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O:\CITT\Cases\SIMA\NQ-2026-006\Working Files\Research\Questionnaires\"/>
    </mc:Choice>
  </mc:AlternateContent>
  <xr:revisionPtr revIDLastSave="0" documentId="8_{4B40482E-83E3-4711-9EF4-348803C0B314}" xr6:coauthVersionLast="47" xr6:coauthVersionMax="47" xr10:uidLastSave="{00000000-0000-0000-0000-000000000000}"/>
  <workbookProtection workbookAlgorithmName="SHA-512" workbookHashValue="w6MXD7kGDaTfCG3pXl9M7JVRz3aZ/KMKqRvD7YYVdjO8pd7jK90Q+7LWNIdtytihWet8dF1kGjonUHtAQEWGuQ==" workbookSaltValue="M0lUSBcMiUb1SDHlk92rRQ==" workbookSpinCount="100000" lockStructure="1"/>
  <bookViews>
    <workbookView xWindow="-120" yWindow="-120" windowWidth="29040" windowHeight="15720" firstSheet="1" activeTab="1" xr2:uid="{2E47423C-F2DB-43DF-8F7F-3560D6D2BC1A}"/>
  </bookViews>
  <sheets>
    <sheet name="Variables" sheetId="120" state="hidden" r:id="rId1"/>
    <sheet name="Intro" sheetId="121" r:id="rId2"/>
    <sheet name="Info" sheetId="122" r:id="rId3"/>
    <sheet name="Public" sheetId="123" r:id="rId4"/>
    <sheet name="AddPub" sheetId="124" r:id="rId5"/>
    <sheet name="Pro" sheetId="125" r:id="rId6"/>
    <sheet name="AddPro" sheetId="129" r:id="rId7"/>
    <sheet name="Confirm" sheetId="130" r:id="rId8"/>
    <sheet name="DB" sheetId="131" state="hidden" r:id="rId9"/>
  </sheets>
  <definedNames>
    <definedName name="assocfirm">#REF!</definedName>
    <definedName name="assofirm">#REF!</definedName>
    <definedName name="cogm">#REF!</definedName>
    <definedName name="cogs">#REF!</definedName>
    <definedName name="demp">#REF!</definedName>
    <definedName name="fexp">#REF!</definedName>
    <definedName name="gsa">#REF!</definedName>
    <definedName name="iemp">#REF!</definedName>
    <definedName name="ndsv">#REF!</definedName>
    <definedName name="nsv">#REF!</definedName>
    <definedName name="POR">#REF!</definedName>
    <definedName name="ppc">#REF!</definedName>
    <definedName name="_xlnm.Print_Area" localSheetId="6">AddPro!$A$1:$L$63</definedName>
    <definedName name="_xlnm.Print_Area" localSheetId="4">AddPub!$A$1:$L$63</definedName>
    <definedName name="_xlnm.Print_Area" localSheetId="7">Confirm!$A$1:$L$54</definedName>
    <definedName name="_xlnm.Print_Area" localSheetId="2">Info!$A$1:$L$49</definedName>
    <definedName name="_xlnm.Print_Area" localSheetId="1">Intro!$B$1:$L$140</definedName>
    <definedName name="_xlnm.Print_Area" localSheetId="5">Pro!$A$1:$L$297</definedName>
    <definedName name="_xlnm.Print_Area" localSheetId="3">Public!$A$1:$L$421</definedName>
    <definedName name="_xlnm.Print_Titles" localSheetId="6">AddPro!$1:$7</definedName>
    <definedName name="_xlnm.Print_Titles" localSheetId="4">AddPub!$1:$7</definedName>
    <definedName name="_xlnm.Print_Titles" localSheetId="7">Confirm!$1:$7</definedName>
    <definedName name="_xlnm.Print_Titles" localSheetId="2">Info!$1:$7</definedName>
    <definedName name="_xlnm.Print_Titles" localSheetId="1">Intro!$1:$7</definedName>
    <definedName name="_xlnm.Print_Titles" localSheetId="5">Pro!$1:$7</definedName>
    <definedName name="_xlnm.Print_Titles" localSheetId="3">Public!$1:$7</definedName>
    <definedName name="quest11">#REF!</definedName>
    <definedName name="quest7">#REF!</definedName>
    <definedName name="quest8" localSheetId="6">AddPro!#REF!</definedName>
    <definedName name="quest8" localSheetId="4">AddPub!#REF!</definedName>
    <definedName name="quest8" localSheetId="7">Confirm!#REF!</definedName>
    <definedName name="quest8" localSheetId="2">Info!#REF!</definedName>
    <definedName name="quest8" localSheetId="1">Intro!#REF!</definedName>
    <definedName name="quest8" localSheetId="5">Pro!#REF!</definedName>
    <definedName name="quest8" localSheetId="3">Public!#REF!</definedName>
    <definedName name="quest8">#REF!</definedName>
    <definedName name="Z_F3B94D42_2120_4FCA_A897_4F5D086AC2B1_.wvu.Rows" localSheetId="8" hidden="1">DB!#REF!,DB!#REF!,DB!#REF!,DB!#REF!,DB!#REF!,DB!#REF!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42" i="131" l="1"/>
  <c r="F344" i="131"/>
  <c r="F346" i="131"/>
  <c r="F345" i="131"/>
  <c r="F343" i="131"/>
  <c r="F341" i="131"/>
  <c r="F328" i="131"/>
  <c r="F329" i="131"/>
  <c r="F330" i="131"/>
  <c r="F331" i="131"/>
  <c r="F332" i="131"/>
  <c r="F333" i="131"/>
  <c r="F334" i="131"/>
  <c r="F335" i="131"/>
  <c r="F336" i="131"/>
  <c r="F337" i="131"/>
  <c r="F338" i="131"/>
  <c r="F339" i="131"/>
  <c r="F340" i="131"/>
  <c r="F327" i="131"/>
  <c r="F592" i="131"/>
  <c r="F589" i="131"/>
  <c r="F235" i="131"/>
  <c r="F226" i="131"/>
  <c r="F217" i="131"/>
  <c r="F208" i="131"/>
  <c r="F586" i="131"/>
  <c r="F585" i="131"/>
  <c r="F582" i="131"/>
  <c r="F579" i="131"/>
  <c r="B280" i="131"/>
  <c r="B263" i="131"/>
  <c r="F576" i="131"/>
  <c r="F575" i="131"/>
  <c r="F572" i="131"/>
  <c r="F571" i="131"/>
  <c r="F570" i="131"/>
  <c r="F569" i="131"/>
  <c r="F568" i="131"/>
  <c r="F567" i="131"/>
  <c r="F566" i="131"/>
  <c r="F565" i="131"/>
  <c r="F564" i="131"/>
  <c r="F561" i="131"/>
  <c r="F562" i="131" s="1"/>
  <c r="F558" i="131"/>
  <c r="F557" i="131"/>
  <c r="F556" i="131"/>
  <c r="F555" i="131"/>
  <c r="F554" i="131"/>
  <c r="F553" i="131"/>
  <c r="F552" i="131"/>
  <c r="F551" i="131"/>
  <c r="F550" i="131"/>
  <c r="F547" i="131"/>
  <c r="F429" i="131"/>
  <c r="F428" i="131"/>
  <c r="F427" i="131"/>
  <c r="F426" i="131"/>
  <c r="F425" i="131"/>
  <c r="F424" i="131"/>
  <c r="F423" i="131"/>
  <c r="F420" i="131"/>
  <c r="F419" i="131"/>
  <c r="F418" i="131"/>
  <c r="F417" i="131"/>
  <c r="F412" i="131"/>
  <c r="F411" i="131"/>
  <c r="F410" i="131"/>
  <c r="F409" i="131"/>
  <c r="F408" i="131"/>
  <c r="F407" i="131"/>
  <c r="F406" i="131"/>
  <c r="F405" i="131"/>
  <c r="F404" i="131"/>
  <c r="F403" i="131"/>
  <c r="F402" i="131"/>
  <c r="F401" i="131"/>
  <c r="F400" i="131"/>
  <c r="F399" i="131"/>
  <c r="F398" i="131"/>
  <c r="F397" i="131"/>
  <c r="F396" i="131"/>
  <c r="F395" i="131"/>
  <c r="F394" i="131"/>
  <c r="F393" i="131"/>
  <c r="F390" i="131"/>
  <c r="F389" i="131"/>
  <c r="F388" i="131"/>
  <c r="F387" i="131"/>
  <c r="F386" i="131"/>
  <c r="F385" i="131"/>
  <c r="F384" i="131"/>
  <c r="F383" i="131"/>
  <c r="F382" i="131"/>
  <c r="F381" i="131"/>
  <c r="F380" i="131"/>
  <c r="F379" i="131"/>
  <c r="F378" i="131"/>
  <c r="F377" i="131"/>
  <c r="F376" i="131"/>
  <c r="F375" i="131"/>
  <c r="F374" i="131"/>
  <c r="F373" i="131"/>
  <c r="F372" i="131"/>
  <c r="F371" i="131"/>
  <c r="F368" i="131"/>
  <c r="F367" i="131"/>
  <c r="F366" i="131"/>
  <c r="F365" i="131"/>
  <c r="F364" i="131"/>
  <c r="F363" i="131"/>
  <c r="F362" i="131"/>
  <c r="F361" i="131"/>
  <c r="F360" i="131"/>
  <c r="F359" i="131"/>
  <c r="F358" i="131"/>
  <c r="F357" i="131"/>
  <c r="F356" i="131"/>
  <c r="F355" i="131"/>
  <c r="F354" i="131"/>
  <c r="F353" i="131"/>
  <c r="F352" i="131"/>
  <c r="F351" i="131"/>
  <c r="F350" i="131"/>
  <c r="F349" i="131"/>
  <c r="F319" i="131"/>
  <c r="F318" i="131"/>
  <c r="F317" i="131"/>
  <c r="F316" i="131"/>
  <c r="F315" i="131"/>
  <c r="F314" i="131"/>
  <c r="F313" i="131"/>
  <c r="F312" i="131"/>
  <c r="F311" i="131"/>
  <c r="F310" i="131"/>
  <c r="F309" i="131"/>
  <c r="F308" i="131"/>
  <c r="F307" i="131"/>
  <c r="F306" i="131"/>
  <c r="F305" i="131"/>
  <c r="F452" i="131"/>
  <c r="F451" i="131"/>
  <c r="F450" i="131"/>
  <c r="F449" i="131"/>
  <c r="F448" i="131"/>
  <c r="F447" i="131"/>
  <c r="F444" i="131"/>
  <c r="F443" i="131"/>
  <c r="F442" i="131"/>
  <c r="F441" i="131"/>
  <c r="F440" i="131"/>
  <c r="F439" i="131"/>
  <c r="F438" i="131"/>
  <c r="F435" i="131"/>
  <c r="F434" i="131"/>
  <c r="F433" i="131"/>
  <c r="F432" i="131"/>
  <c r="B364" i="131"/>
  <c r="B363" i="131"/>
  <c r="F56" i="131"/>
  <c r="F55" i="131"/>
  <c r="F54" i="131"/>
  <c r="F53" i="131"/>
  <c r="B88" i="125" l="1"/>
  <c r="E41" i="130" l="1"/>
  <c r="F127" i="131" s="1"/>
  <c r="O318" i="123" l="1"/>
  <c r="P318" i="123"/>
  <c r="P316" i="123"/>
  <c r="O316" i="123"/>
  <c r="EL2" i="131"/>
  <c r="EM2" i="131"/>
  <c r="EN2" i="131"/>
  <c r="EO2" i="131"/>
  <c r="EP2" i="131"/>
  <c r="EQ2" i="131"/>
  <c r="ER2" i="131"/>
  <c r="ES2" i="131"/>
  <c r="F478" i="131"/>
  <c r="F477" i="131"/>
  <c r="F473" i="131"/>
  <c r="F472" i="131"/>
  <c r="F468" i="131"/>
  <c r="F467" i="131"/>
  <c r="F463" i="131"/>
  <c r="F462" i="131"/>
  <c r="F458" i="131"/>
  <c r="F457" i="131"/>
  <c r="F483" i="131" s="1"/>
  <c r="F453" i="131"/>
  <c r="F195" i="131"/>
  <c r="F178" i="131"/>
  <c r="F161" i="131"/>
  <c r="F144" i="131"/>
  <c r="F299" i="131"/>
  <c r="F298" i="131"/>
  <c r="F297" i="131"/>
  <c r="F296" i="131"/>
  <c r="F293" i="131"/>
  <c r="F292" i="131"/>
  <c r="F291" i="131"/>
  <c r="F287" i="131"/>
  <c r="F286" i="131"/>
  <c r="F285" i="131"/>
  <c r="F284" i="131"/>
  <c r="F281" i="131"/>
  <c r="F280" i="131"/>
  <c r="F279" i="131"/>
  <c r="F275" i="131"/>
  <c r="F274" i="131"/>
  <c r="F269" i="131"/>
  <c r="F270" i="131" s="1"/>
  <c r="F268" i="131"/>
  <c r="F267" i="131"/>
  <c r="F264" i="131"/>
  <c r="F263" i="131"/>
  <c r="F262" i="131"/>
  <c r="F257" i="131"/>
  <c r="F258" i="131" s="1"/>
  <c r="F256" i="131"/>
  <c r="F255" i="131"/>
  <c r="F252" i="131"/>
  <c r="F251" i="131"/>
  <c r="F250" i="131"/>
  <c r="F246" i="131"/>
  <c r="F245" i="131"/>
  <c r="F236" i="131"/>
  <c r="F237" i="131" s="1"/>
  <c r="F234" i="131"/>
  <c r="F233" i="131"/>
  <c r="F232" i="131"/>
  <c r="F231" i="131"/>
  <c r="F227" i="131"/>
  <c r="F228" i="131"/>
  <c r="F225" i="131"/>
  <c r="F224" i="131"/>
  <c r="F223" i="131"/>
  <c r="F222" i="131"/>
  <c r="F219" i="131"/>
  <c r="F218" i="131"/>
  <c r="F216" i="131"/>
  <c r="F215" i="131"/>
  <c r="F214" i="131"/>
  <c r="F213" i="131"/>
  <c r="F209" i="131"/>
  <c r="F210" i="131" s="1"/>
  <c r="F207" i="131"/>
  <c r="F206" i="131"/>
  <c r="F205" i="131"/>
  <c r="F204" i="131"/>
  <c r="F108" i="131"/>
  <c r="F107" i="131"/>
  <c r="F106" i="131"/>
  <c r="F105" i="131"/>
  <c r="F103" i="131"/>
  <c r="F102" i="131"/>
  <c r="F101" i="131"/>
  <c r="F100" i="131"/>
  <c r="F98" i="131"/>
  <c r="F97" i="131"/>
  <c r="F96" i="131"/>
  <c r="F95" i="131"/>
  <c r="F93" i="131"/>
  <c r="F92" i="131"/>
  <c r="F91" i="131"/>
  <c r="F90" i="131"/>
  <c r="F88" i="131"/>
  <c r="F87" i="131"/>
  <c r="F86" i="131"/>
  <c r="F85" i="131"/>
  <c r="F83" i="131"/>
  <c r="F82" i="131"/>
  <c r="F81" i="131"/>
  <c r="F80" i="131"/>
  <c r="F78" i="131"/>
  <c r="F77" i="131"/>
  <c r="F76" i="131"/>
  <c r="F75" i="131"/>
  <c r="F73" i="131"/>
  <c r="F72" i="131"/>
  <c r="F71" i="131"/>
  <c r="F70" i="131"/>
  <c r="F68" i="131"/>
  <c r="F67" i="131"/>
  <c r="F66" i="131"/>
  <c r="F65" i="131"/>
  <c r="F63" i="131"/>
  <c r="F62" i="131"/>
  <c r="F61" i="131"/>
  <c r="F60" i="131"/>
  <c r="F52" i="131"/>
  <c r="F51" i="131"/>
  <c r="F50" i="131"/>
  <c r="F49" i="131"/>
  <c r="F48" i="131"/>
  <c r="F47" i="131"/>
  <c r="F46" i="131"/>
  <c r="F45" i="131"/>
  <c r="F44" i="131"/>
  <c r="F43" i="131"/>
  <c r="F42" i="131"/>
  <c r="F41" i="131"/>
  <c r="F40" i="131"/>
  <c r="F39" i="131"/>
  <c r="F35" i="131"/>
  <c r="F34" i="131"/>
  <c r="F31" i="131"/>
  <c r="F29" i="131"/>
  <c r="F28" i="131"/>
  <c r="F25" i="131"/>
  <c r="F23" i="131"/>
  <c r="F22" i="131"/>
  <c r="F21" i="131"/>
  <c r="F20" i="131"/>
  <c r="F8" i="131"/>
  <c r="F16" i="131" s="1"/>
  <c r="F7" i="131"/>
  <c r="F11" i="131" s="1"/>
  <c r="F2" i="131"/>
  <c r="B589" i="131"/>
  <c r="B571" i="131"/>
  <c r="B570" i="131"/>
  <c r="B569" i="131"/>
  <c r="B568" i="131"/>
  <c r="B567" i="131"/>
  <c r="B566" i="131"/>
  <c r="B564" i="131"/>
  <c r="F548" i="131"/>
  <c r="B543" i="131"/>
  <c r="B530" i="131"/>
  <c r="B529" i="131"/>
  <c r="B542" i="131" s="1"/>
  <c r="B517" i="131"/>
  <c r="B516" i="131"/>
  <c r="B515" i="131"/>
  <c r="B528" i="131" s="1"/>
  <c r="B541" i="131" s="1"/>
  <c r="B558" i="131" s="1"/>
  <c r="B572" i="131" s="1"/>
  <c r="B513" i="131"/>
  <c r="B526" i="131" s="1"/>
  <c r="B539" i="131" s="1"/>
  <c r="B509" i="131"/>
  <c r="B522" i="131" s="1"/>
  <c r="B535" i="131" s="1"/>
  <c r="B505" i="131"/>
  <c r="B518" i="131" s="1"/>
  <c r="B531" i="131" s="1"/>
  <c r="B544" i="131" s="1"/>
  <c r="B504" i="131"/>
  <c r="B503" i="131"/>
  <c r="B502" i="131"/>
  <c r="B501" i="131"/>
  <c r="B514" i="131" s="1"/>
  <c r="B527" i="131" s="1"/>
  <c r="B540" i="131" s="1"/>
  <c r="B500" i="131"/>
  <c r="B499" i="131"/>
  <c r="B512" i="131" s="1"/>
  <c r="B525" i="131" s="1"/>
  <c r="B538" i="131" s="1"/>
  <c r="B498" i="131"/>
  <c r="B511" i="131" s="1"/>
  <c r="B524" i="131" s="1"/>
  <c r="B537" i="131" s="1"/>
  <c r="B497" i="131"/>
  <c r="B510" i="131" s="1"/>
  <c r="B523" i="131" s="1"/>
  <c r="B536" i="131" s="1"/>
  <c r="B496" i="131"/>
  <c r="B495" i="131"/>
  <c r="B508" i="131" s="1"/>
  <c r="B521" i="131" s="1"/>
  <c r="B534" i="131" s="1"/>
  <c r="B551" i="131" s="1"/>
  <c r="B565" i="131" s="1"/>
  <c r="B412" i="131"/>
  <c r="B400" i="131"/>
  <c r="B390" i="131"/>
  <c r="B385" i="131"/>
  <c r="B407" i="131" s="1"/>
  <c r="B383" i="131"/>
  <c r="B405" i="131" s="1"/>
  <c r="B378" i="131"/>
  <c r="B373" i="131"/>
  <c r="B395" i="131" s="1"/>
  <c r="B371" i="131"/>
  <c r="B393" i="131" s="1"/>
  <c r="B368" i="131"/>
  <c r="B367" i="131"/>
  <c r="B389" i="131" s="1"/>
  <c r="B411" i="131" s="1"/>
  <c r="B366" i="131"/>
  <c r="B388" i="131" s="1"/>
  <c r="B410" i="131" s="1"/>
  <c r="B365" i="131"/>
  <c r="B387" i="131" s="1"/>
  <c r="B409" i="131" s="1"/>
  <c r="B386" i="131"/>
  <c r="B408" i="131" s="1"/>
  <c r="B362" i="131"/>
  <c r="B384" i="131" s="1"/>
  <c r="B406" i="131" s="1"/>
  <c r="B361" i="131"/>
  <c r="B360" i="131"/>
  <c r="B382" i="131" s="1"/>
  <c r="B404" i="131" s="1"/>
  <c r="B359" i="131"/>
  <c r="B381" i="131" s="1"/>
  <c r="B403" i="131" s="1"/>
  <c r="B358" i="131"/>
  <c r="B380" i="131" s="1"/>
  <c r="B402" i="131" s="1"/>
  <c r="B357" i="131"/>
  <c r="B379" i="131" s="1"/>
  <c r="B401" i="131" s="1"/>
  <c r="B356" i="131"/>
  <c r="B355" i="131"/>
  <c r="B377" i="131" s="1"/>
  <c r="B399" i="131" s="1"/>
  <c r="B354" i="131"/>
  <c r="B376" i="131" s="1"/>
  <c r="B398" i="131" s="1"/>
  <c r="B353" i="131"/>
  <c r="B375" i="131" s="1"/>
  <c r="B397" i="131" s="1"/>
  <c r="B352" i="131"/>
  <c r="B374" i="131" s="1"/>
  <c r="B396" i="131" s="1"/>
  <c r="B351" i="131"/>
  <c r="B350" i="131"/>
  <c r="B372" i="131" s="1"/>
  <c r="B394" i="131" s="1"/>
  <c r="B349" i="131"/>
  <c r="B296" i="131"/>
  <c r="B291" i="131"/>
  <c r="B286" i="131"/>
  <c r="B298" i="131" s="1"/>
  <c r="B285" i="131"/>
  <c r="B297" i="131" s="1"/>
  <c r="B284" i="131"/>
  <c r="B283" i="131"/>
  <c r="B295" i="131" s="1"/>
  <c r="B281" i="131"/>
  <c r="B293" i="131" s="1"/>
  <c r="B292" i="131"/>
  <c r="B279" i="131"/>
  <c r="B278" i="131"/>
  <c r="B290" i="131" s="1"/>
  <c r="B275" i="131"/>
  <c r="B274" i="131"/>
  <c r="B269" i="131"/>
  <c r="B268" i="131"/>
  <c r="B267" i="131"/>
  <c r="B266" i="131"/>
  <c r="B264" i="131"/>
  <c r="B262" i="131"/>
  <c r="B261" i="131"/>
  <c r="B226" i="131"/>
  <c r="B235" i="131" s="1"/>
  <c r="B223" i="131"/>
  <c r="B232" i="131" s="1"/>
  <c r="B219" i="131"/>
  <c r="B228" i="131" s="1"/>
  <c r="B237" i="131" s="1"/>
  <c r="B258" i="131" s="1"/>
  <c r="B218" i="131"/>
  <c r="B227" i="131" s="1"/>
  <c r="B236" i="131" s="1"/>
  <c r="B217" i="131"/>
  <c r="B216" i="131"/>
  <c r="B225" i="131" s="1"/>
  <c r="B215" i="131"/>
  <c r="B224" i="131" s="1"/>
  <c r="B214" i="131"/>
  <c r="B213" i="131"/>
  <c r="B222" i="131" s="1"/>
  <c r="B231" i="131" s="1"/>
  <c r="B144" i="131"/>
  <c r="B161" i="131" s="1"/>
  <c r="B178" i="131" s="1"/>
  <c r="B195" i="131" s="1"/>
  <c r="B143" i="131"/>
  <c r="B160" i="131" s="1"/>
  <c r="B177" i="131" s="1"/>
  <c r="B194" i="131" s="1"/>
  <c r="B142" i="131"/>
  <c r="B159" i="131" s="1"/>
  <c r="B176" i="131" s="1"/>
  <c r="B193" i="131" s="1"/>
  <c r="B141" i="131"/>
  <c r="B158" i="131" s="1"/>
  <c r="B175" i="131" s="1"/>
  <c r="B192" i="131" s="1"/>
  <c r="B138" i="131"/>
  <c r="B155" i="131" s="1"/>
  <c r="B172" i="131" s="1"/>
  <c r="B189" i="131" s="1"/>
  <c r="B137" i="131"/>
  <c r="B154" i="131" s="1"/>
  <c r="B171" i="131" s="1"/>
  <c r="B188" i="131" s="1"/>
  <c r="B136" i="131"/>
  <c r="B153" i="131" s="1"/>
  <c r="B170" i="131" s="1"/>
  <c r="B187" i="131" s="1"/>
  <c r="F12" i="131" l="1"/>
  <c r="F13" i="131"/>
  <c r="F17" i="131"/>
  <c r="F15" i="131"/>
  <c r="F530" i="131"/>
  <c r="F526" i="131"/>
  <c r="F525" i="131"/>
  <c r="F524" i="131"/>
  <c r="F529" i="131"/>
  <c r="F527" i="131"/>
  <c r="F523" i="131"/>
  <c r="F522" i="131"/>
  <c r="F521" i="131"/>
  <c r="F534" i="131"/>
  <c r="F543" i="131"/>
  <c r="F537" i="131"/>
  <c r="F536" i="131"/>
  <c r="F539" i="131"/>
  <c r="F538" i="131"/>
  <c r="F535" i="131"/>
  <c r="F542" i="131"/>
  <c r="F540" i="131"/>
  <c r="F498" i="131"/>
  <c r="F497" i="131"/>
  <c r="F496" i="131"/>
  <c r="F495" i="131"/>
  <c r="F504" i="131"/>
  <c r="F503" i="131"/>
  <c r="F501" i="131"/>
  <c r="F500" i="131"/>
  <c r="F499" i="131"/>
  <c r="F514" i="131"/>
  <c r="F513" i="131"/>
  <c r="F510" i="131"/>
  <c r="F516" i="131"/>
  <c r="F512" i="131"/>
  <c r="F511" i="131"/>
  <c r="F509" i="131"/>
  <c r="F508" i="131"/>
  <c r="F517" i="131"/>
  <c r="F479" i="131"/>
  <c r="F474" i="131"/>
  <c r="F469" i="131"/>
  <c r="F464" i="131"/>
  <c r="F486" i="131"/>
  <c r="F491" i="131"/>
  <c r="F484" i="131"/>
  <c r="F487" i="131"/>
  <c r="F488" i="131"/>
  <c r="F490" i="131"/>
  <c r="F485" i="131"/>
  <c r="F482" i="131"/>
  <c r="B233" i="131"/>
  <c r="B234" i="131"/>
  <c r="B270" i="131"/>
  <c r="B287" i="131"/>
  <c r="B299" i="131" s="1"/>
  <c r="F459" i="131"/>
  <c r="B293" i="123" l="1"/>
  <c r="B285" i="123"/>
  <c r="B269" i="123"/>
  <c r="P340" i="123"/>
  <c r="O340" i="123"/>
  <c r="P342" i="123"/>
  <c r="O342" i="123"/>
  <c r="P364" i="123"/>
  <c r="O364" i="123"/>
  <c r="P366" i="123"/>
  <c r="O366" i="123"/>
  <c r="P390" i="123"/>
  <c r="O390" i="123"/>
  <c r="P388" i="123"/>
  <c r="O388" i="123"/>
  <c r="D64" i="120"/>
  <c r="D63" i="120"/>
  <c r="D62" i="120"/>
  <c r="D61" i="120"/>
  <c r="D79" i="120"/>
  <c r="D78" i="120"/>
  <c r="D77" i="120"/>
  <c r="D76" i="120"/>
  <c r="D74" i="120"/>
  <c r="D73" i="120"/>
  <c r="D72" i="120"/>
  <c r="D71" i="120"/>
  <c r="B40" i="130"/>
  <c r="B36" i="130" l="1"/>
  <c r="D35" i="120"/>
  <c r="P177" i="125"/>
  <c r="O177" i="125"/>
  <c r="P208" i="123"/>
  <c r="O208" i="123"/>
  <c r="H10" i="121" l="1"/>
  <c r="B46" i="122"/>
  <c r="D46" i="122"/>
  <c r="P370" i="123"/>
  <c r="P346" i="123"/>
  <c r="B346" i="123" s="1"/>
  <c r="O346" i="123"/>
  <c r="P322" i="123"/>
  <c r="B322" i="123" s="1"/>
  <c r="O322" i="123"/>
  <c r="O370" i="123"/>
  <c r="B390" i="123"/>
  <c r="B389" i="123"/>
  <c r="B388" i="123"/>
  <c r="B387" i="123"/>
  <c r="B386" i="123"/>
  <c r="B385" i="123"/>
  <c r="B384" i="123"/>
  <c r="B383" i="123"/>
  <c r="B382" i="123"/>
  <c r="B381" i="123"/>
  <c r="B380" i="123"/>
  <c r="B379" i="123"/>
  <c r="B378" i="123"/>
  <c r="B377" i="123"/>
  <c r="B376" i="123"/>
  <c r="B375" i="123"/>
  <c r="B374" i="123"/>
  <c r="H372" i="123"/>
  <c r="E372" i="123"/>
  <c r="B392" i="123"/>
  <c r="B366" i="123"/>
  <c r="B365" i="123"/>
  <c r="B364" i="123"/>
  <c r="B363" i="123"/>
  <c r="B362" i="123"/>
  <c r="B361" i="123"/>
  <c r="B360" i="123"/>
  <c r="B359" i="123"/>
  <c r="B358" i="123"/>
  <c r="B357" i="123"/>
  <c r="B356" i="123"/>
  <c r="B355" i="123"/>
  <c r="B354" i="123"/>
  <c r="B353" i="123"/>
  <c r="B352" i="123"/>
  <c r="B351" i="123"/>
  <c r="B350" i="123"/>
  <c r="H348" i="123"/>
  <c r="E348" i="123"/>
  <c r="B341" i="123"/>
  <c r="B340" i="123"/>
  <c r="B339" i="123"/>
  <c r="B338" i="123"/>
  <c r="B337" i="123"/>
  <c r="B336" i="123"/>
  <c r="B335" i="123"/>
  <c r="B334" i="123"/>
  <c r="B333" i="123"/>
  <c r="B332" i="123"/>
  <c r="B331" i="123"/>
  <c r="B330" i="123"/>
  <c r="B329" i="123"/>
  <c r="B328" i="123"/>
  <c r="B327" i="123"/>
  <c r="B326" i="123"/>
  <c r="H324" i="123"/>
  <c r="E324" i="123"/>
  <c r="O395" i="123"/>
  <c r="P395" i="123"/>
  <c r="P281" i="123"/>
  <c r="O281" i="123"/>
  <c r="P265" i="123"/>
  <c r="O265" i="123"/>
  <c r="B342" i="123" l="1"/>
  <c r="B395" i="123"/>
  <c r="B370" i="123"/>
  <c r="P284" i="123"/>
  <c r="O284" i="123"/>
  <c r="P268" i="123"/>
  <c r="O268" i="123"/>
  <c r="B94" i="125"/>
  <c r="F40" i="130" l="1"/>
  <c r="F143" i="131" s="1"/>
  <c r="G40" i="130"/>
  <c r="F160" i="131" s="1"/>
  <c r="H40" i="130"/>
  <c r="F177" i="131" s="1"/>
  <c r="I40" i="130"/>
  <c r="F194" i="131" s="1"/>
  <c r="E40" i="130"/>
  <c r="F126" i="131" s="1"/>
  <c r="F39" i="130"/>
  <c r="F137" i="131" s="1"/>
  <c r="G39" i="130"/>
  <c r="F154" i="131" s="1"/>
  <c r="H39" i="130"/>
  <c r="F171" i="131" s="1"/>
  <c r="I39" i="130"/>
  <c r="F188" i="131" s="1"/>
  <c r="B41" i="130"/>
  <c r="C40" i="121" l="1"/>
  <c r="B38" i="121"/>
  <c r="C36" i="121"/>
  <c r="L43" i="125"/>
  <c r="K43" i="125"/>
  <c r="J43" i="125"/>
  <c r="I43" i="125"/>
  <c r="H43" i="125"/>
  <c r="I40" i="125"/>
  <c r="J40" i="125"/>
  <c r="K40" i="125"/>
  <c r="L40" i="125"/>
  <c r="H40" i="125"/>
  <c r="B29" i="125"/>
  <c r="B41" i="125"/>
  <c r="B38" i="125"/>
  <c r="E43" i="125"/>
  <c r="E42" i="125"/>
  <c r="E41" i="125"/>
  <c r="E40" i="125"/>
  <c r="E39" i="125"/>
  <c r="E38" i="125"/>
  <c r="D31" i="120"/>
  <c r="D34" i="120"/>
  <c r="D36" i="120"/>
  <c r="C20" i="120"/>
  <c r="B101" i="121"/>
  <c r="B99" i="121"/>
  <c r="B97" i="121"/>
  <c r="B95" i="121"/>
  <c r="B93" i="121"/>
  <c r="E54" i="121"/>
  <c r="P54" i="121"/>
  <c r="O54" i="121"/>
  <c r="O52" i="121"/>
  <c r="B53" i="129" l="1"/>
  <c r="B43" i="129"/>
  <c r="B33" i="129"/>
  <c r="B23" i="129"/>
  <c r="B13" i="129"/>
  <c r="D12" i="129"/>
  <c r="C12" i="129"/>
  <c r="B23" i="124"/>
  <c r="B33" i="124"/>
  <c r="B43" i="124"/>
  <c r="B53" i="124"/>
  <c r="C12" i="124"/>
  <c r="O50" i="121"/>
  <c r="P50" i="121"/>
  <c r="P49" i="121"/>
  <c r="O49" i="121"/>
  <c r="B181" i="125"/>
  <c r="B179" i="125"/>
  <c r="P165" i="123" l="1"/>
  <c r="P170" i="125"/>
  <c r="P163" i="125"/>
  <c r="O170" i="125"/>
  <c r="O163" i="125"/>
  <c r="O165" i="123"/>
  <c r="P15" i="123"/>
  <c r="O15" i="123"/>
  <c r="C2" i="120"/>
  <c r="J11" i="130"/>
  <c r="B165" i="123" l="1"/>
  <c r="B163" i="125"/>
  <c r="P248" i="125"/>
  <c r="O248" i="125"/>
  <c r="P235" i="125"/>
  <c r="O235" i="125"/>
  <c r="E257" i="125" l="1"/>
  <c r="B257" i="125"/>
  <c r="B255" i="125"/>
  <c r="E189" i="125"/>
  <c r="E49" i="121"/>
  <c r="B189" i="125"/>
  <c r="B187" i="125"/>
  <c r="B184" i="125"/>
  <c r="B252" i="125"/>
  <c r="B180" i="123"/>
  <c r="B245" i="123" s="1"/>
  <c r="B21" i="122"/>
  <c r="P298" i="123"/>
  <c r="O298" i="123"/>
  <c r="D33" i="120"/>
  <c r="D32" i="120"/>
  <c r="D30" i="120"/>
  <c r="B10" i="121"/>
  <c r="F45" i="130"/>
  <c r="F146" i="131" s="1"/>
  <c r="G45" i="130"/>
  <c r="F163" i="131" s="1"/>
  <c r="H45" i="130"/>
  <c r="F180" i="131" s="1"/>
  <c r="I45" i="130"/>
  <c r="F197" i="131" s="1"/>
  <c r="F47" i="130"/>
  <c r="F147" i="131" s="1"/>
  <c r="G47" i="130"/>
  <c r="F164" i="131" s="1"/>
  <c r="H47" i="130"/>
  <c r="F181" i="131" s="1"/>
  <c r="I47" i="130"/>
  <c r="F198" i="131" s="1"/>
  <c r="F34" i="130"/>
  <c r="F134" i="131" s="1"/>
  <c r="G34" i="130"/>
  <c r="F151" i="131" s="1"/>
  <c r="H34" i="130"/>
  <c r="F168" i="131" s="1"/>
  <c r="I34" i="130"/>
  <c r="F185" i="131" s="1"/>
  <c r="F35" i="130"/>
  <c r="F142" i="131" s="1"/>
  <c r="G35" i="130"/>
  <c r="F159" i="131" s="1"/>
  <c r="H35" i="130"/>
  <c r="F176" i="131" s="1"/>
  <c r="I35" i="130"/>
  <c r="F193" i="131" s="1"/>
  <c r="F37" i="130"/>
  <c r="F141" i="131" s="1"/>
  <c r="G37" i="130"/>
  <c r="F158" i="131" s="1"/>
  <c r="H37" i="130"/>
  <c r="F175" i="131" s="1"/>
  <c r="I37" i="130"/>
  <c r="F192" i="131" s="1"/>
  <c r="F38" i="130"/>
  <c r="F138" i="131" s="1"/>
  <c r="G38" i="130"/>
  <c r="F155" i="131" s="1"/>
  <c r="H38" i="130"/>
  <c r="F172" i="131" s="1"/>
  <c r="I38" i="130"/>
  <c r="F189" i="131" s="1"/>
  <c r="E49" i="130"/>
  <c r="E47" i="130"/>
  <c r="F130" i="131" s="1"/>
  <c r="E45" i="130"/>
  <c r="F129" i="131" s="1"/>
  <c r="E39" i="130"/>
  <c r="F120" i="131" s="1"/>
  <c r="E38" i="130"/>
  <c r="F121" i="131" s="1"/>
  <c r="E37" i="130"/>
  <c r="F124" i="131" s="1"/>
  <c r="E35" i="130"/>
  <c r="F125" i="131" s="1"/>
  <c r="E34" i="130"/>
  <c r="F117" i="131" s="1"/>
  <c r="D12" i="124"/>
  <c r="B39" i="130"/>
  <c r="B38" i="130"/>
  <c r="B37" i="130"/>
  <c r="B91" i="125"/>
  <c r="B92" i="125"/>
  <c r="B93" i="125"/>
  <c r="B35" i="125"/>
  <c r="B32" i="125"/>
  <c r="L37" i="125"/>
  <c r="K37" i="125"/>
  <c r="J37" i="125"/>
  <c r="I37" i="125"/>
  <c r="H37" i="125"/>
  <c r="E37" i="125"/>
  <c r="E36" i="125"/>
  <c r="E35" i="125"/>
  <c r="L34" i="125"/>
  <c r="K34" i="125"/>
  <c r="J34" i="125"/>
  <c r="I34" i="125"/>
  <c r="H34" i="125"/>
  <c r="E34" i="125"/>
  <c r="E33" i="125"/>
  <c r="E32" i="125"/>
  <c r="L31" i="125"/>
  <c r="K31" i="125"/>
  <c r="J31" i="125"/>
  <c r="I31" i="125"/>
  <c r="H31" i="125"/>
  <c r="E31" i="125"/>
  <c r="E30" i="125"/>
  <c r="E29" i="125"/>
  <c r="P283" i="123"/>
  <c r="O283" i="123"/>
  <c r="O282" i="123"/>
  <c r="P282" i="123"/>
  <c r="B281" i="123"/>
  <c r="B289" i="123" s="1"/>
  <c r="P267" i="123"/>
  <c r="O267" i="123"/>
  <c r="P266" i="123"/>
  <c r="O266" i="123"/>
  <c r="B267" i="123" l="1"/>
  <c r="B282" i="123"/>
  <c r="B290" i="123" s="1"/>
  <c r="B266" i="123"/>
  <c r="B283" i="123"/>
  <c r="B291" i="123" s="1"/>
  <c r="B265" i="123"/>
  <c r="I33" i="130" l="1"/>
  <c r="H33" i="130"/>
  <c r="B17" i="130" l="1"/>
  <c r="B6" i="122"/>
  <c r="B6" i="121"/>
  <c r="D41" i="120"/>
  <c r="D40" i="120"/>
  <c r="O47" i="121"/>
  <c r="B239" i="123"/>
  <c r="B19" i="122" l="1"/>
  <c r="B49" i="130" l="1"/>
  <c r="E49" i="125"/>
  <c r="E48" i="125"/>
  <c r="E47" i="125"/>
  <c r="E46" i="125"/>
  <c r="E45" i="125"/>
  <c r="E44" i="125"/>
  <c r="D97" i="120" l="1"/>
  <c r="D96" i="120"/>
  <c r="D95" i="120"/>
  <c r="D94" i="120"/>
  <c r="D93" i="120"/>
  <c r="D92" i="120"/>
  <c r="D91" i="120"/>
  <c r="D89" i="120"/>
  <c r="D88" i="120"/>
  <c r="D87" i="120"/>
  <c r="D86" i="120"/>
  <c r="D84" i="120"/>
  <c r="D83" i="120"/>
  <c r="D82" i="120"/>
  <c r="D81" i="120"/>
  <c r="B305" i="123"/>
  <c r="D69" i="120"/>
  <c r="D67" i="120"/>
  <c r="D66" i="120"/>
  <c r="D59" i="120"/>
  <c r="D58" i="120"/>
  <c r="D57" i="120"/>
  <c r="D56" i="120"/>
  <c r="D55" i="120"/>
  <c r="D53" i="120"/>
  <c r="D52" i="120"/>
  <c r="D51" i="120"/>
  <c r="D49" i="120"/>
  <c r="D48" i="120"/>
  <c r="D47" i="120"/>
  <c r="D46" i="120"/>
  <c r="B318" i="123"/>
  <c r="B307" i="123"/>
  <c r="B308" i="123"/>
  <c r="B309" i="123"/>
  <c r="B310" i="123"/>
  <c r="B311" i="123"/>
  <c r="B312" i="123"/>
  <c r="B313" i="123"/>
  <c r="B314" i="123"/>
  <c r="B315" i="123"/>
  <c r="B317" i="123"/>
  <c r="B304" i="123"/>
  <c r="B303" i="123"/>
  <c r="B316" i="123"/>
  <c r="B306" i="123"/>
  <c r="D263" i="123"/>
  <c r="D32" i="122"/>
  <c r="D28" i="122"/>
  <c r="D196" i="125"/>
  <c r="B90" i="125"/>
  <c r="B47" i="130"/>
  <c r="B35" i="130"/>
  <c r="B28" i="130"/>
  <c r="B9" i="130"/>
  <c r="D68" i="120" l="1"/>
  <c r="B26" i="125"/>
  <c r="B15" i="125"/>
  <c r="B2" i="125"/>
  <c r="B2" i="129" s="1"/>
  <c r="D44" i="120"/>
  <c r="D43" i="120"/>
  <c r="C26" i="120"/>
  <c r="B27" i="120"/>
  <c r="B26" i="120"/>
  <c r="B37" i="122" l="1"/>
  <c r="B24" i="122"/>
  <c r="B8" i="122"/>
  <c r="B124" i="121"/>
  <c r="B104" i="121"/>
  <c r="B71" i="121"/>
  <c r="B65" i="121"/>
  <c r="B59" i="121"/>
  <c r="B45" i="121"/>
  <c r="B25" i="121"/>
  <c r="B5" i="121" l="1"/>
  <c r="C8" i="120" l="1"/>
  <c r="C6" i="120"/>
  <c r="P261" i="125"/>
  <c r="O261" i="125"/>
  <c r="B228" i="123"/>
  <c r="B49" i="121"/>
  <c r="B54" i="121" s="1"/>
  <c r="P32" i="122"/>
  <c r="O32" i="122"/>
  <c r="B32" i="122" s="1"/>
  <c r="P28" i="122"/>
  <c r="O28" i="122"/>
  <c r="E27" i="125"/>
  <c r="E24" i="125"/>
  <c r="P47" i="121" l="1"/>
  <c r="B47" i="121" s="1"/>
  <c r="P52" i="121"/>
  <c r="B52" i="121" s="1"/>
  <c r="P13" i="130"/>
  <c r="O13" i="130"/>
  <c r="D25" i="121" l="1"/>
  <c r="D59" i="121"/>
  <c r="D65" i="121"/>
  <c r="D124" i="121"/>
  <c r="D133" i="121"/>
  <c r="L21" i="125"/>
  <c r="K21" i="125"/>
  <c r="K46" i="125" l="1"/>
  <c r="L46" i="125"/>
  <c r="K49" i="125"/>
  <c r="L49" i="125"/>
  <c r="K25" i="125"/>
  <c r="L25" i="125"/>
  <c r="K28" i="125"/>
  <c r="H36" i="130" s="1"/>
  <c r="F170" i="131" s="1"/>
  <c r="L28" i="125"/>
  <c r="I36" i="130" s="1"/>
  <c r="F187" i="131" s="1"/>
  <c r="B208" i="123" l="1"/>
  <c r="D38" i="122" l="1"/>
  <c r="B38" i="122"/>
  <c r="B13" i="125"/>
  <c r="B12" i="125"/>
  <c r="P137" i="123" l="1"/>
  <c r="P285" i="125"/>
  <c r="P57" i="125"/>
  <c r="O285" i="125"/>
  <c r="O57" i="125"/>
  <c r="O137" i="123"/>
  <c r="J49" i="125" l="1"/>
  <c r="I49" i="125"/>
  <c r="H49" i="125"/>
  <c r="J46" i="125"/>
  <c r="I46" i="125"/>
  <c r="H46" i="125"/>
  <c r="J28" i="125"/>
  <c r="G36" i="130" s="1"/>
  <c r="F153" i="131" s="1"/>
  <c r="I28" i="125"/>
  <c r="F36" i="130" s="1"/>
  <c r="F136" i="131" s="1"/>
  <c r="H28" i="125"/>
  <c r="E36" i="130" s="1"/>
  <c r="F119" i="131" s="1"/>
  <c r="J25" i="125"/>
  <c r="I25" i="125"/>
  <c r="H25" i="125"/>
  <c r="B138" i="121" l="1"/>
  <c r="E138" i="121"/>
  <c r="J138" i="121"/>
  <c r="O409" i="123" l="1"/>
  <c r="D42" i="122"/>
  <c r="B42" i="122"/>
  <c r="B150" i="123" l="1"/>
  <c r="B285" i="125"/>
  <c r="P281" i="125"/>
  <c r="O281" i="125"/>
  <c r="D283" i="125"/>
  <c r="B283" i="125"/>
  <c r="B267" i="125"/>
  <c r="B261" i="125"/>
  <c r="B263" i="125"/>
  <c r="B250" i="125"/>
  <c r="B235" i="125"/>
  <c r="B222" i="125"/>
  <c r="B248" i="125" l="1"/>
  <c r="B281" i="125"/>
  <c r="B209" i="125"/>
  <c r="B196" i="125"/>
  <c r="B193" i="125"/>
  <c r="G86" i="125"/>
  <c r="E86" i="125"/>
  <c r="B286" i="123"/>
  <c r="B294" i="123" s="1"/>
  <c r="B270" i="123"/>
  <c r="B238" i="123"/>
  <c r="B153" i="125"/>
  <c r="B137" i="125"/>
  <c r="B83" i="125"/>
  <c r="B47" i="125"/>
  <c r="B44" i="125"/>
  <c r="B45" i="130" s="1"/>
  <c r="E28" i="125"/>
  <c r="E26" i="125"/>
  <c r="E25" i="125"/>
  <c r="E23" i="125"/>
  <c r="G59" i="125"/>
  <c r="C59" i="125"/>
  <c r="B87" i="125"/>
  <c r="B57" i="125"/>
  <c r="B177" i="125"/>
  <c r="B175" i="125"/>
  <c r="B170" i="125"/>
  <c r="B167" i="125"/>
  <c r="B136" i="125"/>
  <c r="B135" i="125"/>
  <c r="B134" i="125"/>
  <c r="B133" i="125"/>
  <c r="B132" i="125"/>
  <c r="B131" i="125"/>
  <c r="B130" i="125"/>
  <c r="B129" i="125"/>
  <c r="B128" i="125"/>
  <c r="B127" i="125"/>
  <c r="B126" i="125"/>
  <c r="B125" i="125"/>
  <c r="B124" i="125"/>
  <c r="B122" i="125"/>
  <c r="B160" i="125"/>
  <c r="B152" i="125"/>
  <c r="B150" i="125"/>
  <c r="B148" i="125"/>
  <c r="B147" i="125"/>
  <c r="B146" i="125"/>
  <c r="B144" i="125"/>
  <c r="B118" i="125"/>
  <c r="B116" i="125"/>
  <c r="B100" i="125" l="1"/>
  <c r="H300" i="123"/>
  <c r="E300" i="123"/>
  <c r="B298" i="123"/>
  <c r="B302" i="123"/>
  <c r="F223" i="123"/>
  <c r="B237" i="123"/>
  <c r="B236" i="123"/>
  <c r="B235" i="123"/>
  <c r="B234" i="123"/>
  <c r="B233" i="123"/>
  <c r="B232" i="123"/>
  <c r="B231" i="123"/>
  <c r="B230" i="123"/>
  <c r="B229" i="123"/>
  <c r="B227" i="123"/>
  <c r="B226" i="123"/>
  <c r="B225" i="123"/>
  <c r="B224" i="123"/>
  <c r="B221" i="123"/>
  <c r="B247" i="123"/>
  <c r="B287" i="123"/>
  <c r="B279" i="123"/>
  <c r="B277" i="123"/>
  <c r="B278" i="123"/>
  <c r="J276" i="123"/>
  <c r="P280" i="123"/>
  <c r="O280" i="123"/>
  <c r="H276" i="123"/>
  <c r="F276" i="123"/>
  <c r="B274" i="123"/>
  <c r="E263" i="123"/>
  <c r="P264" i="123"/>
  <c r="O264" i="123"/>
  <c r="K77" i="123"/>
  <c r="I77" i="123"/>
  <c r="F77" i="123"/>
  <c r="C77" i="123"/>
  <c r="B73" i="123"/>
  <c r="B195" i="123"/>
  <c r="B163" i="123"/>
  <c r="B268" i="123" l="1"/>
  <c r="B264" i="123"/>
  <c r="B284" i="123"/>
  <c r="B292" i="123" s="1"/>
  <c r="B280" i="123"/>
  <c r="B288" i="123" s="1"/>
  <c r="B65" i="123" l="1"/>
  <c r="B60" i="123"/>
  <c r="B55" i="123"/>
  <c r="B53" i="123"/>
  <c r="B6" i="130" l="1"/>
  <c r="B6" i="125"/>
  <c r="B6" i="129"/>
  <c r="B6" i="124"/>
  <c r="B6" i="123"/>
  <c r="B17" i="123"/>
  <c r="B15" i="123"/>
  <c r="E33" i="130" l="1"/>
  <c r="B30" i="130"/>
  <c r="B15" i="130"/>
  <c r="I14" i="130"/>
  <c r="G14" i="130"/>
  <c r="F14" i="130"/>
  <c r="E14" i="130"/>
  <c r="D14" i="130"/>
  <c r="B14" i="130"/>
  <c r="B12" i="130"/>
  <c r="B8" i="130"/>
  <c r="B10" i="129"/>
  <c r="B8" i="129"/>
  <c r="B103" i="125"/>
  <c r="H21" i="125"/>
  <c r="B18" i="125"/>
  <c r="P10" i="125"/>
  <c r="B10" i="125" s="1"/>
  <c r="B13" i="124"/>
  <c r="B10" i="124"/>
  <c r="B8" i="124"/>
  <c r="B2" i="124"/>
  <c r="B409" i="123"/>
  <c r="B243" i="123"/>
  <c r="B260" i="123"/>
  <c r="B182" i="123"/>
  <c r="B178" i="123"/>
  <c r="B137" i="123"/>
  <c r="B52" i="123"/>
  <c r="B49" i="123"/>
  <c r="J26" i="123"/>
  <c r="H26" i="123"/>
  <c r="F26" i="123"/>
  <c r="C26" i="123"/>
  <c r="B21" i="123"/>
  <c r="B12" i="123"/>
  <c r="B10" i="123"/>
  <c r="B9" i="123"/>
  <c r="B9" i="125" s="1"/>
  <c r="B8" i="123"/>
  <c r="B8" i="125" s="1"/>
  <c r="B26" i="122"/>
  <c r="L24" i="122"/>
  <c r="K24" i="122"/>
  <c r="J24" i="122"/>
  <c r="I24" i="122"/>
  <c r="H24" i="122"/>
  <c r="G24" i="122"/>
  <c r="F24" i="122"/>
  <c r="E24" i="122"/>
  <c r="D24" i="122"/>
  <c r="L19" i="122"/>
  <c r="K19" i="122"/>
  <c r="J19" i="122"/>
  <c r="I19" i="122"/>
  <c r="H19" i="122"/>
  <c r="G19" i="122"/>
  <c r="F19" i="122"/>
  <c r="E19" i="122"/>
  <c r="D19" i="122"/>
  <c r="B15" i="122"/>
  <c r="B12" i="122"/>
  <c r="B10" i="122"/>
  <c r="L8" i="122"/>
  <c r="K8" i="122"/>
  <c r="J8" i="122"/>
  <c r="I8" i="122"/>
  <c r="H8" i="122"/>
  <c r="G8" i="122"/>
  <c r="F8" i="122"/>
  <c r="E8" i="122"/>
  <c r="D8" i="122"/>
  <c r="B4" i="122"/>
  <c r="J137" i="121"/>
  <c r="E137" i="121"/>
  <c r="B137" i="121"/>
  <c r="B135" i="121"/>
  <c r="L133" i="121"/>
  <c r="K133" i="121"/>
  <c r="J133" i="121"/>
  <c r="I133" i="121"/>
  <c r="H133" i="121"/>
  <c r="G133" i="121"/>
  <c r="F133" i="121"/>
  <c r="E133" i="121"/>
  <c r="B128" i="121"/>
  <c r="B130" i="121"/>
  <c r="B127" i="121"/>
  <c r="B126" i="121"/>
  <c r="L124" i="121"/>
  <c r="K124" i="121"/>
  <c r="J124" i="121"/>
  <c r="I124" i="121"/>
  <c r="H124" i="121"/>
  <c r="G124" i="121"/>
  <c r="F124" i="121"/>
  <c r="E124" i="121"/>
  <c r="B121" i="121"/>
  <c r="B114" i="121"/>
  <c r="B112" i="121"/>
  <c r="B110" i="121"/>
  <c r="B108" i="121"/>
  <c r="B106" i="121"/>
  <c r="B81" i="121"/>
  <c r="B80" i="121"/>
  <c r="B77" i="121"/>
  <c r="B75" i="121"/>
  <c r="B73" i="121"/>
  <c r="B67" i="121"/>
  <c r="L65" i="121"/>
  <c r="K65" i="121"/>
  <c r="J65" i="121"/>
  <c r="I65" i="121"/>
  <c r="H65" i="121"/>
  <c r="G65" i="121"/>
  <c r="F65" i="121"/>
  <c r="E65" i="121"/>
  <c r="P61" i="121"/>
  <c r="O61" i="121"/>
  <c r="L59" i="121"/>
  <c r="K59" i="121"/>
  <c r="J59" i="121"/>
  <c r="I59" i="121"/>
  <c r="H59" i="121"/>
  <c r="G59" i="121"/>
  <c r="F59" i="121"/>
  <c r="E59" i="121"/>
  <c r="B34" i="121"/>
  <c r="P29" i="121"/>
  <c r="O29" i="121"/>
  <c r="B27" i="121"/>
  <c r="L25" i="121"/>
  <c r="K25" i="121"/>
  <c r="J25" i="121"/>
  <c r="I25" i="121"/>
  <c r="H25" i="121"/>
  <c r="G25" i="121"/>
  <c r="F25" i="121"/>
  <c r="E25" i="121"/>
  <c r="B5" i="122"/>
  <c r="C29" i="121" l="1"/>
  <c r="D61" i="121"/>
  <c r="B5" i="130"/>
  <c r="B5" i="125"/>
  <c r="B5" i="123"/>
  <c r="B5" i="129"/>
  <c r="B5" i="124"/>
  <c r="B4" i="130"/>
  <c r="B4" i="125"/>
  <c r="B4" i="123"/>
  <c r="B4" i="129"/>
  <c r="B4" i="124"/>
  <c r="B13" i="130"/>
  <c r="I21" i="125"/>
  <c r="J21" i="125" s="1"/>
  <c r="D15" i="130"/>
  <c r="I15" i="130"/>
  <c r="G15" i="130"/>
  <c r="F15" i="130"/>
  <c r="E15" i="130"/>
  <c r="F33" i="130"/>
  <c r="G33" i="13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Paula Place</author>
  </authors>
  <commentList>
    <comment ref="A4" authorId="0" shapeId="0" xr:uid="{42914F50-AC2E-4699-A6EF-83195317B3AC}">
      <text>
        <r>
          <rPr>
            <sz val="9"/>
            <color indexed="81"/>
            <rFont val="Tahoma"/>
            <family val="2"/>
          </rPr>
          <t>If there is more than one type (i.e. dumping for China, dumping &amp; subsidizing for Korea), you must manually modify the Intro paragraph.</t>
        </r>
      </text>
    </comment>
    <comment ref="A17" authorId="0" shapeId="0" xr:uid="{E0C83840-40A1-434C-A128-3597908CF931}">
      <text>
        <r>
          <rPr>
            <b/>
            <sz val="9"/>
            <color indexed="81"/>
            <rFont val="Tahoma"/>
            <family val="2"/>
          </rPr>
          <t>Link to specific CBSA SOR or MIF page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tc={92E88270-2AEA-41A2-A7AE-A611A6103CB1}</author>
  </authors>
  <commentList>
    <comment ref="O1" authorId="0" shapeId="0" xr:uid="{92E88270-2AEA-41A2-A7AE-A611A6103CB1}">
      <text>
        <t>[Threaded comment]
Your version of Excel allows you to read this threaded comment; however, any edits to it will get removed if the file is opened in a newer version of Excel. Learn more: https://go.microsoft.com/fwlink/?linkid=870924
Comment:
    Hide EN and FR columns
TRIB &gt; Hide R/C</t>
      </text>
    </comment>
  </commentList>
</comments>
</file>

<file path=xl/sharedStrings.xml><?xml version="1.0" encoding="utf-8"?>
<sst xmlns="http://schemas.openxmlformats.org/spreadsheetml/2006/main" count="1309" uniqueCount="697">
  <si>
    <t>Date</t>
  </si>
  <si>
    <t>Telephone</t>
  </si>
  <si>
    <t>CERTIFICATION</t>
  </si>
  <si>
    <t>ATTESTATION</t>
  </si>
  <si>
    <t>Téléphone</t>
  </si>
  <si>
    <t>E-mail Address</t>
  </si>
  <si>
    <t>Adresse de l'entreprise</t>
  </si>
  <si>
    <t>Adresse du site Web</t>
  </si>
  <si>
    <t>TRANSMISSION DU QUESTIONNAIRE REMPLI</t>
  </si>
  <si>
    <t>Question 1</t>
  </si>
  <si>
    <t>Question 3</t>
  </si>
  <si>
    <t>Question 2</t>
  </si>
  <si>
    <t>Question 6</t>
  </si>
  <si>
    <t>Question 7</t>
  </si>
  <si>
    <t>Canada</t>
  </si>
  <si>
    <t>Firm Address</t>
  </si>
  <si>
    <t>Always</t>
  </si>
  <si>
    <t>Usually</t>
  </si>
  <si>
    <t>Sometimes</t>
  </si>
  <si>
    <t>Never</t>
  </si>
  <si>
    <t>Toujours</t>
  </si>
  <si>
    <t>Généralement</t>
  </si>
  <si>
    <t>Parfois</t>
  </si>
  <si>
    <t>Jamais</t>
  </si>
  <si>
    <t>De 0 à 5 %</t>
  </si>
  <si>
    <t>De 6 à 10 %</t>
  </si>
  <si>
    <t>De 11 à 15 %</t>
  </si>
  <si>
    <t>De 16 à 20 %</t>
  </si>
  <si>
    <t>De 21 à 25 %</t>
  </si>
  <si>
    <t>Plus de 25 %</t>
  </si>
  <si>
    <t>0 to 5%</t>
  </si>
  <si>
    <t>6 to 10%</t>
  </si>
  <si>
    <t>11 to 15%</t>
  </si>
  <si>
    <t>16 to 20%</t>
  </si>
  <si>
    <t>21 to 25%</t>
  </si>
  <si>
    <t>More than 25%</t>
  </si>
  <si>
    <t>Somewhat Important</t>
  </si>
  <si>
    <t>Not Important</t>
  </si>
  <si>
    <t>Très Important</t>
  </si>
  <si>
    <t>Assez important</t>
  </si>
  <si>
    <t>Pas important</t>
  </si>
  <si>
    <t>PUBLIC COMMENTS</t>
  </si>
  <si>
    <t>Plus de 3</t>
  </si>
  <si>
    <t>More than 3</t>
  </si>
  <si>
    <t>Request for quotations</t>
  </si>
  <si>
    <t>Competitive bidding</t>
  </si>
  <si>
    <t>Negotiation with an established supplier based on market intelligence on prices</t>
  </si>
  <si>
    <t>Negotiation with an established supplier based on unsolicited bids received</t>
  </si>
  <si>
    <t>Published list prices</t>
  </si>
  <si>
    <t>Demande de soumissions</t>
  </si>
  <si>
    <t>Appel d'offres</t>
  </si>
  <si>
    <t>Négociation avec un fournisseur connu à la lumière d'information sur les prix du marché</t>
  </si>
  <si>
    <t>Négociation avec un fournisseur connu à la suite de soumissions non sollicitées</t>
  </si>
  <si>
    <t>Prix publiés</t>
  </si>
  <si>
    <t>Range of product line</t>
  </si>
  <si>
    <t>Geographic location of supplier</t>
  </si>
  <si>
    <t>Long-term supply relationship</t>
  </si>
  <si>
    <t>Qualité du produit</t>
  </si>
  <si>
    <t>Gamme de produits</t>
  </si>
  <si>
    <t>Délais et modalités de livraison</t>
  </si>
  <si>
    <t>Emplacement géographique du fournisseur</t>
  </si>
  <si>
    <t>Credit arrangements</t>
  </si>
  <si>
    <t>Accords de crédit</t>
  </si>
  <si>
    <t>Le prix ne sera jamais le facteur principal</t>
  </si>
  <si>
    <t>Price would never be the primary factor</t>
  </si>
  <si>
    <t>Product quality</t>
  </si>
  <si>
    <t>Availability of proprietary specifications</t>
  </si>
  <si>
    <t>Delivery cost</t>
  </si>
  <si>
    <t>Delivery time and terms</t>
  </si>
  <si>
    <t>Availability of on-hand inventory</t>
  </si>
  <si>
    <t>%</t>
  </si>
  <si>
    <t>Firm Name</t>
  </si>
  <si>
    <t>Role in the Industry</t>
  </si>
  <si>
    <t>Product meets technical specifications</t>
  </si>
  <si>
    <t>Lowest net price (after discounts, promotions, etc.)</t>
  </si>
  <si>
    <t>Minimum quantity requirement</t>
  </si>
  <si>
    <t>Produit satisfait aux spécifications techniques</t>
  </si>
  <si>
    <t>Disponibilité de spécifications protégées</t>
  </si>
  <si>
    <t xml:space="preserve">Prix net le plus bas (après escomptes, promotions, etc.) </t>
  </si>
  <si>
    <t>Frais de livraison</t>
  </si>
  <si>
    <t>Fiabilité du fournisseur</t>
  </si>
  <si>
    <t>Exigence de quantité minimale</t>
  </si>
  <si>
    <t>Disponibilité du stock</t>
  </si>
  <si>
    <t>Service après-vente ou garanties</t>
  </si>
  <si>
    <t>Rôle dans l'industrie</t>
  </si>
  <si>
    <t>Reliability of supplier</t>
  </si>
  <si>
    <t>CONFIRMATION DES DONNÉES DÉCLARÉES</t>
  </si>
  <si>
    <t>COMMENTAIRES PUBLICS</t>
  </si>
  <si>
    <t>Website Address</t>
  </si>
  <si>
    <t>Provide the names and addresses of other locations, facilities, and outlets in Canada on behalf of which your company is responding.</t>
  </si>
  <si>
    <t>Name of Authorized Official</t>
  </si>
  <si>
    <t>Title of Authorized Official</t>
  </si>
  <si>
    <t>Nom du représentant autorisé</t>
  </si>
  <si>
    <t>Titre du représentant autorisé</t>
  </si>
  <si>
    <t>Veuillez retourner le questionnaire rempli en utilisant l’une des options suivantes :</t>
  </si>
  <si>
    <t>Adresse de courrier électronique</t>
  </si>
  <si>
    <t>I understand that checking this box constitutes my legally binding signature.</t>
  </si>
  <si>
    <t>Je comprends que le fait de cocher cette case constitue ma signature juridiquement contraignante.</t>
  </si>
  <si>
    <t>Distributor</t>
  </si>
  <si>
    <t xml:space="preserve">Primary Industry 1 </t>
  </si>
  <si>
    <t>Segment de marché 1</t>
  </si>
  <si>
    <t>Segment de marché 2</t>
  </si>
  <si>
    <t>Segment de marché 3</t>
  </si>
  <si>
    <t xml:space="preserve">What is the typical delivery time for the goods, from the day on which an order is placed to the day of arrival at your facility? </t>
  </si>
  <si>
    <t>Quel est le délai de livraison typique pour les marchandises, soit du moment où une commande est passée à la date de livraison à votre établissement?</t>
  </si>
  <si>
    <t>Question 15</t>
  </si>
  <si>
    <t>Question 16</t>
  </si>
  <si>
    <t>Reasonable alternative product</t>
  </si>
  <si>
    <t>Restrictions or limitations</t>
  </si>
  <si>
    <t>Produit substitut raisonnable</t>
  </si>
  <si>
    <t>Type of product bought by your firm</t>
  </si>
  <si>
    <t>Type de produit acheté par votre entreprise</t>
  </si>
  <si>
    <t>Avec combien de fournisseurs votre entreprise communique-t-elle, généralement, avant de décider d’acheter des marchandises?</t>
  </si>
  <si>
    <t>Question 17</t>
  </si>
  <si>
    <t>Question 18</t>
  </si>
  <si>
    <t>PUBLIC</t>
  </si>
  <si>
    <t>TARIF DES DOUANES</t>
  </si>
  <si>
    <t>CUSTOMS TARIFF</t>
  </si>
  <si>
    <t>QUESTIONNAIRE DUE DATE</t>
  </si>
  <si>
    <t>DATE D'ÉCHÉANCE DU QUESTIONNAIRE</t>
  </si>
  <si>
    <t>SUBMITTING THE QUESTIONNAIRE RESPONSE</t>
  </si>
  <si>
    <t>FIRM INFORMATION</t>
  </si>
  <si>
    <t>RENSEIGNEMENTS SUR L’ENTREPRISE</t>
  </si>
  <si>
    <t>Dénomination sociale 
(En français et en anglais, le cas échéant)</t>
  </si>
  <si>
    <t>Fournissez les noms et adresses des autres emplacements, installations et points de vente au Canada au nom de laquelle votre entreprise répond. </t>
  </si>
  <si>
    <t>Distributeur</t>
  </si>
  <si>
    <t xml:space="preserve">Dénomination sociale de l'entreprise </t>
  </si>
  <si>
    <t>Question 14</t>
  </si>
  <si>
    <t>If "Never", provide details.</t>
  </si>
  <si>
    <t>Si "Jamais", donnez plus de détails.</t>
  </si>
  <si>
    <t>Indicate whether the factors identified in the table below are very important, somewhat important or not important when choosing a supplier of the goods.</t>
  </si>
  <si>
    <t>Indiquez si les facteurs identifiés dans le tableau ci-dessous sont très importants, assez importants ou pas importants lors du choix d’un fournisseur des marchandises.</t>
  </si>
  <si>
    <t>Should your firm wish to add any comments related to its responses, submit them here. Be sure to indicate the question number being commented on.</t>
  </si>
  <si>
    <t>Role in Canadian Market</t>
  </si>
  <si>
    <t>Rôle dans le marché canadien</t>
  </si>
  <si>
    <t>If the country of origin of the price leader is unknown, indicate the name of the company that tends to be the price leader.</t>
  </si>
  <si>
    <t xml:space="preserve">Describe the general nature of your firm's term contracts for the goods. What provisions are generally included in these term contracts to allow for price changes during the period of the contract? </t>
  </si>
  <si>
    <t>Y a-t-il un facteur saisonnier dans les achats de marchandises par votre entreprise? Dans l'affirmative, expliquez comment le volume des achats de votre entreprise varie tout au long de l'année.</t>
  </si>
  <si>
    <t>PROTECTED COMMENTS</t>
  </si>
  <si>
    <t>CONFIRMATION OF REPORTED DATA</t>
  </si>
  <si>
    <t>Confirm that all information is reported on a calendar-year basis.</t>
  </si>
  <si>
    <t>Confirmez que tous les renseignements déclarés le sont selon l’année civile.</t>
  </si>
  <si>
    <t>Restrictions ou contraintes</t>
  </si>
  <si>
    <t>Quel serait le pourcentage de diminution minimum du prix requis pour rendre ce produit substitut concurrentiel, étant donné les prix actuels sur le marché?</t>
  </si>
  <si>
    <t>Given current market prices, what is the minimum percentage decrease in the price of the alternative product to make it competitive?</t>
  </si>
  <si>
    <t>Once the goods meet required specifications, how often does the lowest net price offered for the goods win a contract or a sale?</t>
  </si>
  <si>
    <t>Other sources include</t>
  </si>
  <si>
    <t>Are the goods produced in Canada and the goods imported from the countries listed below physically (or functionally) interchangeable for the same intended purposes or applications?</t>
  </si>
  <si>
    <t>Variable</t>
  </si>
  <si>
    <t>English</t>
  </si>
  <si>
    <t>French</t>
  </si>
  <si>
    <t>Data Validation comments</t>
  </si>
  <si>
    <t>Case Number</t>
  </si>
  <si>
    <t>The Goods</t>
  </si>
  <si>
    <t>Due Date</t>
  </si>
  <si>
    <t>Trade Level 1 (plural)</t>
  </si>
  <si>
    <t>Product Defn</t>
  </si>
  <si>
    <t>Français</t>
  </si>
  <si>
    <t>In which language would you prefer to complete this questionnaire?</t>
  </si>
  <si>
    <t>Failure to complete the questionnaire by the due date may result in the Tribunal issuing a production order, pursuant to section 17 of the Canadian International Trade Tribunal Act, to compel the production of a questionnaire response.</t>
  </si>
  <si>
    <t>The completed questionnaire can be submitted using one of the following methods:</t>
  </si>
  <si>
    <t xml:space="preserve">This questionnaire is divided into two parts:
</t>
  </si>
  <si>
    <t xml:space="preserve">Le présent questionnaire est divisé en deux parties :
</t>
  </si>
  <si>
    <t xml:space="preserve">PART I (Blue Tabs) - Information requested in this part is public. Requests to treat any of this information as confidential must be fully justified in writing and accompanied by a redacted version for the public record.
</t>
  </si>
  <si>
    <t xml:space="preserve">PARTIE I (onglets bleus) - porte sur des renseignements de nature publique. Les demandes de traiter un ou des renseignements comme des renseignements confidentiels doivent être dûment justifiées par écrit et être accompagnées d’une version publique remaniée.
</t>
  </si>
  <si>
    <t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t>
  </si>
  <si>
    <t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t>
  </si>
  <si>
    <t xml:space="preserve">Product information and a glossary of terms can be found in the Info tab.
</t>
  </si>
  <si>
    <t>Des informations sur le produit et un glossaire de termes sont disponibles dans l'onglet Info.</t>
  </si>
  <si>
    <t xml:space="preserve">Use the AddPub tab if more space is needed.
</t>
  </si>
  <si>
    <t>Utilisez l'onglet AddPub si vous avez besoin de plus d'espace.</t>
  </si>
  <si>
    <t>General Firm Information</t>
  </si>
  <si>
    <t>Informations générales sur l'entreprise</t>
  </si>
  <si>
    <t>Market Characteristics of the Goods</t>
  </si>
  <si>
    <t>Caractéristiques du marché des marchandises</t>
  </si>
  <si>
    <t>Markets</t>
  </si>
  <si>
    <t>Marchés</t>
  </si>
  <si>
    <t>Comments</t>
  </si>
  <si>
    <t>Commentaires</t>
  </si>
  <si>
    <t>Comment 1</t>
  </si>
  <si>
    <t>Commentaire 1</t>
  </si>
  <si>
    <t>Comment 2</t>
  </si>
  <si>
    <t>Commentaire 2</t>
  </si>
  <si>
    <t>Comment 3</t>
  </si>
  <si>
    <t>Commentaire 3</t>
  </si>
  <si>
    <t>Comment 4</t>
  </si>
  <si>
    <t>Commentaire 4</t>
  </si>
  <si>
    <t>Comment 5</t>
  </si>
  <si>
    <t>Commentaire 5</t>
  </si>
  <si>
    <t xml:space="preserve">Use the AddPro tab if more space is needed.
</t>
  </si>
  <si>
    <t>Trade level</t>
  </si>
  <si>
    <t>Niveau commercial</t>
  </si>
  <si>
    <t>References to "the goods" in this questionnaire refer to:</t>
  </si>
  <si>
    <t>Les références aux « marchandises » dans ce questionnaire font référence à :</t>
  </si>
  <si>
    <t>Primary Industry 2</t>
  </si>
  <si>
    <t>Primary Industry 3</t>
  </si>
  <si>
    <t>Type</t>
  </si>
  <si>
    <t>Provide details.</t>
  </si>
  <si>
    <t>Donnez plus de détails.</t>
  </si>
  <si>
    <t>Provide details concerning products related to the goods that Canadian producers cannot provide but are offered by suppliers in countries other than Canada.</t>
  </si>
  <si>
    <t>Import Countries</t>
  </si>
  <si>
    <t>Unknown country of origin - Purchased from a domestic producer</t>
  </si>
  <si>
    <t>Unknown country of origin - Purchased from another source</t>
  </si>
  <si>
    <t>Do not know</t>
  </si>
  <si>
    <t>Je ne sais pas</t>
  </si>
  <si>
    <t>Minimum days</t>
  </si>
  <si>
    <t>Maximum days</t>
  </si>
  <si>
    <t>Purchases of domestically produced goods from domestic producers</t>
  </si>
  <si>
    <t>Achats de marchandises produites au pays auprès de producteurs nationaux</t>
  </si>
  <si>
    <t>Purchases of domestically produced goods from distributors</t>
  </si>
  <si>
    <t>Achats de marchandises produites au pays auprès de distributeurs</t>
  </si>
  <si>
    <t>Achats de marchandises importées auprès de distributeurs</t>
  </si>
  <si>
    <t>Purchases of imported goods from distributors</t>
  </si>
  <si>
    <t>Purchases of the goods where your firm is the importer of record for customs purposes</t>
  </si>
  <si>
    <t>If not, explain the differences.</t>
  </si>
  <si>
    <t>Les marchandises produites au Canada et les marchandises importées sont-elles vendues par l’entremise des mêmes circuits de distribution?</t>
  </si>
  <si>
    <t>Importance</t>
  </si>
  <si>
    <t>Comparable</t>
  </si>
  <si>
    <t>Not comparable - Advantage to Canada</t>
  </si>
  <si>
    <t>Non comparable - Avantage pour le Canada</t>
  </si>
  <si>
    <t>If not comparable, explain why.</t>
  </si>
  <si>
    <t>Si ce n’est pas comparable, expliquez pourquoi.</t>
  </si>
  <si>
    <t>Purchasing decisions</t>
  </si>
  <si>
    <t>Décisions d'achat</t>
  </si>
  <si>
    <t>Identify any requirements that must be met or taken into account before your firm decides it needs to purchase the goods.</t>
  </si>
  <si>
    <t>Identifiez toutes les exigences qui doivent être remplies ou prises en compte avant que votre entreprise décide qu'elle doit acheter les marchandises.</t>
  </si>
  <si>
    <t>Number of suppliers</t>
  </si>
  <si>
    <t>Nombre de fournisseurs</t>
  </si>
  <si>
    <t>Autres fournisseurs incluent</t>
  </si>
  <si>
    <t>Other methods include</t>
  </si>
  <si>
    <t>Aside from price, what factors does your firm take into account when making its purchasing decision?</t>
  </si>
  <si>
    <t>Outre le prix, quels facteurs votre entreprise prend-elle en compte lors de sa décision d’achat ?</t>
  </si>
  <si>
    <t>Other factors include</t>
  </si>
  <si>
    <t>Autres facteurs incluent</t>
  </si>
  <si>
    <t>What are the usual methods of establishing a transaction price?</t>
  </si>
  <si>
    <t>Country of origin unknown</t>
  </si>
  <si>
    <t>Producer</t>
  </si>
  <si>
    <t>Producteur</t>
  </si>
  <si>
    <t>months</t>
  </si>
  <si>
    <t>Time required</t>
  </si>
  <si>
    <t>Temps requis</t>
  </si>
  <si>
    <t xml:space="preserve"> en mois</t>
  </si>
  <si>
    <t>Term contracts</t>
  </si>
  <si>
    <t>Contrats à terme</t>
  </si>
  <si>
    <t>Time period</t>
  </si>
  <si>
    <t>Période</t>
  </si>
  <si>
    <t>Question 4</t>
  </si>
  <si>
    <t>Question 5</t>
  </si>
  <si>
    <t>Question 8</t>
  </si>
  <si>
    <t>Question 9</t>
  </si>
  <si>
    <t>Question 10</t>
  </si>
  <si>
    <t>Question 11</t>
  </si>
  <si>
    <t>Question 12</t>
  </si>
  <si>
    <t>Question 13</t>
  </si>
  <si>
    <t xml:space="preserve">If your firm has more than one location, facility or outlet, submit a consolidated response to the questionnaire.
</t>
  </si>
  <si>
    <t xml:space="preserve">Si votre entreprise a plus d’un emplacement, d’une installation ou d’un point de vente, transmettez une réponse consolidée au questionnaire.
</t>
  </si>
  <si>
    <t xml:space="preserve">When submitting the completed questionnaire using the secure E-filing service, designate the questionnaire as confidential. Note that the information in the public (blue) tabs in your questionnaire will be treated as public information.
</t>
  </si>
  <si>
    <t xml:space="preserve">Lorsque vous faites parvenir le questionnaire rempli en utilisant le service sécurisé de dépôt électronique, désignez le questionnaire comme étant confidentiel. Notez que l’information contenue dans les onglets publics (les onglets bleus) du questionnaire sera traitée en tant qu’information publique.
</t>
  </si>
  <si>
    <t>Select Yes or No</t>
  </si>
  <si>
    <t>Sélectionnez oui ou non</t>
  </si>
  <si>
    <t>Expliquez les changements que vous prévoyez voir sur le marché canadien et sur d’autres marchés mondiaux pour les marchandises au cours des deux prochaines années en ce qui concerne la demande, les ventes, les prix, et les volumes d'importations des marchandises.</t>
  </si>
  <si>
    <t>Other countries</t>
  </si>
  <si>
    <t>GLOSSAIRE</t>
  </si>
  <si>
    <t/>
  </si>
  <si>
    <t xml:space="preserve">Questions relating to this questionnaire should be directed to:
</t>
  </si>
  <si>
    <t xml:space="preserve">Toutes les questions relatives au présent questionnaire doivent être adressées à :
</t>
  </si>
  <si>
    <t>Firm Name (In English and French, if applicable)</t>
  </si>
  <si>
    <t>Si le questionnaire n’est pas rempli dans les délais impartis, le Tribunal peut rendre une ordonnance de production, aux termes de l’article  17 de la Loi sur le Tribunal canadien du commerce extérieur, afin d’exiger la production d’une réponse au questionnaire.</t>
  </si>
  <si>
    <t>Dans quelle langue préférez-vous remplir ce questionnaire?</t>
  </si>
  <si>
    <t>Nature of association</t>
  </si>
  <si>
    <t>What goods, either domestically produced or imported, do you view as reasonable alternatives to the goods that your firm buys? Specify any restrictions or limitations to the use of these alternative products (e.g., quality, relative cost).</t>
  </si>
  <si>
    <t xml:space="preserve">Is there a seasonality factor to your firm's purchases of the goods? If so, explain how the volume of your firm’s purchases varies throughout the year. </t>
  </si>
  <si>
    <t>After-sale service or warranties</t>
  </si>
  <si>
    <t>Sinon, expliquez les différences.</t>
  </si>
  <si>
    <t>Very important</t>
  </si>
  <si>
    <t>Si votre entreprise désire ajouter des commentaires concernant vos réponses, vous les inscrivez ici. Indiquez à quelle question se rapportent vos commentaires.</t>
  </si>
  <si>
    <t xml:space="preserve">Indicate the approximate volume and value of your firm’s purchases of the goods produced in the following countries. In the case where the country of origin is unknown, provide approximate volume and value of your firm’s purchases of the goods made from domestic producers or another source. </t>
  </si>
  <si>
    <t>How many suppliers generally does your firm contact before deciding to purchase the goods?</t>
  </si>
  <si>
    <t>Pays d’origine inconnue - Achats auprès d'un producteur national</t>
  </si>
  <si>
    <t>Pays d’origine inconnue - Achats auprès d'un autre fournisseur</t>
  </si>
  <si>
    <t>Pays d'origine inconnue</t>
  </si>
  <si>
    <t>Quelles sont les méthodes habituelles pour établir le prix d'une transaction?</t>
  </si>
  <si>
    <t>Une fois que les marchandises satisfont aux spécifications exigées, à quelle fréquence le prix net le plus bas offert pour les marchandises décroche un contrat ou une vente?</t>
  </si>
  <si>
    <t>Si le pays d’origine du fabricant offrant le prix le plus compétitif est inconnu, indiquez le nom de l’entreprise qui tend à dominer le marché en matière de prix.</t>
  </si>
  <si>
    <t>Au cours des 12 derniers mois, indiquez si votre entreprise a été contactée par des producteurs ou des distributeurs pour proposer la vente des marchandises. Si tel est le cas, indiquez le pays d'origine des marchandises proposées.</t>
  </si>
  <si>
    <t>COMMENTAIRES PROTÉGÉS</t>
  </si>
  <si>
    <t>Confirm that all values reported in this questionnaire are in Canadian dollars.</t>
  </si>
  <si>
    <t>Confirmez que toutes les valeurs déclarées dans ce questionnaire sont en dollars canadiens.</t>
  </si>
  <si>
    <t>1000 character limit | limite de 1000 caractères</t>
  </si>
  <si>
    <t>Maximum length reached. Please use the AddPub tab to add further info. | La limite maximale de caractères est atteinte. SVP utiliser l'onglet AddPub pour ajouter plus d'information.</t>
  </si>
  <si>
    <t>Maximum length reached. Please use the AddPro tab to add further info. | La limite maximale de caractères est atteinte. SVP utiliser l'onglet AddPro pour ajouter plus d'information.</t>
  </si>
  <si>
    <t>Other countries include:</t>
  </si>
  <si>
    <t>Autres pays incluent :</t>
  </si>
  <si>
    <t>Other factors where Canada has the advantage include:</t>
  </si>
  <si>
    <t>Autres facteurs où le Canada a l'avantage incluent :</t>
  </si>
  <si>
    <t>Net delivered purchase value (laid-in cost)</t>
  </si>
  <si>
    <t>For the questions in this tab, note the following:</t>
  </si>
  <si>
    <t>Pour les questions de cet onglet, notez ce qui suit :</t>
  </si>
  <si>
    <t>le dumping et le subventionnement</t>
  </si>
  <si>
    <t>Unknown country of origin - Purchased from another source (list below)</t>
  </si>
  <si>
    <t>Pays d’origine inconnue - Achats auprès d'un autre fournisseur (énumérer ci-dessous)</t>
  </si>
  <si>
    <t xml:space="preserve">The undersigned certifies that the information supplied herein is complete and correct to the best of their knowledge and belief.
</t>
  </si>
  <si>
    <t xml:space="preserve">Le soussigné déclare que, pour autant qu'il sache, les renseignements fournis aux présentes sont complets et exacts.
</t>
  </si>
  <si>
    <t>Int period 1</t>
  </si>
  <si>
    <t>Int period 2</t>
  </si>
  <si>
    <t>Comparability</t>
  </si>
  <si>
    <t>Comparabilité</t>
  </si>
  <si>
    <t>In the last 12 months, indicate if your firm has been contacted by producers or distributors with offers to sell the goods. If so, indicate the country of origin of the goods being offered.</t>
  </si>
  <si>
    <t>In the Canadian market for the goods, which of the following countries tends to be the price leader?</t>
  </si>
  <si>
    <t>Trade Level 2 (plural)</t>
  </si>
  <si>
    <t>HS Codes prior to change</t>
  </si>
  <si>
    <t>First Year of POI</t>
  </si>
  <si>
    <t>Last Day of POI</t>
  </si>
  <si>
    <t>Last Year of POI</t>
  </si>
  <si>
    <t>• Report all values in Canadian dollars.</t>
  </si>
  <si>
    <t>• Déclarez toutes les valeurs en dollars canadiens.</t>
  </si>
  <si>
    <t>Les marchandises produites au Canada et les marchandises importées des pays énumérés ci-dessous sont-elles physiquement (ou fonctionnellement) interchangeables pour les mêmes types d'utilisations ou d'applications?</t>
  </si>
  <si>
    <t>Autres méthodes incluent</t>
  </si>
  <si>
    <t>Note : L’information publique/non confidentielle dans ce tableau est générée automatiquement à partir de l’information fournie sous l'onglet « Pro ». Par conséquent, toute modification à apporter à ce résumé public/non confidentiel doit être faite sous l'onglet « Pro ».</t>
  </si>
  <si>
    <t>Note: Public/non-confidential information in this table is automatically generated from the information provided in the "Pro" tab. Any changes to this public summary must therefore be made in the "Pro" tab.</t>
  </si>
  <si>
    <t>Assuming the necessary baseline quality and physical specifications are met, how much lower (in percentage) must the price be for it to become the main factor overriding all other factors, in your firm's purchasing decision?</t>
  </si>
  <si>
    <t>Assuming the necessary baseline quality and physical specifications are met, how much of a price difference (in percentage) would make price the most important factor in your purchasing decision?</t>
  </si>
  <si>
    <t>En supposant que les conditions concernant la qualité de base nécessaire et les caractéristiques physiques sont remplies, quelle différence de prix (en pourcentage) ferait du prix le facteur principal dans votre décision d'achat?</t>
  </si>
  <si>
    <t>Related firms</t>
  </si>
  <si>
    <t>Entreprises affiliées</t>
  </si>
  <si>
    <t>Firms that are related to each other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t>
  </si>
  <si>
    <t>Des entreprises liées l’une à l’autre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t>
  </si>
  <si>
    <t>Subject Countries (incl. French pronouns)</t>
  </si>
  <si>
    <t>Additional Product Info</t>
  </si>
  <si>
    <t>Unit of measure (plural)</t>
  </si>
  <si>
    <t>Unit of measure (singular)</t>
  </si>
  <si>
    <t>US</t>
  </si>
  <si>
    <t>Important notes for formatting</t>
  </si>
  <si>
    <t>Insert and merge rows where needed to expand height of text boxes.</t>
  </si>
  <si>
    <t>INTRODUCTION</t>
  </si>
  <si>
    <t>LANGUAGE PREFERENCE | PRÉFÉRENCE LINGUISTIQUE</t>
  </si>
  <si>
    <t>DEFINITION OF "THE GOODS"</t>
  </si>
  <si>
    <t>LA DÉFINITION "DES MARCHANDISES"</t>
  </si>
  <si>
    <t>DO YOU NEED TO COMPLETE THIS QUESTIONNAIRE?</t>
  </si>
  <si>
    <t>FAILURE TO COMPLETE QUESTIONNAIRE</t>
  </si>
  <si>
    <t>QUESTIONNAIRE NON REMPLI</t>
  </si>
  <si>
    <t>QUESTIONS</t>
  </si>
  <si>
    <t>2. E-mail to citt-tcce@tribunal.gc.ca should you accept the associated risks and you are filing information that belongs to your firm only.</t>
  </si>
  <si>
    <t>2. Par courriel à l'adresse tcce-citt@tribunal.gc.ca si vous acceptez les risques connexes et vous transmettez des renseignements qui sont ceux de votre entreprise seulement.</t>
  </si>
  <si>
    <t>QUESTIONNAIRE À L’INTENTION DES ACHETEURS</t>
  </si>
  <si>
    <t>QUESTIONNAIRE OUTLINE</t>
  </si>
  <si>
    <t>APERÇU DU QUESTIONNAIRE</t>
  </si>
  <si>
    <t>GLOSSARY</t>
  </si>
  <si>
    <t>The purchase value net of all cash, quantity or deferred discounts, allowances, taxes, rebates and incentives, whether or not shown on the invoice. However, it includes delivery costs (freight, handling, and insurance) to your Canadian warehouse and, where applicable, all import costs such as customs and other duties (including anti-dumping and countervailing duties), brokerage fees and surcharges.</t>
  </si>
  <si>
    <t>La valeur d'achat, après déduction, des escomptes au comptant, des remises sur quantité et des escomptes reportés, des rabais, des taxes, des ristournes et des primes, qu’ils soient indiqués ou non sur la facture. Veuillez inclure tous les coûts de livraison (fret, manutention et assurance) à votre entrepôt canadien et, le cas échéant, tous les frais d’importation, comme les droits de douane et autres (y compris les droits antidumping et compensateurs), les frais de courtage et les suppléments.</t>
  </si>
  <si>
    <t>Les marchandises sont généralement classées dans le Tarif des douanes sous les numéros suivants du Système harmonisé de désignation et de codification des marchandises (SH) :</t>
  </si>
  <si>
    <t>The following questions refer to the goods as defined in the product description on the Intro tab.</t>
  </si>
  <si>
    <t>PROTECTED</t>
  </si>
  <si>
    <t>PROTÉGÉ</t>
  </si>
  <si>
    <t>PURCHASES</t>
  </si>
  <si>
    <t>ACHATS</t>
  </si>
  <si>
    <t>GENERAL</t>
  </si>
  <si>
    <t>GÉNÉRAL</t>
  </si>
  <si>
    <t xml:space="preserve">Other sources include: </t>
  </si>
  <si>
    <t>Autres fournisseurs incluent :</t>
  </si>
  <si>
    <t>Analyst 1</t>
  </si>
  <si>
    <t>Analyst 2</t>
  </si>
  <si>
    <t>Select</t>
  </si>
  <si>
    <t>Public Question 1</t>
  </si>
  <si>
    <t>Public Question 7</t>
  </si>
  <si>
    <t>Public Question 11</t>
  </si>
  <si>
    <t>Public Question 13</t>
  </si>
  <si>
    <t>Public Question 15</t>
  </si>
  <si>
    <t>Pro Question 5</t>
  </si>
  <si>
    <t>Pro Question 8</t>
  </si>
  <si>
    <t>Pro Question 9</t>
  </si>
  <si>
    <t>ADDITIONAL PRODUCT INFORMATION</t>
  </si>
  <si>
    <t>RENSEIGNEMENTS ADDITIONNELS SUR LE PRODUIT</t>
  </si>
  <si>
    <t>Drop down lists (MODIFY AS PER CASE SPECIFICS)</t>
  </si>
  <si>
    <t>Other factors that are very important</t>
  </si>
  <si>
    <t>Other factors that are somewhat important</t>
  </si>
  <si>
    <t>Autres facteurs très importants</t>
  </si>
  <si>
    <t>Autres facteurs assez importants</t>
  </si>
  <si>
    <t>Intro, Confirm</t>
  </si>
  <si>
    <t>Yes</t>
  </si>
  <si>
    <t>Oui</t>
  </si>
  <si>
    <t>No</t>
  </si>
  <si>
    <t>Non</t>
  </si>
  <si>
    <t>End user</t>
  </si>
  <si>
    <t>If no, explain.</t>
  </si>
  <si>
    <t>Si non, expliquez.</t>
  </si>
  <si>
    <t>Indiquez le volume et la valeur approximatifs des achats par votre entreprise de marchandises produites dans les pays suivants. Dans le cas où les pays d'origine sont inconnus, indiquez le volume et la valeur approximatifs des achats de marchandises effectués par votre entreprise auprès de producteurs nationaux ou d'une autre source.</t>
  </si>
  <si>
    <t>Fournissez des détails concernant les produits liés aux marchandises que les producteurs canadiens ne peuvent pas fournir, mais qui sont offerts par des fournisseurs dans des pays autres que le Canada.</t>
  </si>
  <si>
    <t>If your firm is a distributor, indicate the primary industries in which the goods are sold.</t>
  </si>
  <si>
    <t>Si votre entreprise est un distributeur, indiquez dans quels segments de marché ces marchandises sont vendues.</t>
  </si>
  <si>
    <t>Si votre entreprise est un utilisateur final, indiquez vos segments de marché.</t>
  </si>
  <si>
    <t>June 30</t>
  </si>
  <si>
    <t>30 juin</t>
  </si>
  <si>
    <t>Jan-Jun 2025</t>
  </si>
  <si>
    <t>DEVEZ-VOUS REMPLIR CE QUESTIONNAIRE?</t>
  </si>
  <si>
    <t>Valeur d’achat nette rendue (coût de revient)</t>
  </si>
  <si>
    <t>Achats de marchandises pour lesquelles vous êtes l'importateur attitré aux fins de douanes</t>
  </si>
  <si>
    <t>utilisateurs finals</t>
  </si>
  <si>
    <t>Utilisateur final</t>
  </si>
  <si>
    <t>Les questions suivantes font référence aux marchandises comme définies dans la description du produit de l'onglet Intro.</t>
  </si>
  <si>
    <t>SVP accorder ces mots : "défini/définis/définie/définies"; "originaire/originaires"; "exporté/exportés/exportée/exportées" selon le(s) mot(s) utilisé(s) pour décrire les biens couverts par ce NQ (soit avec "les marchandises" (féminin pluriel) ou avec la définition de ces marchandises)</t>
  </si>
  <si>
    <t>Type d'affiliation</t>
  </si>
  <si>
    <t xml:space="preserve">Quelles marchandises, soient fabriquées sur le marché intérieur ou importées, percevez-vous comme produits substituts raisonnables pour les marchandises qu'achètent votre entreprise? S'il y a des restrictions ou des contraintes ayant une incidence sur l’utilisation de ces produits de substitution (p. ex. la qualité, le coût relatif), précisez.  </t>
  </si>
  <si>
    <t>Nombre de jours minimum</t>
  </si>
  <si>
    <t>Nombre de jours maximum</t>
  </si>
  <si>
    <t>Dans le marché des marchandises au Canada, lequel des pays suivants a tendance à offrir le meilleur prix?</t>
  </si>
  <si>
    <t xml:space="preserve">Décrivez la nature générale des contrats à terme conclus par votre entreprise pour les achats de marchandises. Quelles dispositions, le cas échéant, sont généralement comprises dans ces contrats à terme afin de permettre des changements de prix pendant la durée du contrat? </t>
  </si>
  <si>
    <t>en mois</t>
  </si>
  <si>
    <t>Subject</t>
  </si>
  <si>
    <t>Sélectionnez</t>
  </si>
  <si>
    <t>janv.-juin 2025</t>
  </si>
  <si>
    <t>Relation à long terme avec le fournisseur</t>
  </si>
  <si>
    <t>Confirm that all data reported in this questionnaire pertain to the goods as defined in the "Intro" tab.</t>
  </si>
  <si>
    <t>Confirmez que toutes les données déclarées dans ce questionnaire concernent les marchandises telles que définies dans l’onglet « Intro ».</t>
  </si>
  <si>
    <t>Tab and Question</t>
  </si>
  <si>
    <t>Onglet et question</t>
  </si>
  <si>
    <t>i.e. columns B-L should be 160 pixels each.</t>
  </si>
  <si>
    <t>When adding or modifying columns, please ensure the total of all column widths in a tab equals 1760 pixels to allow for consistent scaling when exported to PDF.</t>
  </si>
  <si>
    <t>hiddenc</t>
  </si>
  <si>
    <t>dumping and subsidizing</t>
  </si>
  <si>
    <t>If yes, indicate the price premium</t>
  </si>
  <si>
    <t>Si oui, indiquez la majoration du prix</t>
  </si>
  <si>
    <t xml:space="preserve">Briefly describe the factors that your firm considers when certifying or qualifying a new supplier of the goods, and provide an estimate of the time it takes to do so. </t>
  </si>
  <si>
    <t xml:space="preserve">Décrivez brièvement les facteurs qui entrent en ligne de compte quand votre entreprise certifie ou qualifie un nouveau fournisseur de marchandises et donnez une estimation du temps requis pour le faire. </t>
  </si>
  <si>
    <t>Provide details on whether your certification or qualification requirements for suppliers of the goods vary by type, end use, or country of origin.</t>
  </si>
  <si>
    <t>Fournissez des détails indiquant si vos exigences de certification ou de qualification pour les fournisseurs de marchandises varient selon le type, l'utilisation finale ou le pays d'origine.</t>
  </si>
  <si>
    <t>Term Contracts</t>
  </si>
  <si>
    <t>Certification or qualification of suppliers</t>
  </si>
  <si>
    <t>Certification ou qualification d'un fournisseur</t>
  </si>
  <si>
    <t>Question 19</t>
  </si>
  <si>
    <t>Question 20</t>
  </si>
  <si>
    <t>Indicate if your firm purchases the goods under term contracts.</t>
  </si>
  <si>
    <t>Indiquez si votre entreprise achète les marchandises sous contrats à terme.</t>
  </si>
  <si>
    <t>Complete Questions 12 through 16 then continue at Question 17.</t>
  </si>
  <si>
    <t>Répondez aux Questions 12 à 16 et continuez à la Question 17.</t>
  </si>
  <si>
    <t>Do not complete Questions 12 through 16. Continue at Question 17.</t>
  </si>
  <si>
    <t>Ne répondez pas aux Questions 12 à 16. Continuez à la Question 17.</t>
  </si>
  <si>
    <t>Indicate if your firm certifies or qualifies its supplier(s) of the goods.</t>
  </si>
  <si>
    <t>Indiquez si votre entreprise certifie ou qualifie son(ses) fournisseur(s) de marchandises.</t>
  </si>
  <si>
    <t>For what types of the goods does your firm require its suppliers to be certified or qualified?</t>
  </si>
  <si>
    <t>Pour quels types de marchandises votre entreprise exige-t-elle que ses fournisseurs de marchandises soient certifiés ou qualifiés afin de lui vendre?</t>
  </si>
  <si>
    <t>Certified or qualified purchases</t>
  </si>
  <si>
    <t>Achats certifiés ou qualifiés</t>
  </si>
  <si>
    <t>Ne répondez pas aux Questions 18 à 20. Continuez à l'onglet Confirm.</t>
  </si>
  <si>
    <t>Do not complete Questions 18 through 20. Continue to the Confirm tab.</t>
  </si>
  <si>
    <t>Complete Questions 18 through 20 then continue to the Confirm tab.</t>
  </si>
  <si>
    <t>Répondez aux Questions 18 à 20 et continuez à l'onglet Confirm.</t>
  </si>
  <si>
    <t>List all other countries, if applicable:</t>
  </si>
  <si>
    <t>Précisez tous les autres pays, le cas échéant :</t>
  </si>
  <si>
    <t>Is your firm, or are your firm's customers, interested in purchasing, or specifically requesting Canadian-made goods?</t>
  </si>
  <si>
    <t>Votre entreprise, ou les clients de votre entreprise, souhaitent-ils acheter ou demandent-ils spécifiquement des marchandises fabriquées au Canada ?</t>
  </si>
  <si>
    <t>The goods are commonly classified in the Customs Tariff under the following Harmonized Commodity Description and Coding System (HS) numbers:</t>
  </si>
  <si>
    <t xml:space="preserve">Are the goods that are domestically produced and the goods that are imported sold through the same channels of distribution? </t>
  </si>
  <si>
    <t>If your firm is an end user, indicate your primary industries.</t>
  </si>
  <si>
    <t>AA</t>
  </si>
  <si>
    <t>List the names and addresses of any foreign or Canadian firms related to your firm, i.e. firms that your firm is related to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 For each firm, indicate the nature of your association and its role in the industry (for example: production, export, import, sale, purchase of the goods or supply of direct materials used to produce the goods).</t>
  </si>
  <si>
    <t>Dressez la liste des dénominations et adresses de toutes les entreprises canadiennes ou étrangères auxquelles votre entreprise est reliée, c'est-à-dire des entreprises avec qui votre entreprise est liée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 Pour chaque entreprise, veuillez indiquer le type d’affiliation et son rôle dans l'industrie (par exemple, la production, l’exportation, l’importation, la vente, l’achat de marchandises ou l’approvisionnement de matières premières pour la production des marchandises).</t>
  </si>
  <si>
    <t>CONTACT INFORMATION OF THE PERSON WHO COMPLETED THIS QUESTIONNAIRE</t>
  </si>
  <si>
    <t>COORDONNÉES DE LA PERSONNE QUI A REMPLI LE QUESTIONNAIRE</t>
  </si>
  <si>
    <t>Name</t>
  </si>
  <si>
    <t>Nom</t>
  </si>
  <si>
    <t>Title</t>
  </si>
  <si>
    <t>Titre</t>
  </si>
  <si>
    <t>Adresse courriel</t>
  </si>
  <si>
    <t>Explain whether your firm, or your firm's customers, are willing to pay a price premium for the goods if produced in Canada and identify the maximum amount of that premium?</t>
  </si>
  <si>
    <t>Expliquez si votre entreprise, ou vos clients, sont prêts à payer un prix plus élevé pour les marchandises si elles sont produites au Canada et indiquez le montant maximal de cette prime.</t>
  </si>
  <si>
    <t>PURCHASER QUESTIONNAIRE | QUESTIONNAIRE À L'INTENTION DES ACHETEURS</t>
  </si>
  <si>
    <t>PURCHASER QUESTIONNAIRE</t>
  </si>
  <si>
    <t>janv.-juin 2026</t>
  </si>
  <si>
    <t>Jan-Jun 2026</t>
  </si>
  <si>
    <t>Joseph Long</t>
  </si>
  <si>
    <t>Joseph.Long@tribunal.gc.ca</t>
  </si>
  <si>
    <t xml:space="preserve">(343) 597-3847 </t>
  </si>
  <si>
    <t>François Thivierge</t>
  </si>
  <si>
    <t>Francois.Thivierge@tribunal.gc.ca</t>
  </si>
  <si>
    <t>(343) 550-4453</t>
  </si>
  <si>
    <t>https://www.cbsa-asfc.gc.ca/sima-lmsi/mif-mev/mif-mev-stats-eng.html#wg</t>
  </si>
  <si>
    <t>https://www.cbsa-asfc.gc.ca/sima-lmsi/mif-mev/mif-mev-stats-fra.html#wg</t>
  </si>
  <si>
    <t>1109.00.10.00       1109.00.20.00</t>
  </si>
  <si>
    <t>Wheat Gluten I</t>
  </si>
  <si>
    <t>Gluten de blé I</t>
  </si>
  <si>
    <t>United States of America</t>
  </si>
  <si>
    <t>États-Unis d'Amérique</t>
  </si>
  <si>
    <t>United Kingdom</t>
  </si>
  <si>
    <t>Royaume-Uni</t>
  </si>
  <si>
    <t>Poland</t>
  </si>
  <si>
    <t>Pologne</t>
  </si>
  <si>
    <t>Republic of Italy</t>
  </si>
  <si>
    <t>République d'Italie</t>
  </si>
  <si>
    <t>Tonnes</t>
  </si>
  <si>
    <t xml:space="preserve">Tonne </t>
  </si>
  <si>
    <t>The Tribunal has your consent to use the response to the Expiry Review questionnaire in a potential Injury Inquiry.</t>
  </si>
  <si>
    <t>For additionnal information, including Harmonized Commodity Descriptions, please see link below:</t>
  </si>
  <si>
    <t>Pour obtenir des renseignements supplémentaires sur le produit, tel que les Description harmonisées des produits, veuillez consulter le lien suivant:</t>
  </si>
  <si>
    <t>Italy, Poland and the UK</t>
  </si>
  <si>
    <t>October 9, 2026</t>
  </si>
  <si>
    <t>9 octobre 2026</t>
  </si>
  <si>
    <t>NQ-2026-006</t>
  </si>
  <si>
    <t>Wheat gluten, whether or not blended with wheat flour, salt or any other substance, with a minimum wheat protein content of 40% by weight on a dry basis calculated using a Jones Factor of 5.7, but excluding (i) devitalized wheat gluten; (ii) hydrolyzed wheat gluten; (iii) wheat protein isolates; and (iv) organic wheat gluten that is certified organic in accordance with and otherwise meets the requirements of the Food and Drugs Act, R.S.C., 1985, c. F-27, and regulations made thereunder, and the Safe Food for Canadians Act, S.C. 2012, c. 24, and regulations made thereunder including the Safe Food for Canadians Regulations, S.O.R./2018 108, all of which as may be amended or replaced from time to time (the subject goods). For greater certainty, the subject goods include but are not limited to vital wheat gluten as defined by the World Health Organization’s Codex Standard 163-1987, Rev. 1-2001 (“Standard for Wheat Protein Products Including Wheat Gluten”)</t>
  </si>
  <si>
    <t>Gluten de blé, mélangé ou non avec de la farine de blé, du sel ou toute autre substance, ayant une teneur minimale en protéines de blé de 40 % en poids sur une base sèche, calculée selon un facteur de Jones de 5.7, mais excluant (i) le gluten de blé dénaturé; (ii) le gluten de blé hydrolysé; (iii) les isolats de protéines de blé; et (iv) le gluten de blé certifié biologique, conformément à la Loi sur les aliments et drogues (L.R.C. 1985, ch. F-27) et à ses règlements d’application ainsi qu’à la Loi sur la salubrité des aliments au Canada (L.C. 2012, ch. 24) et à ses règlements d’application, y compris le Règlement sur la salubrité des aliments au Canada (DORS/2018-108), et répondant autrement aux exigences de ces lois et règlements, qui peuvent être périodiquement modifiés ou remplacés.
Il est entendu que les marchandises en cause comprennent notamment le gluten de blé élastique tel que défini par la norme 163-1987 du Codex de l’Organisation mondiale de la Santé, Rév. 1-2001 (« Norme pour les produits à base de blé incluant le gluten de blé »).</t>
  </si>
  <si>
    <t>Wheat Gluten II</t>
  </si>
  <si>
    <t>Gluten de blé II</t>
  </si>
  <si>
    <t>Federal Republic of Germany, French Republic, Kingdom of Belgium, Republic of Austria, Commonwealth of Australia, Republic of Lithuania</t>
  </si>
  <si>
    <t>République fédérale d'Allemagne, République française, Royaume de Belgique, République d'Autriche, Commonwealth d'Australie, République de Lithuanie</t>
  </si>
  <si>
    <t>Pays visés – Gluten de blé 1</t>
  </si>
  <si>
    <t>Wheat Gluten I - Subject Countries</t>
  </si>
  <si>
    <t>d'Italie, de Pologne et du R.U.</t>
  </si>
  <si>
    <t>Other Countries</t>
  </si>
  <si>
    <t xml:space="preserve">Other Countries  </t>
  </si>
  <si>
    <t xml:space="preserve">Autres Pays  </t>
  </si>
  <si>
    <t xml:space="preserve">Autres pays </t>
  </si>
  <si>
    <t>Public Question 16</t>
  </si>
  <si>
    <t>Public Question 17</t>
  </si>
  <si>
    <t>Public Question 14</t>
  </si>
  <si>
    <t>Not comparable - Advantage to WG I Countries</t>
  </si>
  <si>
    <t>Non comparable - Avantage pour les pays GB I</t>
  </si>
  <si>
    <t>Not comparable - Advantage to Italy</t>
  </si>
  <si>
    <t>Non comparable - Avantage pour l'Italie</t>
  </si>
  <si>
    <t>Not comparable - Advantage to the U.K.</t>
  </si>
  <si>
    <t>Non comparable - Avantage pour le R.U.</t>
  </si>
  <si>
    <t>Not comparable - Advantage to Poland.</t>
  </si>
  <si>
    <t>Non comparable - Avantage pour la Pologne.</t>
  </si>
  <si>
    <t>Other factors where  Canada has the advantage include:</t>
  </si>
  <si>
    <t xml:space="preserve">Other Countries </t>
  </si>
  <si>
    <t>Autres Pays</t>
  </si>
  <si>
    <t>Question No.</t>
  </si>
  <si>
    <t>QUESTION</t>
  </si>
  <si>
    <t>Purchaser =</t>
  </si>
  <si>
    <t>TAB:</t>
  </si>
  <si>
    <t xml:space="preserve">Public </t>
  </si>
  <si>
    <t>P-Q1.</t>
  </si>
  <si>
    <t>Firm's trade level:</t>
  </si>
  <si>
    <t>FIRMS</t>
  </si>
  <si>
    <t>Distributors / Distributeurs</t>
  </si>
  <si>
    <t>End Users / Utilisateurs finals</t>
  </si>
  <si>
    <t>P-Q3.  (A)</t>
  </si>
  <si>
    <t>Distributor - Primary Industries of Firm's Customers:</t>
  </si>
  <si>
    <t>Industry 1</t>
  </si>
  <si>
    <t>Industry 2</t>
  </si>
  <si>
    <t>Industry 3</t>
  </si>
  <si>
    <t>P-Q3.  (B)</t>
  </si>
  <si>
    <t>End-User  - Primary Industries of Firm's Customers:</t>
  </si>
  <si>
    <t>P-Q7.</t>
  </si>
  <si>
    <t>Is there an interest in purchasing "domestically produced" or "made in Canada" goods?</t>
  </si>
  <si>
    <t>Substitutability</t>
  </si>
  <si>
    <t>Always / Toujours</t>
  </si>
  <si>
    <t>Usually / Généralement</t>
  </si>
  <si>
    <t>Sometimes / Parfois</t>
  </si>
  <si>
    <t>Never / Jamais</t>
  </si>
  <si>
    <t>If yes - Explanation:</t>
  </si>
  <si>
    <t>P-Q8</t>
  </si>
  <si>
    <t>Is your firm, or are your firm's customers, willing to pay a premium for, "domestically produced" or “made in Canada”?</t>
  </si>
  <si>
    <t>Yes / Oui</t>
  </si>
  <si>
    <t>No / Non</t>
  </si>
  <si>
    <t>P-Q11.</t>
  </si>
  <si>
    <t>Are domestically produced goods sold through the same channels of distribution as imported goods?</t>
  </si>
  <si>
    <t>P-Q10.</t>
  </si>
  <si>
    <t>What are the principal factors affecting demand?</t>
  </si>
  <si>
    <t>PurchaseProc</t>
  </si>
  <si>
    <t>Use V  [very] , S [somewhat] , N [not] to indicate the firm's response:</t>
  </si>
  <si>
    <t>Answer here</t>
  </si>
  <si>
    <t>Specify other factors</t>
  </si>
  <si>
    <t>P-Q4.</t>
  </si>
  <si>
    <t>What alternative products exist for the subject goods?</t>
  </si>
  <si>
    <t>Prod 1:</t>
  </si>
  <si>
    <t>[ name product here ]</t>
  </si>
  <si>
    <t>Type of product</t>
  </si>
  <si>
    <t>Reasonable Alternative</t>
  </si>
  <si>
    <t>Restrictions / Limitation</t>
  </si>
  <si>
    <t>Minimum percentage decrease</t>
  </si>
  <si>
    <t>Prod 2:</t>
  </si>
  <si>
    <t>Prod 3:</t>
  </si>
  <si>
    <t>Prod 4:</t>
  </si>
  <si>
    <t>Prod 5:</t>
  </si>
  <si>
    <t>Prod 6:</t>
  </si>
  <si>
    <t>Prod 7:</t>
  </si>
  <si>
    <t>Prod 8:</t>
  </si>
  <si>
    <t>Prod 9:</t>
  </si>
  <si>
    <t>Prod 10:</t>
  </si>
  <si>
    <t>Purch-Achats</t>
  </si>
  <si>
    <t>P-Q1</t>
  </si>
  <si>
    <t xml:space="preserve"> Purchases and Product Knowledge by Country of Origin</t>
  </si>
  <si>
    <t>Firms</t>
  </si>
  <si>
    <t>Known country of origin</t>
  </si>
  <si>
    <t>Domestic producers  |  Producteurs nationaux</t>
  </si>
  <si>
    <t>Subject imports  |  Importations visées</t>
  </si>
  <si>
    <t>Italy  |  Italie</t>
  </si>
  <si>
    <t>Poland  |  Pologne</t>
  </si>
  <si>
    <t>United Kingdom  |  Royaume-Uni</t>
  </si>
  <si>
    <t>Non-subject imports  |  Importations non visées</t>
  </si>
  <si>
    <t>United States  |  États-Unis</t>
  </si>
  <si>
    <t>Other countries with measures in force  |  Autres pays avec des mesures en vigueur</t>
  </si>
  <si>
    <t>Other countries  |  Autres pays</t>
  </si>
  <si>
    <t>List</t>
  </si>
  <si>
    <t>Unknown country of origin</t>
  </si>
  <si>
    <t>Purchased from a domestic producer</t>
  </si>
  <si>
    <t>Purchased from another source</t>
  </si>
  <si>
    <t>Subject Countries</t>
  </si>
  <si>
    <t>Non-subject Countries</t>
  </si>
  <si>
    <t>I - 2025</t>
  </si>
  <si>
    <t>I - 2026</t>
  </si>
  <si>
    <t>Substitut</t>
  </si>
  <si>
    <t>P-Q12</t>
  </si>
  <si>
    <t>Interchangeability</t>
  </si>
  <si>
    <t>Del - Liv</t>
  </si>
  <si>
    <t>P-Q13</t>
  </si>
  <si>
    <t>Delivery Times</t>
  </si>
  <si>
    <t>MINIMUM</t>
  </si>
  <si>
    <t>Purchases  of Domestically Produced Goods</t>
  </si>
  <si>
    <t>From Domestic Producers / Auprès des producteurs nationaux</t>
  </si>
  <si>
    <t>From Distributors / Auprès des distributeurs</t>
  </si>
  <si>
    <t>Purchases of Imported Goods from Distributors</t>
  </si>
  <si>
    <t>Purchases when Importer of Record</t>
  </si>
  <si>
    <t>MAXIMUM</t>
  </si>
  <si>
    <t>Factors - Facteurs</t>
  </si>
  <si>
    <t>C-Q6</t>
  </si>
  <si>
    <t>Factors affecting purchasing decision</t>
  </si>
  <si>
    <t>Other factors</t>
  </si>
  <si>
    <t>Autres facteurs</t>
  </si>
  <si>
    <t>Specify Other factors:</t>
  </si>
  <si>
    <t>Comparison</t>
  </si>
  <si>
    <t>Use C [for comparable], A [for Canada], B [for Subject Country] to indicate which country has the advantage</t>
  </si>
  <si>
    <t>P-Q14</t>
  </si>
  <si>
    <t>Canada vs. Other countries with measures in force  |  Autres pays avec des mesures en vigueur</t>
  </si>
  <si>
    <t>Compare</t>
  </si>
  <si>
    <t>Other factors that are comparable with advantages to neither Canada nor Italy, Poland and the UK include:</t>
  </si>
  <si>
    <t>Other factors where Italy, Poland and the UK have the advantage include:</t>
  </si>
  <si>
    <t>P-Q15</t>
  </si>
  <si>
    <t>Canada vs. Italy  |  Italie</t>
  </si>
  <si>
    <t>Disponibilité du produit</t>
  </si>
  <si>
    <t>Credit arrangements / Accords de crédit</t>
  </si>
  <si>
    <t>Origine du produit (pays)</t>
  </si>
  <si>
    <t xml:space="preserve">Disponibilité de contrats à long terme </t>
  </si>
  <si>
    <t xml:space="preserve">Réputation de la marque </t>
  </si>
  <si>
    <t>Importance d'avoir un produit fait au Canada</t>
  </si>
  <si>
    <t>Certitude et fiabilité de l'approvisionnement</t>
  </si>
  <si>
    <t>P-Q16</t>
  </si>
  <si>
    <t>Canada vs. United Kingdom  |  Royaume-Uni</t>
  </si>
  <si>
    <t>P-Q17</t>
  </si>
  <si>
    <t>Canada vs. Poland  |  Pologne</t>
  </si>
  <si>
    <t>Conf</t>
  </si>
  <si>
    <t>C-Q5.</t>
  </si>
  <si>
    <t>How many suppliers does firm contact prior to purchase?</t>
  </si>
  <si>
    <t>More than 3 / Plus de 3</t>
  </si>
  <si>
    <t>C-Q7.</t>
  </si>
  <si>
    <t>Method of Establishing a Price:</t>
  </si>
  <si>
    <t>Other</t>
  </si>
  <si>
    <t>C-Q8.</t>
  </si>
  <si>
    <t>Once product meets spec. how often does lowest net price offered win a contract sale?</t>
  </si>
  <si>
    <t>PriceRespon</t>
  </si>
  <si>
    <t>C-Q9.</t>
  </si>
  <si>
    <t>How much lower does the price have to be for it to become the primary factor?</t>
  </si>
  <si>
    <t>0 to 5% / De 0 à 5 %</t>
  </si>
  <si>
    <t>6 to 10% / De 6 à 10 %</t>
  </si>
  <si>
    <t>11 to 15% / De 11 à 15 %</t>
  </si>
  <si>
    <t>16 to 20% / De 16 à 20 %</t>
  </si>
  <si>
    <t>21 to 25% / De 21 à 25 %</t>
  </si>
  <si>
    <t>More than 25% / Plus de 25 %</t>
  </si>
  <si>
    <t>Price would never be the primary factor / 
Le prix ne sera jamais le facteur principal</t>
  </si>
  <si>
    <t>C-Q10.</t>
  </si>
  <si>
    <t>Which country tends to be the price leader?</t>
  </si>
  <si>
    <t>C-Q1.</t>
  </si>
  <si>
    <t>Approximate volume and value of purchases</t>
  </si>
  <si>
    <t>PurchaseBehav</t>
  </si>
  <si>
    <t>Volume</t>
  </si>
  <si>
    <t>Value</t>
  </si>
  <si>
    <t>Unit Value</t>
  </si>
  <si>
    <t>2025 Interim</t>
  </si>
  <si>
    <t>2026 Interim</t>
  </si>
  <si>
    <t>Firm's Purchases by % 2023</t>
  </si>
  <si>
    <t>Subj</t>
  </si>
  <si>
    <t>Non-subj</t>
  </si>
  <si>
    <t>Other Countries / Other Countries</t>
  </si>
  <si>
    <t>Firm's Purchases by % 2024</t>
  </si>
  <si>
    <t>Firm's Purchases by % 2025</t>
  </si>
  <si>
    <t>Firm's Purchases by % 2025 Interim</t>
  </si>
  <si>
    <t>Firm's Purchases by % 2026 Interim</t>
  </si>
  <si>
    <t>C-Q3(A).</t>
  </si>
  <si>
    <t>Contacted by Suppliers in 2025 - Producer</t>
  </si>
  <si>
    <t>C-Q3(B).</t>
  </si>
  <si>
    <t>Contacted by Suppliers in 2025 - Distributors</t>
  </si>
  <si>
    <t>C-Q11.</t>
  </si>
  <si>
    <t>Does firm require suppliers to be certified?</t>
  </si>
  <si>
    <t>If C-Q14 &gt; 0 = Yes</t>
  </si>
  <si>
    <t>C-Q16.</t>
  </si>
  <si>
    <t>What % of firm's purchases of subject good required certification / pre-qualification?</t>
  </si>
  <si>
    <t>C-Q12.</t>
  </si>
  <si>
    <t>What timing is required for suppliers to be certified?</t>
  </si>
  <si>
    <t>months:</t>
  </si>
  <si>
    <t>C-Q17.</t>
  </si>
  <si>
    <t>Does firm buy under contract?</t>
  </si>
  <si>
    <t>If C-Q16 &gt; 0 = Yes</t>
  </si>
  <si>
    <t>C-Q18.</t>
  </si>
  <si>
    <t>What % of firm's purchases of subject good were bought under contract?</t>
  </si>
  <si>
    <t>C-Q20.</t>
  </si>
  <si>
    <t>What is the average timing of these contracts?</t>
  </si>
  <si>
    <t>Purchaser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</si>
</sst>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quot;$&quot;* #,##0.00_-;_-&quot;$&quot;* &quot;-&quot;??_-;_-@_-"/>
    <numFmt numFmtId="43" formatCode="_-* #,##0.00_-;\-* #,##0.00_-;_-* &quot;-&quot;??_-;_-@_-"/>
    <numFmt numFmtId="164" formatCode="_(&quot;$&quot;* #,##0.00_);_(&quot;$&quot;* \(#,##0.00\);_(&quot;$&quot;* &quot;-&quot;??_);_(@_)"/>
    <numFmt numFmtId="165" formatCode="_(* #,##0.00_);_(* \(#,##0.00\);_(* &quot;-&quot;??_);_(@_)"/>
    <numFmt numFmtId="166" formatCode="_(* #,##0_);_(* \(#,##0\);_(* &quot;-&quot;??_);_(@_)"/>
    <numFmt numFmtId="167" formatCode="[$-1009]d\-mmm\-yy;@"/>
    <numFmt numFmtId="168" formatCode="#,###;\(#,###\);0"/>
    <numFmt numFmtId="169" formatCode="_-* #,##0_-;\-* #,##0_-;_-* &quot;-&quot;??_-;_-@_-"/>
  </numFmts>
  <fonts count="77" x14ac:knownFonts="1">
    <font>
      <sz val="11"/>
      <color theme="1"/>
      <name val="Calibri"/>
      <family val="2"/>
      <scheme val="minor"/>
    </font>
    <font>
      <sz val="11"/>
      <color indexed="8"/>
      <name val="Calibri"/>
      <family val="2"/>
    </font>
    <font>
      <b/>
      <sz val="10"/>
      <name val="Times New Roman"/>
      <family val="1"/>
    </font>
    <font>
      <sz val="11"/>
      <color theme="1"/>
      <name val="Calibri"/>
      <family val="2"/>
      <scheme val="minor"/>
    </font>
    <font>
      <sz val="11"/>
      <color theme="0"/>
      <name val="Calibri"/>
      <family val="2"/>
      <scheme val="minor"/>
    </font>
    <font>
      <sz val="11"/>
      <color theme="1"/>
      <name val="Calibri"/>
      <family val="2"/>
    </font>
    <font>
      <b/>
      <sz val="11"/>
      <color theme="1"/>
      <name val="Calibri"/>
      <family val="2"/>
      <scheme val="minor"/>
    </font>
    <font>
      <sz val="10"/>
      <color theme="1"/>
      <name val="Calibri"/>
      <family val="2"/>
      <scheme val="minor"/>
    </font>
    <font>
      <sz val="10"/>
      <color theme="0"/>
      <name val="Calibri"/>
      <family val="2"/>
      <scheme val="minor"/>
    </font>
    <font>
      <b/>
      <sz val="10"/>
      <color theme="1"/>
      <name val="Calibri"/>
      <family val="2"/>
      <scheme val="minor"/>
    </font>
    <font>
      <sz val="10"/>
      <color theme="1"/>
      <name val="Times New Roman"/>
      <family val="2"/>
    </font>
    <font>
      <sz val="10"/>
      <name val="Times New Roman"/>
      <family val="1"/>
    </font>
    <font>
      <sz val="9"/>
      <name val="Times New Roman"/>
      <family val="1"/>
    </font>
    <font>
      <b/>
      <sz val="12"/>
      <name val="Times New Roman"/>
      <family val="1"/>
    </font>
    <font>
      <sz val="10"/>
      <name val="Arial"/>
      <family val="2"/>
    </font>
    <font>
      <sz val="10"/>
      <color indexed="8"/>
      <name val="Arial"/>
      <family val="2"/>
    </font>
    <font>
      <sz val="12"/>
      <name val="Helv"/>
    </font>
    <font>
      <b/>
      <sz val="14"/>
      <name val="Times New Roman"/>
      <family val="1"/>
    </font>
    <font>
      <sz val="10"/>
      <color theme="1"/>
      <name val="Arial"/>
      <family val="2"/>
    </font>
    <font>
      <sz val="10"/>
      <color rgb="FF9C0006"/>
      <name val="Calibri"/>
      <family val="2"/>
      <scheme val="minor"/>
    </font>
    <font>
      <b/>
      <sz val="10"/>
      <color rgb="FFFA7D00"/>
      <name val="Calibri"/>
      <family val="2"/>
      <scheme val="minor"/>
    </font>
    <font>
      <b/>
      <sz val="10"/>
      <color theme="0"/>
      <name val="Calibri"/>
      <family val="2"/>
      <scheme val="minor"/>
    </font>
    <font>
      <sz val="8"/>
      <name val="Courier"/>
      <family val="3"/>
    </font>
    <font>
      <i/>
      <sz val="10"/>
      <color rgb="FF7F7F7F"/>
      <name val="Calibri"/>
      <family val="2"/>
      <scheme val="minor"/>
    </font>
    <font>
      <sz val="10"/>
      <color rgb="FF006100"/>
      <name val="Calibri"/>
      <family val="2"/>
      <scheme val="minor"/>
    </font>
    <font>
      <sz val="10"/>
      <color rgb="FF3F3F76"/>
      <name val="Calibri"/>
      <family val="2"/>
      <scheme val="minor"/>
    </font>
    <font>
      <sz val="10"/>
      <color rgb="FFFA7D00"/>
      <name val="Calibri"/>
      <family val="2"/>
      <scheme val="minor"/>
    </font>
    <font>
      <sz val="10"/>
      <color rgb="FF9C6500"/>
      <name val="Calibri"/>
      <family val="2"/>
      <scheme val="minor"/>
    </font>
    <font>
      <sz val="8"/>
      <name val="Arial"/>
      <family val="2"/>
    </font>
    <font>
      <sz val="12"/>
      <color theme="1"/>
      <name val="Times New Roman"/>
      <family val="2"/>
    </font>
    <font>
      <b/>
      <sz val="10"/>
      <color rgb="FF3F3F3F"/>
      <name val="Calibri"/>
      <family val="2"/>
      <scheme val="minor"/>
    </font>
    <font>
      <sz val="10"/>
      <color rgb="FFFF0000"/>
      <name val="Calibri"/>
      <family val="2"/>
      <scheme val="minor"/>
    </font>
    <font>
      <b/>
      <sz val="11"/>
      <color theme="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0.5"/>
      <color theme="0"/>
      <name val="Calibri"/>
      <family val="2"/>
      <scheme val="minor"/>
    </font>
    <font>
      <sz val="10.5"/>
      <name val="Calibri"/>
      <family val="2"/>
      <scheme val="minor"/>
    </font>
    <font>
      <b/>
      <sz val="10.5"/>
      <name val="Calibri"/>
      <family val="2"/>
      <scheme val="minor"/>
    </font>
    <font>
      <sz val="10.5"/>
      <color theme="1"/>
      <name val="Calibri"/>
      <family val="2"/>
      <scheme val="minor"/>
    </font>
    <font>
      <b/>
      <sz val="10.5"/>
      <color theme="1"/>
      <name val="Calibri"/>
      <family val="2"/>
      <scheme val="minor"/>
    </font>
    <font>
      <sz val="10.5"/>
      <color theme="0"/>
      <name val="Calibri"/>
      <family val="2"/>
      <scheme val="minor"/>
    </font>
    <font>
      <sz val="10.5"/>
      <color theme="0"/>
      <name val="Calibri"/>
      <family val="2"/>
    </font>
    <font>
      <sz val="10.5"/>
      <name val="Calibri"/>
      <family val="2"/>
    </font>
    <font>
      <sz val="10.5"/>
      <color theme="1"/>
      <name val="Calibri"/>
      <family val="2"/>
    </font>
    <font>
      <b/>
      <sz val="10.5"/>
      <color theme="1"/>
      <name val="Calibri"/>
      <family val="2"/>
    </font>
    <font>
      <sz val="10.5"/>
      <color rgb="FF000000"/>
      <name val="Calibri"/>
      <family val="2"/>
      <scheme val="minor"/>
    </font>
    <font>
      <b/>
      <sz val="10.5"/>
      <color rgb="FF000000"/>
      <name val="Calibri"/>
      <family val="2"/>
      <scheme val="minor"/>
    </font>
    <font>
      <sz val="8"/>
      <name val="Calibri"/>
      <family val="2"/>
      <scheme val="minor"/>
    </font>
    <font>
      <u/>
      <sz val="10.5"/>
      <color rgb="FF0070C0"/>
      <name val="Calibri"/>
      <family val="2"/>
      <scheme val="minor"/>
    </font>
    <font>
      <b/>
      <sz val="12"/>
      <name val="Calibri"/>
      <family val="2"/>
      <scheme val="minor"/>
    </font>
    <font>
      <b/>
      <u/>
      <sz val="10.5"/>
      <color theme="1"/>
      <name val="Calibri"/>
      <family val="2"/>
      <scheme val="minor"/>
    </font>
    <font>
      <u/>
      <sz val="10.5"/>
      <color theme="1"/>
      <name val="Calibri"/>
      <family val="2"/>
      <scheme val="minor"/>
    </font>
    <font>
      <b/>
      <sz val="16"/>
      <color rgb="FF000000"/>
      <name val="Calibri"/>
      <family val="2"/>
      <scheme val="minor"/>
    </font>
    <font>
      <sz val="10.5"/>
      <color rgb="FF000000"/>
      <name val="Calibri"/>
      <family val="2"/>
    </font>
    <font>
      <sz val="10.5"/>
      <color rgb="FFFF0000"/>
      <name val="Calibri"/>
      <family val="2"/>
      <scheme val="minor"/>
    </font>
    <font>
      <b/>
      <sz val="9"/>
      <color indexed="81"/>
      <name val="Tahoma"/>
      <family val="2"/>
    </font>
    <font>
      <sz val="10.5"/>
      <color rgb="FF0070C0"/>
      <name val="Calibri"/>
      <family val="2"/>
      <scheme val="minor"/>
    </font>
    <font>
      <sz val="9"/>
      <color indexed="81"/>
      <name val="Tahoma"/>
      <family val="2"/>
    </font>
    <font>
      <sz val="10.5"/>
      <color rgb="FF0000FF"/>
      <name val="Calibri"/>
      <family val="2"/>
      <scheme val="minor"/>
    </font>
    <font>
      <sz val="10"/>
      <name val="Calibri"/>
      <family val="2"/>
      <scheme val="minor"/>
    </font>
    <font>
      <b/>
      <sz val="10"/>
      <name val="Calibri"/>
      <family val="2"/>
      <scheme val="minor"/>
    </font>
    <font>
      <b/>
      <i/>
      <sz val="10"/>
      <name val="Calibri"/>
      <family val="2"/>
      <scheme val="minor"/>
    </font>
    <font>
      <strike/>
      <sz val="10"/>
      <name val="Calibri"/>
      <family val="2"/>
      <scheme val="minor"/>
    </font>
    <font>
      <i/>
      <sz val="10"/>
      <name val="Calibri"/>
      <family val="2"/>
      <scheme val="minor"/>
    </font>
    <font>
      <b/>
      <u/>
      <sz val="10"/>
      <name val="Calibri"/>
      <family val="2"/>
      <scheme val="minor"/>
    </font>
    <font>
      <b/>
      <u/>
      <sz val="10"/>
      <color theme="1"/>
      <name val="Calibri"/>
      <family val="2"/>
      <scheme val="minor"/>
    </font>
  </fonts>
  <fills count="45">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8" tint="-0.499984740745262"/>
        <bgColor indexed="64"/>
      </patternFill>
    </fill>
    <fill>
      <patternFill patternType="lightUp">
        <bgColor theme="0"/>
      </patternFill>
    </fill>
    <fill>
      <patternFill patternType="solid">
        <fgColor theme="8" tint="0.39997558519241921"/>
        <bgColor indexed="64"/>
      </patternFill>
    </fill>
    <fill>
      <patternFill patternType="solid">
        <fgColor theme="9" tint="0.39997558519241921"/>
        <bgColor indexed="64"/>
      </patternFill>
    </fill>
    <fill>
      <patternFill patternType="solid">
        <fgColor theme="0" tint="-4.9989318521683403E-2"/>
        <bgColor indexed="64"/>
      </patternFill>
    </fill>
  </fills>
  <borders count="69">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auto="1"/>
      </left>
      <right/>
      <top/>
      <bottom/>
      <diagonal/>
    </border>
    <border>
      <left/>
      <right style="thin">
        <color auto="1"/>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diagonal/>
    </border>
    <border>
      <left style="thin">
        <color theme="0" tint="-0.499984740745262"/>
      </left>
      <right style="thin">
        <color indexed="64"/>
      </right>
      <top style="thin">
        <color theme="0" tint="-0.499984740745262"/>
      </top>
      <bottom/>
      <diagonal/>
    </border>
    <border>
      <left style="thin">
        <color indexed="64"/>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thin">
        <color indexed="64"/>
      </right>
      <top/>
      <bottom/>
      <diagonal/>
    </border>
    <border>
      <left style="thin">
        <color indexed="64"/>
      </left>
      <right style="thin">
        <color theme="0" tint="-0.499984740745262"/>
      </right>
      <top/>
      <bottom style="thin">
        <color theme="0" tint="-0.499984740745262"/>
      </bottom>
      <diagonal/>
    </border>
    <border>
      <left style="thin">
        <color theme="0" tint="-0.499984740745262"/>
      </left>
      <right style="thin">
        <color indexed="64"/>
      </right>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top style="thin">
        <color theme="0" tint="-0.499984740745262"/>
      </top>
      <bottom style="thin">
        <color theme="0" tint="-0.499984740745262"/>
      </bottom>
      <diagonal/>
    </border>
    <border>
      <left style="thin">
        <color indexed="64"/>
      </left>
      <right/>
      <top/>
      <bottom style="thin">
        <color theme="0" tint="-0.499984740745262"/>
      </bottom>
      <diagonal/>
    </border>
    <border>
      <left style="thin">
        <color indexed="64"/>
      </left>
      <right/>
      <top style="thin">
        <color theme="0" tint="-0.499984740745262"/>
      </top>
      <bottom/>
      <diagonal/>
    </border>
    <border>
      <left style="thin">
        <color indexed="64"/>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indexed="64"/>
      </right>
      <top style="thin">
        <color theme="0" tint="-0.499984740745262"/>
      </top>
      <bottom style="medium">
        <color theme="0" tint="-0.499984740745262"/>
      </bottom>
      <diagonal/>
    </border>
    <border>
      <left style="thin">
        <color indexed="64"/>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thin">
        <color indexed="64"/>
      </right>
      <top style="medium">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theme="0" tint="-0.499984740745262"/>
      </top>
      <bottom style="thin">
        <color theme="0" tint="-0.499984740745262"/>
      </bottom>
      <diagonal/>
    </border>
    <border>
      <left/>
      <right style="thin">
        <color indexed="64"/>
      </right>
      <top style="thin">
        <color theme="0" tint="-0.499984740745262"/>
      </top>
      <bottom/>
      <diagonal/>
    </border>
    <border>
      <left/>
      <right style="thin">
        <color indexed="64"/>
      </right>
      <top/>
      <bottom style="thin">
        <color theme="0" tint="-0.499984740745262"/>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s>
  <cellStyleXfs count="25709">
    <xf numFmtId="0" fontId="0" fillId="0" borderId="0"/>
    <xf numFmtId="165" fontId="3" fillId="0" borderId="0" applyFont="0" applyFill="0" applyBorder="0" applyAlignment="0" applyProtection="0"/>
    <xf numFmtId="37" fontId="12" fillId="0" borderId="1">
      <alignment horizontal="right"/>
    </xf>
    <xf numFmtId="37" fontId="13" fillId="0" borderId="0">
      <alignment horizontal="left"/>
    </xf>
    <xf numFmtId="165"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3" fillId="0" borderId="0" applyFont="0" applyFill="0" applyBorder="0" applyAlignment="0" applyProtection="0"/>
    <xf numFmtId="165" fontId="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44" fontId="14"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8" fillId="0" borderId="0" applyFont="0" applyFill="0" applyBorder="0" applyAlignment="0" applyProtection="0"/>
    <xf numFmtId="44" fontId="15"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5"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5"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8" fillId="0" borderId="0" applyFont="0" applyFill="0" applyBorder="0" applyAlignment="0" applyProtection="0"/>
    <xf numFmtId="44" fontId="15"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8" fillId="0" borderId="0" applyFont="0" applyFill="0" applyBorder="0" applyAlignment="0" applyProtection="0"/>
    <xf numFmtId="164" fontId="15"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5" fillId="0" borderId="0" applyFont="0" applyFill="0" applyBorder="0" applyAlignment="0" applyProtection="0"/>
    <xf numFmtId="44" fontId="15"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164" fontId="14"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164" fontId="14" fillId="0" borderId="0" applyFont="0" applyFill="0" applyBorder="0" applyAlignment="0" applyProtection="0"/>
    <xf numFmtId="37" fontId="11" fillId="0" borderId="2"/>
    <xf numFmtId="37" fontId="11" fillId="0" borderId="2"/>
    <xf numFmtId="37" fontId="11" fillId="0" borderId="17"/>
    <xf numFmtId="37" fontId="11" fillId="0" borderId="17"/>
    <xf numFmtId="167" fontId="14" fillId="0" borderId="0"/>
    <xf numFmtId="0" fontId="14" fillId="0" borderId="0"/>
    <xf numFmtId="0" fontId="14" fillId="0" borderId="0"/>
    <xf numFmtId="0" fontId="14" fillId="0" borderId="0"/>
    <xf numFmtId="0" fontId="16" fillId="0" borderId="0"/>
    <xf numFmtId="0" fontId="14" fillId="0" borderId="0"/>
    <xf numFmtId="0" fontId="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14" fillId="0" borderId="0"/>
    <xf numFmtId="0" fontId="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167" fontId="14" fillId="0" borderId="0"/>
    <xf numFmtId="0" fontId="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37" fontId="14"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37" fontId="14" fillId="0" borderId="0"/>
    <xf numFmtId="37" fontId="14" fillId="0" borderId="0"/>
    <xf numFmtId="0" fontId="3" fillId="0" borderId="0"/>
    <xf numFmtId="0" fontId="3" fillId="0" borderId="0"/>
    <xf numFmtId="0" fontId="3" fillId="0" borderId="0"/>
    <xf numFmtId="0" fontId="5" fillId="0" borderId="0"/>
    <xf numFmtId="0" fontId="16" fillId="0" borderId="0"/>
    <xf numFmtId="0" fontId="5" fillId="0" borderId="0"/>
    <xf numFmtId="37" fontId="14" fillId="0" borderId="0"/>
    <xf numFmtId="37" fontId="14" fillId="0" borderId="0"/>
    <xf numFmtId="37" fontId="14" fillId="0" borderId="0"/>
    <xf numFmtId="37" fontId="14" fillId="0" borderId="0"/>
    <xf numFmtId="37" fontId="14" fillId="0" borderId="0"/>
    <xf numFmtId="37" fontId="14" fillId="0" borderId="0"/>
    <xf numFmtId="37" fontId="14" fillId="0" borderId="0"/>
    <xf numFmtId="37" fontId="14" fillId="0" borderId="0"/>
    <xf numFmtId="37" fontId="14" fillId="0" borderId="0"/>
    <xf numFmtId="37" fontId="14" fillId="0" borderId="0"/>
    <xf numFmtId="37" fontId="14" fillId="0" borderId="0"/>
    <xf numFmtId="0" fontId="5" fillId="0" borderId="0"/>
    <xf numFmtId="0" fontId="5" fillId="0" borderId="0"/>
    <xf numFmtId="0" fontId="5" fillId="0" borderId="0"/>
    <xf numFmtId="0" fontId="5" fillId="0" borderId="0"/>
    <xf numFmtId="37" fontId="14" fillId="0" borderId="0"/>
    <xf numFmtId="0" fontId="5" fillId="0" borderId="0"/>
    <xf numFmtId="0" fontId="16" fillId="0" borderId="0"/>
    <xf numFmtId="0" fontId="5" fillId="0" borderId="0"/>
    <xf numFmtId="37" fontId="14" fillId="0" borderId="0"/>
    <xf numFmtId="37" fontId="14" fillId="0" borderId="0"/>
    <xf numFmtId="37" fontId="14" fillId="0" borderId="0"/>
    <xf numFmtId="37" fontId="1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37" fontId="14" fillId="0" borderId="0"/>
    <xf numFmtId="37" fontId="14" fillId="0" borderId="0"/>
    <xf numFmtId="0" fontId="18" fillId="0" borderId="0"/>
    <xf numFmtId="0" fontId="18" fillId="0" borderId="0"/>
    <xf numFmtId="37" fontId="1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15" fillId="0" borderId="0"/>
    <xf numFmtId="0" fontId="18" fillId="0" borderId="0"/>
    <xf numFmtId="167" fontId="15" fillId="0" borderId="0"/>
    <xf numFmtId="0" fontId="5" fillId="0" borderId="0"/>
    <xf numFmtId="0" fontId="5" fillId="0" borderId="0"/>
    <xf numFmtId="0" fontId="5" fillId="0" borderId="0"/>
    <xf numFmtId="0" fontId="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7" fontId="14" fillId="0" borderId="0"/>
    <xf numFmtId="0" fontId="14" fillId="0" borderId="0"/>
    <xf numFmtId="167" fontId="14" fillId="0" borderId="0"/>
    <xf numFmtId="0" fontId="14" fillId="0" borderId="0"/>
    <xf numFmtId="167" fontId="14" fillId="0" borderId="0"/>
    <xf numFmtId="0" fontId="14" fillId="0" borderId="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37" fontId="11" fillId="0" borderId="0"/>
    <xf numFmtId="167" fontId="17" fillId="0" borderId="0">
      <alignment horizontal="centerContinuous"/>
    </xf>
    <xf numFmtId="0" fontId="17" fillId="0" borderId="0">
      <alignment horizontal="centerContinuous"/>
    </xf>
    <xf numFmtId="167" fontId="2" fillId="0" borderId="0" applyAlignment="0"/>
    <xf numFmtId="0" fontId="2" fillId="0" borderId="0" applyAlignment="0"/>
    <xf numFmtId="43" fontId="1" fillId="0" borderId="0" applyFont="0" applyFill="0" applyBorder="0" applyAlignment="0" applyProtection="0"/>
    <xf numFmtId="43" fontId="1" fillId="0" borderId="0" applyFont="0" applyFill="0" applyBorder="0" applyAlignment="0" applyProtection="0"/>
    <xf numFmtId="0" fontId="7"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7"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7"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7"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7"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7"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7"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7"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7"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7"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7"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7"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19" fillId="4" borderId="0" applyNumberFormat="0" applyBorder="0" applyAlignment="0" applyProtection="0"/>
    <xf numFmtId="0" fontId="20" fillId="7" borderId="11" applyNumberFormat="0" applyAlignment="0" applyProtection="0"/>
    <xf numFmtId="0" fontId="21" fillId="8" borderId="14" applyNumberFormat="0" applyAlignment="0" applyProtection="0"/>
    <xf numFmtId="43"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165"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1" fillId="0" borderId="0" applyFont="0" applyFill="0" applyBorder="0" applyAlignment="0" applyProtection="0"/>
    <xf numFmtId="165" fontId="3"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3"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15"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43" fontId="15"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43" fontId="14" fillId="0" borderId="0" applyFont="0" applyFill="0" applyBorder="0" applyAlignment="0" applyProtection="0"/>
    <xf numFmtId="43" fontId="15"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43" fontId="14"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2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1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44" fontId="14"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16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16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16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8"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8" fillId="0" borderId="0" applyFont="0" applyFill="0" applyBorder="0" applyAlignment="0" applyProtection="0"/>
    <xf numFmtId="44" fontId="15" fillId="0" borderId="0" applyFont="0" applyFill="0" applyBorder="0" applyAlignment="0" applyProtection="0"/>
    <xf numFmtId="44" fontId="18" fillId="0" borderId="0" applyFont="0" applyFill="0" applyBorder="0" applyAlignment="0" applyProtection="0"/>
    <xf numFmtId="44" fontId="15" fillId="0" borderId="0" applyFont="0" applyFill="0" applyBorder="0" applyAlignment="0" applyProtection="0"/>
    <xf numFmtId="44" fontId="18"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16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44" fontId="15"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8"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8" fillId="0" borderId="0" applyFont="0" applyFill="0" applyBorder="0" applyAlignment="0" applyProtection="0"/>
    <xf numFmtId="44" fontId="15" fillId="0" borderId="0" applyFont="0" applyFill="0" applyBorder="0" applyAlignment="0" applyProtection="0"/>
    <xf numFmtId="44" fontId="18" fillId="0" borderId="0" applyFont="0" applyFill="0" applyBorder="0" applyAlignment="0" applyProtection="0"/>
    <xf numFmtId="44" fontId="15" fillId="0" borderId="0" applyFont="0" applyFill="0" applyBorder="0" applyAlignment="0" applyProtection="0"/>
    <xf numFmtId="44" fontId="18"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44" fontId="15" fillId="0" borderId="0" applyFont="0" applyFill="0" applyBorder="0" applyAlignment="0" applyProtection="0"/>
    <xf numFmtId="164" fontId="15" fillId="0" borderId="0" applyFont="0" applyFill="0" applyBorder="0" applyAlignment="0" applyProtection="0"/>
    <xf numFmtId="4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4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8" fillId="0" borderId="0" applyFont="0" applyFill="0" applyBorder="0" applyAlignment="0" applyProtection="0"/>
    <xf numFmtId="164" fontId="15" fillId="0" borderId="0" applyFont="0" applyFill="0" applyBorder="0" applyAlignment="0" applyProtection="0"/>
    <xf numFmtId="4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44" fontId="15" fillId="0" borderId="0" applyFont="0" applyFill="0" applyBorder="0" applyAlignment="0" applyProtection="0"/>
    <xf numFmtId="164" fontId="15" fillId="0" borderId="0" applyFont="0" applyFill="0" applyBorder="0" applyAlignment="0" applyProtection="0"/>
    <xf numFmtId="44" fontId="15" fillId="0" borderId="0" applyFont="0" applyFill="0" applyBorder="0" applyAlignment="0" applyProtection="0"/>
    <xf numFmtId="164" fontId="15"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44" fontId="15" fillId="0" borderId="0" applyFont="0" applyFill="0" applyBorder="0" applyAlignment="0" applyProtection="0"/>
    <xf numFmtId="44" fontId="18"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44" fontId="15" fillId="0" borderId="0" applyFont="0" applyFill="0" applyBorder="0" applyAlignment="0" applyProtection="0"/>
    <xf numFmtId="164" fontId="18"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164" fontId="15" fillId="0" borderId="0" applyFont="0" applyFill="0" applyBorder="0" applyAlignment="0" applyProtection="0"/>
    <xf numFmtId="4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44" fontId="15" fillId="0" borderId="0" applyFont="0" applyFill="0" applyBorder="0" applyAlignment="0" applyProtection="0"/>
    <xf numFmtId="164" fontId="15" fillId="0" borderId="0" applyFont="0" applyFill="0" applyBorder="0" applyAlignment="0" applyProtection="0"/>
    <xf numFmtId="164" fontId="14" fillId="0" borderId="0" applyFont="0" applyFill="0" applyBorder="0" applyAlignment="0" applyProtection="0"/>
    <xf numFmtId="44" fontId="14" fillId="0" borderId="0" applyFont="0" applyFill="0" applyBorder="0" applyAlignment="0" applyProtection="0"/>
    <xf numFmtId="16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164" fontId="14" fillId="0" borderId="0" applyFont="0" applyFill="0" applyBorder="0" applyAlignment="0" applyProtection="0"/>
    <xf numFmtId="44" fontId="14" fillId="0" borderId="0" applyFont="0" applyFill="0" applyBorder="0" applyAlignment="0" applyProtection="0"/>
    <xf numFmtId="164" fontId="14" fillId="0" borderId="0" applyFont="0" applyFill="0" applyBorder="0" applyAlignment="0" applyProtection="0"/>
    <xf numFmtId="0" fontId="23" fillId="0" borderId="0" applyNumberFormat="0" applyFill="0" applyBorder="0" applyAlignment="0" applyProtection="0"/>
    <xf numFmtId="0" fontId="24" fillId="3" borderId="0" applyNumberFormat="0" applyBorder="0" applyAlignment="0" applyProtection="0"/>
    <xf numFmtId="0" fontId="25" fillId="6" borderId="11" applyNumberFormat="0" applyAlignment="0" applyProtection="0"/>
    <xf numFmtId="0" fontId="26" fillId="0" borderId="13" applyNumberFormat="0" applyFill="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7" fillId="5"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37" fontId="2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3" fillId="0" borderId="0"/>
    <xf numFmtId="0" fontId="3" fillId="0" borderId="0"/>
    <xf numFmtId="0" fontId="3" fillId="0" borderId="0"/>
    <xf numFmtId="0" fontId="3" fillId="0" borderId="0"/>
    <xf numFmtId="167" fontId="14" fillId="0" borderId="0"/>
    <xf numFmtId="0" fontId="7" fillId="0" borderId="0"/>
    <xf numFmtId="0" fontId="29" fillId="0" borderId="0"/>
    <xf numFmtId="0" fontId="2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7" fontId="14" fillId="0" borderId="0"/>
    <xf numFmtId="167" fontId="14" fillId="0" borderId="0"/>
    <xf numFmtId="167" fontId="14" fillId="0" borderId="0"/>
    <xf numFmtId="167" fontId="14" fillId="0" borderId="0"/>
    <xf numFmtId="167" fontId="14" fillId="0" borderId="0"/>
    <xf numFmtId="167" fontId="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37" fontId="2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15" fillId="0" borderId="0"/>
    <xf numFmtId="0" fontId="5"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7"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7" fillId="9" borderId="15" applyNumberFormat="0" applyFont="0" applyAlignment="0" applyProtection="0"/>
    <xf numFmtId="0" fontId="30" fillId="7" borderId="12"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9" fillId="0" borderId="16" applyNumberFormat="0" applyFill="0" applyAlignment="0" applyProtection="0"/>
    <xf numFmtId="0" fontId="31" fillId="0" borderId="0" applyNumberForma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4"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0" fontId="10" fillId="0" borderId="0"/>
    <xf numFmtId="165" fontId="10" fillId="0" borderId="0" applyFont="0" applyFill="0" applyBorder="0" applyAlignment="0" applyProtection="0"/>
    <xf numFmtId="0" fontId="10" fillId="0" borderId="0"/>
    <xf numFmtId="165" fontId="10" fillId="0" borderId="0" applyFont="0" applyFill="0" applyBorder="0" applyAlignment="0" applyProtection="0"/>
    <xf numFmtId="43" fontId="3"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4"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0" fontId="3" fillId="0" borderId="0"/>
    <xf numFmtId="0" fontId="33" fillId="0" borderId="0" applyNumberFormat="0" applyFill="0" applyBorder="0" applyAlignment="0" applyProtection="0"/>
    <xf numFmtId="0" fontId="34" fillId="0" borderId="19" applyNumberFormat="0" applyFill="0" applyAlignment="0" applyProtection="0"/>
    <xf numFmtId="0" fontId="35" fillId="0" borderId="20" applyNumberFormat="0" applyFill="0" applyAlignment="0" applyProtection="0"/>
    <xf numFmtId="0" fontId="36" fillId="0" borderId="21" applyNumberFormat="0" applyFill="0" applyAlignment="0" applyProtection="0"/>
    <xf numFmtId="0" fontId="36" fillId="0" borderId="0" applyNumberFormat="0" applyFill="0" applyBorder="0" applyAlignment="0" applyProtection="0"/>
    <xf numFmtId="0" fontId="37" fillId="3" borderId="0" applyNumberFormat="0" applyBorder="0" applyAlignment="0" applyProtection="0"/>
    <xf numFmtId="0" fontId="38" fillId="4" borderId="0" applyNumberFormat="0" applyBorder="0" applyAlignment="0" applyProtection="0"/>
    <xf numFmtId="0" fontId="39" fillId="5" borderId="0" applyNumberFormat="0" applyBorder="0" applyAlignment="0" applyProtection="0"/>
    <xf numFmtId="0" fontId="40" fillId="6" borderId="11" applyNumberFormat="0" applyAlignment="0" applyProtection="0"/>
    <xf numFmtId="0" fontId="41" fillId="7" borderId="12" applyNumberFormat="0" applyAlignment="0" applyProtection="0"/>
    <xf numFmtId="0" fontId="42" fillId="7" borderId="11" applyNumberFormat="0" applyAlignment="0" applyProtection="0"/>
    <xf numFmtId="0" fontId="43" fillId="0" borderId="13" applyNumberFormat="0" applyFill="0" applyAlignment="0" applyProtection="0"/>
    <xf numFmtId="0" fontId="32" fillId="8" borderId="14" applyNumberFormat="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6" fillId="0" borderId="16" applyNumberFormat="0" applyFill="0" applyAlignment="0" applyProtection="0"/>
    <xf numFmtId="0" fontId="4"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4" fillId="33"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37" fontId="28" fillId="0" borderId="0"/>
    <xf numFmtId="9" fontId="3" fillId="0" borderId="0" applyFont="0" applyFill="0" applyBorder="0" applyAlignment="0" applyProtection="0"/>
    <xf numFmtId="0" fontId="14" fillId="0" borderId="0"/>
    <xf numFmtId="0" fontId="5" fillId="0" borderId="0"/>
  </cellStyleXfs>
  <cellXfs count="676">
    <xf numFmtId="0" fontId="0" fillId="0" borderId="0" xfId="0"/>
    <xf numFmtId="0" fontId="52" fillId="0" borderId="0" xfId="0" applyFont="1" applyAlignment="1">
      <alignment vertical="top" wrapText="1"/>
    </xf>
    <xf numFmtId="0" fontId="54" fillId="2" borderId="0" xfId="0" applyFont="1" applyFill="1" applyAlignment="1">
      <alignment horizontal="left" vertical="top"/>
    </xf>
    <xf numFmtId="0" fontId="54" fillId="0" borderId="0" xfId="0" applyFont="1" applyAlignment="1">
      <alignment vertical="top" wrapText="1"/>
    </xf>
    <xf numFmtId="0" fontId="54" fillId="0" borderId="0" xfId="0" applyFont="1" applyAlignment="1">
      <alignment vertical="top"/>
    </xf>
    <xf numFmtId="0" fontId="49" fillId="2" borderId="0" xfId="0" applyFont="1" applyFill="1" applyAlignment="1">
      <alignment vertical="top" wrapText="1"/>
    </xf>
    <xf numFmtId="0" fontId="51" fillId="0" borderId="0" xfId="0" applyFont="1" applyAlignment="1">
      <alignment vertical="top" wrapText="1"/>
    </xf>
    <xf numFmtId="0" fontId="49" fillId="2" borderId="0" xfId="0" applyFont="1" applyFill="1" applyAlignment="1">
      <alignment vertical="top"/>
    </xf>
    <xf numFmtId="0" fontId="49" fillId="0" borderId="0" xfId="0" applyFont="1" applyAlignment="1">
      <alignment vertical="top"/>
    </xf>
    <xf numFmtId="0" fontId="50" fillId="0" borderId="0" xfId="0" applyFont="1" applyAlignment="1">
      <alignment vertical="top"/>
    </xf>
    <xf numFmtId="0" fontId="48" fillId="0" borderId="0" xfId="0" applyFont="1" applyAlignment="1">
      <alignment horizontal="left" vertical="top" wrapText="1"/>
    </xf>
    <xf numFmtId="0" fontId="54" fillId="2" borderId="0" xfId="0" applyFont="1" applyFill="1" applyAlignment="1">
      <alignment horizontal="left" vertical="center"/>
    </xf>
    <xf numFmtId="0" fontId="50" fillId="2" borderId="0" xfId="0" applyFont="1" applyFill="1" applyAlignment="1">
      <alignment vertical="top" wrapText="1"/>
    </xf>
    <xf numFmtId="0" fontId="55" fillId="2" borderId="0" xfId="0" applyFont="1" applyFill="1" applyAlignment="1">
      <alignment vertical="center"/>
    </xf>
    <xf numFmtId="0" fontId="54" fillId="2" borderId="0" xfId="0" applyFont="1" applyFill="1" applyAlignment="1">
      <alignment vertical="center"/>
    </xf>
    <xf numFmtId="0" fontId="46" fillId="0" borderId="0" xfId="0" applyFont="1" applyAlignment="1">
      <alignment horizontal="left" vertical="top" wrapText="1"/>
    </xf>
    <xf numFmtId="0" fontId="53" fillId="0" borderId="0" xfId="0" applyFont="1" applyAlignment="1">
      <alignment vertical="top"/>
    </xf>
    <xf numFmtId="0" fontId="48" fillId="0" borderId="9" xfId="0" applyFont="1" applyBorder="1" applyAlignment="1">
      <alignment horizontal="centerContinuous" vertical="top" wrapText="1"/>
    </xf>
    <xf numFmtId="0" fontId="49" fillId="0" borderId="10" xfId="0" applyFont="1" applyBorder="1" applyAlignment="1">
      <alignment horizontal="centerContinuous" vertical="top" wrapText="1"/>
    </xf>
    <xf numFmtId="0" fontId="47" fillId="0" borderId="0" xfId="0" applyFont="1" applyAlignment="1">
      <alignment horizontal="left" vertical="top"/>
    </xf>
    <xf numFmtId="0" fontId="54" fillId="2" borderId="0" xfId="0" applyFont="1" applyFill="1" applyAlignment="1">
      <alignment vertical="top"/>
    </xf>
    <xf numFmtId="0" fontId="52" fillId="0" borderId="0" xfId="0" applyFont="1" applyAlignment="1">
      <alignment vertical="top"/>
    </xf>
    <xf numFmtId="0" fontId="55" fillId="2" borderId="0" xfId="0" applyFont="1" applyFill="1" applyAlignment="1">
      <alignment vertical="top"/>
    </xf>
    <xf numFmtId="0" fontId="48" fillId="0" borderId="0" xfId="0" applyFont="1" applyAlignment="1">
      <alignment horizontal="centerContinuous" vertical="top" wrapText="1"/>
    </xf>
    <xf numFmtId="0" fontId="49" fillId="0" borderId="0" xfId="0" applyFont="1" applyAlignment="1">
      <alignment horizontal="centerContinuous" vertical="top" wrapText="1"/>
    </xf>
    <xf numFmtId="0" fontId="49" fillId="2" borderId="2" xfId="0" applyFont="1" applyFill="1" applyBorder="1" applyAlignment="1">
      <alignment vertical="top" wrapText="1"/>
    </xf>
    <xf numFmtId="166" fontId="56" fillId="2" borderId="5" xfId="1" applyNumberFormat="1" applyFont="1" applyFill="1" applyBorder="1" applyAlignment="1" applyProtection="1">
      <alignment vertical="top" wrapText="1"/>
      <protection locked="0"/>
    </xf>
    <xf numFmtId="0" fontId="49" fillId="0" borderId="0" xfId="0" applyFont="1"/>
    <xf numFmtId="0" fontId="56" fillId="0" borderId="10" xfId="922" applyNumberFormat="1" applyFont="1" applyFill="1" applyBorder="1" applyAlignment="1" applyProtection="1">
      <alignment vertical="center" wrapText="1"/>
    </xf>
    <xf numFmtId="0" fontId="56" fillId="0" borderId="0" xfId="922" applyNumberFormat="1" applyFont="1" applyFill="1" applyBorder="1" applyAlignment="1" applyProtection="1">
      <alignment vertical="center" wrapText="1"/>
    </xf>
    <xf numFmtId="0" fontId="48" fillId="0" borderId="0" xfId="0" applyFont="1" applyAlignment="1">
      <alignment horizontal="center" vertical="top" wrapText="1"/>
    </xf>
    <xf numFmtId="166" fontId="56" fillId="2" borderId="0" xfId="1" applyNumberFormat="1" applyFont="1" applyFill="1" applyBorder="1" applyAlignment="1" applyProtection="1">
      <alignment vertical="top" wrapText="1"/>
      <protection locked="0"/>
    </xf>
    <xf numFmtId="166" fontId="56" fillId="2" borderId="10" xfId="1" applyNumberFormat="1" applyFont="1" applyFill="1" applyBorder="1" applyAlignment="1" applyProtection="1">
      <alignment vertical="top" wrapText="1"/>
      <protection locked="0"/>
    </xf>
    <xf numFmtId="0" fontId="48" fillId="0" borderId="5" xfId="0" applyFont="1" applyBorder="1" applyAlignment="1">
      <alignment horizontal="centerContinuous" vertical="top" wrapText="1"/>
    </xf>
    <xf numFmtId="0" fontId="48" fillId="0" borderId="1" xfId="0" applyFont="1" applyBorder="1" applyAlignment="1">
      <alignment horizontal="centerContinuous" vertical="top" wrapText="1"/>
    </xf>
    <xf numFmtId="0" fontId="49" fillId="0" borderId="1" xfId="0" applyFont="1" applyBorder="1" applyAlignment="1">
      <alignment horizontal="centerContinuous" vertical="top" wrapText="1"/>
    </xf>
    <xf numFmtId="0" fontId="49" fillId="0" borderId="6" xfId="0" applyFont="1" applyBorder="1" applyAlignment="1">
      <alignment horizontal="centerContinuous" vertical="top" wrapText="1"/>
    </xf>
    <xf numFmtId="0" fontId="51" fillId="2" borderId="0" xfId="0" applyFont="1" applyFill="1" applyAlignment="1">
      <alignment vertical="top" wrapText="1"/>
    </xf>
    <xf numFmtId="0" fontId="47" fillId="2" borderId="0" xfId="0" applyFont="1" applyFill="1" applyAlignment="1">
      <alignment vertical="top" wrapText="1"/>
    </xf>
    <xf numFmtId="0" fontId="47" fillId="2" borderId="10" xfId="0" applyFont="1" applyFill="1" applyBorder="1" applyAlignment="1">
      <alignment vertical="top" wrapText="1"/>
    </xf>
    <xf numFmtId="0" fontId="49" fillId="2" borderId="0" xfId="0" applyFont="1" applyFill="1"/>
    <xf numFmtId="15" fontId="49" fillId="2" borderId="0" xfId="0" applyNumberFormat="1" applyFont="1" applyFill="1" applyAlignment="1">
      <alignment vertical="top"/>
    </xf>
    <xf numFmtId="15" fontId="49" fillId="0" borderId="0" xfId="0" applyNumberFormat="1" applyFont="1" applyAlignment="1">
      <alignment vertical="top"/>
    </xf>
    <xf numFmtId="0" fontId="48" fillId="0" borderId="9" xfId="0" applyFont="1" applyBorder="1" applyAlignment="1">
      <alignment horizontal="center" vertical="top" wrapText="1"/>
    </xf>
    <xf numFmtId="0" fontId="49" fillId="0" borderId="10" xfId="0" applyFont="1" applyBorder="1" applyAlignment="1">
      <alignment horizontal="center" vertical="top" wrapText="1"/>
    </xf>
    <xf numFmtId="0" fontId="49" fillId="2" borderId="0" xfId="0" applyFont="1" applyFill="1" applyAlignment="1">
      <alignment horizontal="left" vertical="top"/>
    </xf>
    <xf numFmtId="0" fontId="49" fillId="0" borderId="0" xfId="0" applyFont="1" applyAlignment="1">
      <alignment horizontal="center" vertical="top" wrapText="1"/>
    </xf>
    <xf numFmtId="0" fontId="49" fillId="0" borderId="0" xfId="0" applyFont="1" applyAlignment="1">
      <alignment horizontal="left" vertical="top"/>
    </xf>
    <xf numFmtId="0" fontId="47" fillId="0" borderId="9" xfId="0" applyFont="1" applyBorder="1" applyAlignment="1">
      <alignment horizontal="left" vertical="top" wrapText="1"/>
    </xf>
    <xf numFmtId="0" fontId="47" fillId="0" borderId="0" xfId="0" applyFont="1" applyAlignment="1">
      <alignment vertical="top" wrapText="1"/>
    </xf>
    <xf numFmtId="0" fontId="47" fillId="0" borderId="10" xfId="0" applyFont="1" applyBorder="1" applyAlignment="1">
      <alignment vertical="top" wrapText="1"/>
    </xf>
    <xf numFmtId="0" fontId="47" fillId="0" borderId="0" xfId="0" applyFont="1" applyAlignment="1">
      <alignment horizontal="left" vertical="top" wrapText="1"/>
    </xf>
    <xf numFmtId="0" fontId="47" fillId="0" borderId="10" xfId="0" applyFont="1" applyBorder="1" applyAlignment="1">
      <alignment horizontal="left" vertical="top" wrapText="1"/>
    </xf>
    <xf numFmtId="0" fontId="49" fillId="37" borderId="0" xfId="0" applyFont="1" applyFill="1"/>
    <xf numFmtId="0" fontId="49" fillId="37" borderId="0" xfId="0" applyFont="1" applyFill="1" applyAlignment="1">
      <alignment vertical="top"/>
    </xf>
    <xf numFmtId="15" fontId="49" fillId="0" borderId="0" xfId="0" quotePrefix="1" applyNumberFormat="1" applyFont="1"/>
    <xf numFmtId="0" fontId="49" fillId="0" borderId="0" xfId="0" applyFont="1" applyAlignment="1">
      <alignment wrapText="1"/>
    </xf>
    <xf numFmtId="0" fontId="50" fillId="0" borderId="0" xfId="0" applyFont="1"/>
    <xf numFmtId="0" fontId="49" fillId="0" borderId="9" xfId="0" applyFont="1" applyBorder="1" applyAlignment="1">
      <alignment vertical="top" wrapText="1"/>
    </xf>
    <xf numFmtId="0" fontId="49" fillId="0" borderId="0" xfId="0" applyFont="1" applyAlignment="1">
      <alignment vertical="top" wrapText="1"/>
    </xf>
    <xf numFmtId="0" fontId="49" fillId="0" borderId="10" xfId="0" applyFont="1" applyBorder="1" applyAlignment="1">
      <alignment vertical="top" wrapText="1"/>
    </xf>
    <xf numFmtId="0" fontId="51" fillId="0" borderId="0" xfId="0" applyFont="1" applyAlignment="1">
      <alignment wrapText="1"/>
    </xf>
    <xf numFmtId="0" fontId="49" fillId="0" borderId="10" xfId="0" applyFont="1" applyBorder="1" applyAlignment="1">
      <alignment wrapText="1"/>
    </xf>
    <xf numFmtId="0" fontId="49" fillId="0" borderId="10" xfId="0" applyFont="1" applyBorder="1"/>
    <xf numFmtId="0" fontId="49" fillId="0" borderId="5" xfId="0" applyFont="1" applyBorder="1" applyAlignment="1">
      <alignment vertical="top" wrapText="1"/>
    </xf>
    <xf numFmtId="0" fontId="49" fillId="0" borderId="1" xfId="0" applyFont="1" applyBorder="1" applyAlignment="1">
      <alignment vertical="top" wrapText="1"/>
    </xf>
    <xf numFmtId="0" fontId="49" fillId="0" borderId="6" xfId="0" applyFont="1" applyBorder="1" applyAlignment="1">
      <alignment vertical="top" wrapText="1"/>
    </xf>
    <xf numFmtId="0" fontId="51" fillId="0" borderId="0" xfId="0" applyFont="1" applyAlignment="1">
      <alignment horizontal="left" vertical="top" wrapText="1"/>
    </xf>
    <xf numFmtId="49" fontId="49" fillId="2" borderId="0" xfId="0" applyNumberFormat="1" applyFont="1" applyFill="1" applyAlignment="1">
      <alignment vertical="top" wrapText="1"/>
    </xf>
    <xf numFmtId="49" fontId="49" fillId="0" borderId="0" xfId="0" applyNumberFormat="1" applyFont="1" applyAlignment="1">
      <alignment vertical="top" wrapText="1"/>
    </xf>
    <xf numFmtId="49" fontId="49" fillId="0" borderId="0" xfId="0" applyNumberFormat="1" applyFont="1" applyAlignment="1">
      <alignment vertical="top"/>
    </xf>
    <xf numFmtId="0" fontId="49" fillId="0" borderId="9" xfId="0" applyFont="1" applyBorder="1" applyAlignment="1">
      <alignment wrapText="1"/>
    </xf>
    <xf numFmtId="0" fontId="49" fillId="0" borderId="5" xfId="0" applyFont="1" applyBorder="1" applyAlignment="1">
      <alignment wrapText="1"/>
    </xf>
    <xf numFmtId="0" fontId="49" fillId="0" borderId="1" xfId="0" applyFont="1" applyBorder="1" applyAlignment="1">
      <alignment wrapText="1"/>
    </xf>
    <xf numFmtId="0" fontId="49" fillId="0" borderId="6" xfId="0" applyFont="1" applyBorder="1" applyAlignment="1">
      <alignment wrapText="1"/>
    </xf>
    <xf numFmtId="0" fontId="51" fillId="2" borderId="0" xfId="0" applyFont="1" applyFill="1" applyAlignment="1">
      <alignment wrapText="1"/>
    </xf>
    <xf numFmtId="0" fontId="61" fillId="37" borderId="0" xfId="0" applyFont="1" applyFill="1"/>
    <xf numFmtId="0" fontId="49" fillId="37" borderId="0" xfId="0" applyFont="1" applyFill="1" applyAlignment="1">
      <alignment wrapText="1"/>
    </xf>
    <xf numFmtId="15" fontId="49" fillId="0" borderId="0" xfId="0" quotePrefix="1" applyNumberFormat="1" applyFont="1" applyAlignment="1">
      <alignment vertical="top"/>
    </xf>
    <xf numFmtId="49" fontId="49" fillId="0" borderId="0" xfId="0" quotePrefix="1" applyNumberFormat="1" applyFont="1" applyAlignment="1">
      <alignment vertical="top"/>
    </xf>
    <xf numFmtId="0" fontId="49" fillId="37" borderId="0" xfId="0" applyFont="1" applyFill="1" applyAlignment="1">
      <alignment vertical="top" wrapText="1"/>
    </xf>
    <xf numFmtId="0" fontId="62" fillId="37" borderId="0" xfId="0" applyFont="1" applyFill="1"/>
    <xf numFmtId="0" fontId="61" fillId="0" borderId="0" xfId="0" applyFont="1"/>
    <xf numFmtId="0" fontId="49" fillId="0" borderId="0" xfId="0" applyFont="1" applyAlignment="1">
      <alignment horizontal="left"/>
    </xf>
    <xf numFmtId="0" fontId="57" fillId="0" borderId="10" xfId="922" applyNumberFormat="1" applyFont="1" applyFill="1" applyBorder="1" applyAlignment="1" applyProtection="1">
      <alignment vertical="top" wrapText="1"/>
    </xf>
    <xf numFmtId="0" fontId="56" fillId="0" borderId="0" xfId="0" applyFont="1"/>
    <xf numFmtId="0" fontId="49" fillId="2" borderId="9" xfId="0" applyFont="1" applyFill="1" applyBorder="1" applyAlignment="1">
      <alignment vertical="top"/>
    </xf>
    <xf numFmtId="0" fontId="64" fillId="0" borderId="0" xfId="0" applyFont="1" applyAlignment="1">
      <alignment vertical="center"/>
    </xf>
    <xf numFmtId="0" fontId="57" fillId="0" borderId="0" xfId="922" applyNumberFormat="1" applyFont="1" applyFill="1" applyBorder="1" applyAlignment="1" applyProtection="1">
      <alignment vertical="top" wrapText="1"/>
    </xf>
    <xf numFmtId="0" fontId="63" fillId="35" borderId="22" xfId="922" applyNumberFormat="1" applyFont="1" applyFill="1" applyBorder="1" applyAlignment="1" applyProtection="1">
      <alignment horizontal="center" vertical="center" wrapText="1"/>
      <protection locked="0"/>
    </xf>
    <xf numFmtId="0" fontId="50" fillId="38" borderId="23" xfId="0" applyFont="1" applyFill="1" applyBorder="1" applyAlignment="1">
      <alignment horizontal="center" wrapText="1"/>
    </xf>
    <xf numFmtId="0" fontId="47" fillId="0" borderId="22" xfId="0" applyFont="1" applyBorder="1" applyAlignment="1">
      <alignment horizontal="center" vertical="center" wrapText="1"/>
    </xf>
    <xf numFmtId="0" fontId="47" fillId="37" borderId="0" xfId="0" applyFont="1" applyFill="1"/>
    <xf numFmtId="0" fontId="50" fillId="38" borderId="22" xfId="0" applyFont="1" applyFill="1" applyBorder="1" applyAlignment="1">
      <alignment horizontal="center" vertical="top" wrapText="1"/>
    </xf>
    <xf numFmtId="0" fontId="49" fillId="0" borderId="0" xfId="0" applyFont="1" applyAlignment="1">
      <alignment horizontal="center" vertical="top"/>
    </xf>
    <xf numFmtId="0" fontId="49" fillId="37" borderId="0" xfId="0" applyFont="1" applyFill="1" applyAlignment="1">
      <alignment horizontal="center" vertical="top"/>
    </xf>
    <xf numFmtId="166" fontId="56" fillId="35" borderId="22" xfId="1" applyNumberFormat="1" applyFont="1" applyFill="1" applyBorder="1" applyAlignment="1" applyProtection="1">
      <alignment horizontal="right" vertical="center" wrapText="1"/>
      <protection locked="0"/>
    </xf>
    <xf numFmtId="166" fontId="56" fillId="35" borderId="44" xfId="1" applyNumberFormat="1" applyFont="1" applyFill="1" applyBorder="1" applyAlignment="1" applyProtection="1">
      <alignment horizontal="right" vertical="center" wrapText="1"/>
      <protection locked="0"/>
    </xf>
    <xf numFmtId="166" fontId="56" fillId="35" borderId="55" xfId="1" applyNumberFormat="1" applyFont="1" applyFill="1" applyBorder="1" applyAlignment="1" applyProtection="1">
      <alignment horizontal="right" vertical="center" wrapText="1"/>
      <protection locked="0"/>
    </xf>
    <xf numFmtId="166" fontId="56" fillId="35" borderId="56" xfId="1" applyNumberFormat="1" applyFont="1" applyFill="1" applyBorder="1" applyAlignment="1" applyProtection="1">
      <alignment horizontal="right" vertical="center" wrapText="1"/>
      <protection locked="0"/>
    </xf>
    <xf numFmtId="0" fontId="47" fillId="0" borderId="22" xfId="0" applyFont="1" applyBorder="1" applyAlignment="1">
      <alignment horizontal="center" vertical="top" wrapText="1"/>
    </xf>
    <xf numFmtId="0" fontId="56" fillId="35" borderId="22" xfId="922" applyNumberFormat="1" applyFont="1" applyFill="1" applyBorder="1" applyAlignment="1" applyProtection="1">
      <alignment horizontal="center" vertical="top" wrapText="1"/>
      <protection locked="0"/>
    </xf>
    <xf numFmtId="1" fontId="56" fillId="36" borderId="22" xfId="922" applyNumberFormat="1" applyFont="1" applyFill="1" applyBorder="1" applyAlignment="1" applyProtection="1">
      <alignment horizontal="center" vertical="top" wrapText="1"/>
    </xf>
    <xf numFmtId="0" fontId="48" fillId="2" borderId="9" xfId="0" applyFont="1" applyFill="1" applyBorder="1" applyAlignment="1">
      <alignment vertical="top" wrapText="1"/>
    </xf>
    <xf numFmtId="0" fontId="64" fillId="2" borderId="0" xfId="0" applyFont="1" applyFill="1" applyAlignment="1">
      <alignment vertical="center"/>
    </xf>
    <xf numFmtId="166" fontId="56" fillId="35" borderId="22" xfId="1" applyNumberFormat="1" applyFont="1" applyFill="1" applyBorder="1" applyAlignment="1" applyProtection="1">
      <alignment horizontal="center" vertical="top" wrapText="1"/>
      <protection locked="0"/>
    </xf>
    <xf numFmtId="0" fontId="49" fillId="0" borderId="9" xfId="0" applyFont="1" applyBorder="1" applyAlignment="1">
      <alignment vertical="top"/>
    </xf>
    <xf numFmtId="0" fontId="53" fillId="0" borderId="0" xfId="0" applyFont="1" applyAlignment="1">
      <alignment horizontal="left" vertical="top"/>
    </xf>
    <xf numFmtId="0" fontId="55" fillId="0" borderId="0" xfId="0" applyFont="1" applyAlignment="1">
      <alignment vertical="top"/>
    </xf>
    <xf numFmtId="0" fontId="49" fillId="0" borderId="0" xfId="0" quotePrefix="1" applyFont="1" applyAlignment="1">
      <alignment vertical="top"/>
    </xf>
    <xf numFmtId="165" fontId="56" fillId="36" borderId="52" xfId="1" applyFont="1" applyFill="1" applyBorder="1" applyAlignment="1" applyProtection="1">
      <alignment horizontal="right" vertical="center" wrapText="1"/>
    </xf>
    <xf numFmtId="165" fontId="56" fillId="36" borderId="53" xfId="1" applyFont="1" applyFill="1" applyBorder="1" applyAlignment="1" applyProtection="1">
      <alignment horizontal="right" vertical="center" wrapText="1"/>
    </xf>
    <xf numFmtId="0" fontId="47" fillId="2" borderId="0" xfId="0" applyFont="1" applyFill="1" applyAlignment="1">
      <alignment horizontal="left" vertical="top"/>
    </xf>
    <xf numFmtId="0" fontId="54" fillId="34" borderId="9" xfId="0" applyFont="1" applyFill="1" applyBorder="1" applyAlignment="1">
      <alignment vertical="top" wrapText="1"/>
    </xf>
    <xf numFmtId="0" fontId="54" fillId="34" borderId="0" xfId="0" applyFont="1" applyFill="1" applyAlignment="1">
      <alignment vertical="top" wrapText="1"/>
    </xf>
    <xf numFmtId="0" fontId="54" fillId="34" borderId="10" xfId="0" applyFont="1" applyFill="1" applyBorder="1" applyAlignment="1">
      <alignment vertical="top" wrapText="1"/>
    </xf>
    <xf numFmtId="166" fontId="56" fillId="35" borderId="22" xfId="1" applyNumberFormat="1" applyFont="1" applyFill="1" applyBorder="1" applyAlignment="1" applyProtection="1">
      <alignment vertical="center" wrapText="1"/>
      <protection locked="0"/>
    </xf>
    <xf numFmtId="0" fontId="56" fillId="35" borderId="22" xfId="922" applyNumberFormat="1" applyFont="1" applyFill="1" applyBorder="1" applyAlignment="1" applyProtection="1">
      <alignment horizontal="center" vertical="center" wrapText="1"/>
      <protection locked="0"/>
    </xf>
    <xf numFmtId="0" fontId="47" fillId="0" borderId="0" xfId="0" applyFont="1" applyAlignment="1">
      <alignment horizontal="left" vertical="center" wrapText="1"/>
    </xf>
    <xf numFmtId="0" fontId="47" fillId="0" borderId="10" xfId="0" applyFont="1" applyBorder="1" applyAlignment="1">
      <alignment horizontal="left" vertical="center" wrapText="1"/>
    </xf>
    <xf numFmtId="0" fontId="49" fillId="0" borderId="9" xfId="0" applyFont="1" applyBorder="1"/>
    <xf numFmtId="166" fontId="56" fillId="0" borderId="0" xfId="1" applyNumberFormat="1" applyFont="1" applyFill="1" applyBorder="1" applyAlignment="1" applyProtection="1">
      <alignment vertical="top" wrapText="1"/>
      <protection locked="0"/>
    </xf>
    <xf numFmtId="0" fontId="47" fillId="0" borderId="0" xfId="0" applyFont="1" applyAlignment="1">
      <alignment horizontal="center" vertical="top" wrapText="1"/>
    </xf>
    <xf numFmtId="9" fontId="56" fillId="0" borderId="0" xfId="25706" applyFont="1" applyFill="1" applyBorder="1" applyAlignment="1" applyProtection="1">
      <alignment horizontal="center" vertical="top" wrapText="1"/>
      <protection locked="0"/>
    </xf>
    <xf numFmtId="0" fontId="47" fillId="0" borderId="28" xfId="0" applyFont="1" applyBorder="1" applyAlignment="1">
      <alignment vertical="top" wrapText="1"/>
    </xf>
    <xf numFmtId="166" fontId="56" fillId="35" borderId="22" xfId="1" applyNumberFormat="1" applyFont="1" applyFill="1" applyBorder="1" applyAlignment="1" applyProtection="1">
      <alignment vertical="top" wrapText="1"/>
      <protection locked="0"/>
    </xf>
    <xf numFmtId="0" fontId="46" fillId="0" borderId="3" xfId="0" applyFont="1" applyBorder="1" applyAlignment="1">
      <alignment horizontal="center" vertical="top" wrapText="1"/>
    </xf>
    <xf numFmtId="0" fontId="46" fillId="0" borderId="8" xfId="0" applyFont="1" applyBorder="1" applyAlignment="1">
      <alignment horizontal="center" vertical="top" wrapText="1"/>
    </xf>
    <xf numFmtId="0" fontId="46" fillId="0" borderId="4" xfId="0" applyFont="1" applyBorder="1" applyAlignment="1">
      <alignment horizontal="center" vertical="top" wrapText="1"/>
    </xf>
    <xf numFmtId="0" fontId="46" fillId="0" borderId="9" xfId="0" applyFont="1" applyBorder="1" applyAlignment="1">
      <alignment horizontal="center" vertical="top" wrapText="1"/>
    </xf>
    <xf numFmtId="0" fontId="46" fillId="0" borderId="0" xfId="0" applyFont="1" applyAlignment="1">
      <alignment horizontal="center" vertical="top" wrapText="1"/>
    </xf>
    <xf numFmtId="0" fontId="46" fillId="0" borderId="10" xfId="0" applyFont="1" applyBorder="1" applyAlignment="1">
      <alignment horizontal="center" vertical="top" wrapText="1"/>
    </xf>
    <xf numFmtId="0" fontId="48" fillId="0" borderId="10" xfId="0" applyFont="1" applyBorder="1" applyAlignment="1">
      <alignment horizontal="center" vertical="top" wrapText="1"/>
    </xf>
    <xf numFmtId="0" fontId="49" fillId="2" borderId="9" xfId="0" applyFont="1" applyFill="1" applyBorder="1" applyAlignment="1">
      <alignment vertical="top" wrapText="1"/>
    </xf>
    <xf numFmtId="0" fontId="50" fillId="2" borderId="0" xfId="0" applyFont="1" applyFill="1" applyAlignment="1">
      <alignment horizontal="center" vertical="center"/>
    </xf>
    <xf numFmtId="0" fontId="49" fillId="2" borderId="10" xfId="0" applyFont="1" applyFill="1" applyBorder="1" applyAlignment="1">
      <alignment vertical="top" wrapText="1"/>
    </xf>
    <xf numFmtId="0" fontId="0" fillId="0" borderId="9" xfId="0" applyBorder="1" applyAlignment="1">
      <alignment horizontal="left" vertical="center" wrapText="1"/>
    </xf>
    <xf numFmtId="0" fontId="0" fillId="0" borderId="0" xfId="0" applyAlignment="1">
      <alignment horizontal="left" vertical="center" wrapText="1"/>
    </xf>
    <xf numFmtId="0" fontId="50" fillId="38" borderId="33" xfId="0" applyFont="1" applyFill="1" applyBorder="1" applyAlignment="1">
      <alignment horizontal="center" vertical="top" wrapText="1"/>
    </xf>
    <xf numFmtId="0" fontId="50" fillId="38" borderId="34" xfId="0" applyFont="1" applyFill="1" applyBorder="1" applyAlignment="1">
      <alignment horizontal="center" vertical="top" wrapText="1"/>
    </xf>
    <xf numFmtId="0" fontId="50" fillId="38" borderId="57" xfId="0" applyFont="1" applyFill="1" applyBorder="1" applyAlignment="1">
      <alignment horizontal="center" vertical="top" wrapText="1"/>
    </xf>
    <xf numFmtId="0" fontId="50" fillId="38" borderId="35" xfId="0" applyFont="1" applyFill="1" applyBorder="1" applyAlignment="1">
      <alignment horizontal="center" vertical="top" wrapText="1"/>
    </xf>
    <xf numFmtId="166" fontId="56" fillId="0" borderId="0" xfId="1" applyNumberFormat="1" applyFont="1" applyFill="1" applyBorder="1" applyAlignment="1" applyProtection="1">
      <alignment vertical="center" wrapText="1"/>
      <protection locked="0"/>
    </xf>
    <xf numFmtId="0" fontId="47" fillId="0" borderId="0" xfId="0" applyFont="1" applyAlignment="1">
      <alignment vertical="center" wrapText="1"/>
    </xf>
    <xf numFmtId="0" fontId="47" fillId="0" borderId="48" xfId="0" applyFont="1" applyBorder="1" applyAlignment="1">
      <alignment vertical="center" wrapText="1"/>
    </xf>
    <xf numFmtId="0" fontId="47" fillId="0" borderId="35" xfId="0" applyFont="1" applyBorder="1" applyAlignment="1">
      <alignment vertical="center" wrapText="1"/>
    </xf>
    <xf numFmtId="49" fontId="56" fillId="35" borderId="34" xfId="1" applyNumberFormat="1" applyFont="1" applyFill="1" applyBorder="1" applyAlignment="1" applyProtection="1">
      <alignment horizontal="center" vertical="center" wrapText="1"/>
      <protection locked="0"/>
    </xf>
    <xf numFmtId="49" fontId="56" fillId="35" borderId="57" xfId="1" applyNumberFormat="1" applyFont="1" applyFill="1" applyBorder="1" applyAlignment="1" applyProtection="1">
      <alignment horizontal="center" vertical="center" wrapText="1"/>
      <protection locked="0"/>
    </xf>
    <xf numFmtId="0" fontId="47" fillId="2" borderId="0" xfId="0" applyFont="1" applyFill="1"/>
    <xf numFmtId="0" fontId="21" fillId="40" borderId="0" xfId="25707" applyFont="1" applyFill="1" applyAlignment="1">
      <alignment horizontal="center" vertical="center"/>
    </xf>
    <xf numFmtId="0" fontId="21" fillId="40" borderId="10" xfId="25707" applyFont="1" applyFill="1" applyBorder="1" applyAlignment="1">
      <alignment horizontal="center" vertical="center"/>
    </xf>
    <xf numFmtId="0" fontId="21" fillId="40" borderId="0" xfId="0" applyFont="1" applyFill="1" applyAlignment="1">
      <alignment horizontal="center" vertical="center" wrapText="1"/>
    </xf>
    <xf numFmtId="0" fontId="21" fillId="40" borderId="0" xfId="25707" applyFont="1" applyFill="1" applyAlignment="1">
      <alignment horizontal="left" vertical="center"/>
    </xf>
    <xf numFmtId="0" fontId="8" fillId="40" borderId="0" xfId="0" applyFont="1" applyFill="1" applyAlignment="1">
      <alignment horizontal="center" vertical="center"/>
    </xf>
    <xf numFmtId="0" fontId="8" fillId="40" borderId="0" xfId="25707" applyFont="1" applyFill="1" applyAlignment="1">
      <alignment horizontal="left" vertical="center"/>
    </xf>
    <xf numFmtId="0" fontId="70" fillId="41" borderId="0" xfId="25707" applyFont="1" applyFill="1"/>
    <xf numFmtId="0" fontId="70" fillId="41" borderId="0" xfId="25707" applyFont="1" applyFill="1" applyAlignment="1">
      <alignment horizontal="centerContinuous"/>
    </xf>
    <xf numFmtId="0" fontId="70" fillId="41" borderId="10" xfId="25707" applyFont="1" applyFill="1" applyBorder="1" applyAlignment="1">
      <alignment horizontal="centerContinuous"/>
    </xf>
    <xf numFmtId="0" fontId="70" fillId="0" borderId="0" xfId="25707" applyFont="1"/>
    <xf numFmtId="0" fontId="70" fillId="2" borderId="0" xfId="25707" applyFont="1" applyFill="1"/>
    <xf numFmtId="0" fontId="70" fillId="2" borderId="62" xfId="25707" applyFont="1" applyFill="1" applyBorder="1"/>
    <xf numFmtId="0" fontId="70" fillId="2" borderId="63" xfId="25707" applyFont="1" applyFill="1" applyBorder="1" applyAlignment="1">
      <alignment horizontal="centerContinuous"/>
    </xf>
    <xf numFmtId="0" fontId="70" fillId="2" borderId="64" xfId="25707" applyFont="1" applyFill="1" applyBorder="1" applyAlignment="1">
      <alignment horizontal="centerContinuous"/>
    </xf>
    <xf numFmtId="0" fontId="70" fillId="2" borderId="63" xfId="25707" applyFont="1" applyFill="1" applyBorder="1"/>
    <xf numFmtId="0" fontId="70" fillId="2" borderId="63" xfId="25707" applyFont="1" applyFill="1" applyBorder="1" applyAlignment="1">
      <alignment wrapText="1"/>
    </xf>
    <xf numFmtId="0" fontId="71" fillId="42" borderId="0" xfId="25707" applyFont="1" applyFill="1" applyAlignment="1">
      <alignment horizontal="right"/>
    </xf>
    <xf numFmtId="0" fontId="72" fillId="42" borderId="0" xfId="25707" applyFont="1" applyFill="1" applyAlignment="1">
      <alignment horizontal="center"/>
    </xf>
    <xf numFmtId="0" fontId="72" fillId="42" borderId="10" xfId="25707" applyFont="1" applyFill="1" applyBorder="1" applyAlignment="1">
      <alignment horizontal="center"/>
    </xf>
    <xf numFmtId="0" fontId="7" fillId="42" borderId="0" xfId="0" applyFont="1" applyFill="1" applyAlignment="1">
      <alignment horizontal="center"/>
    </xf>
    <xf numFmtId="0" fontId="70" fillId="42" borderId="0" xfId="25707" applyFont="1" applyFill="1"/>
    <xf numFmtId="0" fontId="71" fillId="0" borderId="0" xfId="25707" applyFont="1" applyAlignment="1">
      <alignment horizontal="right"/>
    </xf>
    <xf numFmtId="0" fontId="71" fillId="0" borderId="0" xfId="25707" applyFont="1" applyAlignment="1">
      <alignment horizontal="left"/>
    </xf>
    <xf numFmtId="0" fontId="71" fillId="0" borderId="0" xfId="25707" applyFont="1" applyAlignment="1">
      <alignment horizontal="left" indent="1"/>
    </xf>
    <xf numFmtId="0" fontId="71" fillId="0" borderId="10" xfId="25707" applyFont="1" applyBorder="1" applyAlignment="1">
      <alignment horizontal="left" indent="1"/>
    </xf>
    <xf numFmtId="0" fontId="71" fillId="43" borderId="0" xfId="25707" applyFont="1" applyFill="1" applyAlignment="1" applyProtection="1">
      <alignment horizontal="center"/>
      <protection locked="0"/>
    </xf>
    <xf numFmtId="0" fontId="70" fillId="0" borderId="0" xfId="25707" applyFont="1" applyAlignment="1">
      <alignment horizontal="left" indent="1"/>
    </xf>
    <xf numFmtId="0" fontId="70" fillId="0" borderId="0" xfId="25707" applyFont="1" applyAlignment="1">
      <alignment horizontal="left"/>
    </xf>
    <xf numFmtId="0" fontId="70" fillId="0" borderId="10" xfId="25707" applyFont="1" applyBorder="1" applyAlignment="1">
      <alignment horizontal="left"/>
    </xf>
    <xf numFmtId="0" fontId="70" fillId="0" borderId="0" xfId="25707" applyFont="1" applyProtection="1">
      <protection locked="0"/>
    </xf>
    <xf numFmtId="0" fontId="73" fillId="0" borderId="0" xfId="25707" applyFont="1" applyProtection="1">
      <protection locked="0"/>
    </xf>
    <xf numFmtId="0" fontId="74" fillId="0" borderId="0" xfId="25707" applyFont="1" applyAlignment="1">
      <alignment horizontal="left" indent="1"/>
    </xf>
    <xf numFmtId="0" fontId="74" fillId="0" borderId="0" xfId="25707" applyFont="1" applyAlignment="1">
      <alignment horizontal="left"/>
    </xf>
    <xf numFmtId="0" fontId="74" fillId="0" borderId="10" xfId="25707" applyFont="1" applyBorder="1" applyAlignment="1">
      <alignment horizontal="left"/>
    </xf>
    <xf numFmtId="0" fontId="71" fillId="0" borderId="0" xfId="25707" applyFont="1" applyAlignment="1">
      <alignment horizontal="left" wrapText="1" indent="1"/>
    </xf>
    <xf numFmtId="0" fontId="71" fillId="0" borderId="10" xfId="25707" applyFont="1" applyBorder="1" applyAlignment="1">
      <alignment horizontal="left" wrapText="1" indent="1"/>
    </xf>
    <xf numFmtId="0" fontId="71" fillId="43" borderId="0" xfId="25707" applyFont="1" applyFill="1" applyProtection="1">
      <protection locked="0"/>
    </xf>
    <xf numFmtId="0" fontId="70" fillId="0" borderId="0" xfId="25707" applyFont="1" applyAlignment="1">
      <alignment horizontal="left" indent="2"/>
    </xf>
    <xf numFmtId="0" fontId="70" fillId="0" borderId="10" xfId="25707" applyFont="1" applyBorder="1" applyAlignment="1">
      <alignment horizontal="left" indent="2"/>
    </xf>
    <xf numFmtId="0" fontId="71" fillId="0" borderId="0" xfId="25708" applyFont="1" applyAlignment="1">
      <alignment horizontal="right"/>
    </xf>
    <xf numFmtId="0" fontId="71" fillId="0" borderId="0" xfId="25708" applyFont="1" applyAlignment="1">
      <alignment horizontal="left" wrapText="1" indent="1"/>
    </xf>
    <xf numFmtId="0" fontId="71" fillId="0" borderId="0" xfId="25708" applyFont="1" applyAlignment="1">
      <alignment horizontal="left"/>
    </xf>
    <xf numFmtId="0" fontId="44" fillId="0" borderId="0" xfId="0" applyFont="1"/>
    <xf numFmtId="0" fontId="0" fillId="0" borderId="10" xfId="0" applyBorder="1"/>
    <xf numFmtId="0" fontId="73" fillId="0" borderId="0" xfId="25708" applyFont="1" applyProtection="1">
      <protection locked="0"/>
    </xf>
    <xf numFmtId="0" fontId="70" fillId="0" borderId="0" xfId="420" applyFont="1" applyAlignment="1">
      <alignment horizontal="left" vertical="top" indent="2"/>
    </xf>
    <xf numFmtId="0" fontId="70" fillId="0" borderId="0" xfId="420" applyFont="1" applyAlignment="1">
      <alignment horizontal="left" vertical="top"/>
    </xf>
    <xf numFmtId="0" fontId="70" fillId="0" borderId="0" xfId="25708" applyFont="1" applyAlignment="1">
      <alignment horizontal="left" indent="2"/>
    </xf>
    <xf numFmtId="0" fontId="70" fillId="0" borderId="0" xfId="25708" applyFont="1" applyAlignment="1">
      <alignment horizontal="left"/>
    </xf>
    <xf numFmtId="0" fontId="70" fillId="0" borderId="0" xfId="25708" applyFont="1" applyProtection="1">
      <protection locked="0"/>
    </xf>
    <xf numFmtId="0" fontId="74" fillId="0" borderId="0" xfId="25708" applyFont="1" applyAlignment="1">
      <alignment horizontal="left" indent="2"/>
    </xf>
    <xf numFmtId="0" fontId="74" fillId="0" borderId="0" xfId="25708" applyFont="1" applyAlignment="1">
      <alignment horizontal="left"/>
    </xf>
    <xf numFmtId="0" fontId="71" fillId="43" borderId="65" xfId="25707" applyFont="1" applyFill="1" applyBorder="1" applyProtection="1">
      <protection locked="0"/>
    </xf>
    <xf numFmtId="0" fontId="70" fillId="0" borderId="65" xfId="25707" applyFont="1" applyBorder="1" applyAlignment="1">
      <alignment horizontal="left" indent="2"/>
    </xf>
    <xf numFmtId="0" fontId="71" fillId="0" borderId="0" xfId="25707" applyFont="1" applyProtection="1">
      <protection locked="0"/>
    </xf>
    <xf numFmtId="0" fontId="72" fillId="44" borderId="62" xfId="420" applyFont="1" applyFill="1" applyBorder="1" applyAlignment="1">
      <alignment horizontal="center"/>
    </xf>
    <xf numFmtId="0" fontId="70" fillId="0" borderId="0" xfId="25707" applyFont="1" applyAlignment="1">
      <alignment horizontal="left" indent="3"/>
    </xf>
    <xf numFmtId="0" fontId="70" fillId="0" borderId="0" xfId="25707" applyFont="1" applyAlignment="1" applyProtection="1">
      <alignment horizontal="left" indent="1"/>
      <protection locked="0"/>
    </xf>
    <xf numFmtId="0" fontId="74" fillId="0" borderId="0" xfId="25707" applyFont="1" applyAlignment="1">
      <alignment horizontal="left" indent="2"/>
    </xf>
    <xf numFmtId="0" fontId="74" fillId="0" borderId="10" xfId="25707" applyFont="1" applyBorder="1" applyAlignment="1">
      <alignment horizontal="left" indent="2"/>
    </xf>
    <xf numFmtId="0" fontId="70" fillId="0" borderId="0" xfId="25708" applyFont="1" applyAlignment="1" applyProtection="1">
      <alignment horizontal="left" indent="1"/>
      <protection locked="0"/>
    </xf>
    <xf numFmtId="0" fontId="71" fillId="35" borderId="0" xfId="25707" applyFont="1" applyFill="1" applyAlignment="1">
      <alignment horizontal="right"/>
    </xf>
    <xf numFmtId="0" fontId="72" fillId="35" borderId="0" xfId="25707" applyFont="1" applyFill="1" applyAlignment="1">
      <alignment horizontal="center"/>
    </xf>
    <xf numFmtId="0" fontId="72" fillId="35" borderId="10" xfId="25707" applyFont="1" applyFill="1" applyBorder="1" applyAlignment="1">
      <alignment horizontal="center"/>
    </xf>
    <xf numFmtId="0" fontId="70" fillId="35" borderId="0" xfId="25707" applyFont="1" applyFill="1"/>
    <xf numFmtId="168" fontId="71" fillId="0" borderId="0" xfId="25707" applyNumberFormat="1" applyFont="1" applyAlignment="1">
      <alignment horizontal="left"/>
    </xf>
    <xf numFmtId="168" fontId="71" fillId="0" borderId="10" xfId="25707" applyNumberFormat="1" applyFont="1" applyBorder="1" applyAlignment="1">
      <alignment horizontal="left"/>
    </xf>
    <xf numFmtId="0" fontId="71" fillId="43" borderId="0" xfId="25707" applyFont="1" applyFill="1" applyAlignment="1">
      <alignment horizontal="center"/>
    </xf>
    <xf numFmtId="0" fontId="72" fillId="0" borderId="0" xfId="25707" applyFont="1" applyAlignment="1">
      <alignment horizontal="center"/>
    </xf>
    <xf numFmtId="0" fontId="72" fillId="0" borderId="10" xfId="25707" applyFont="1" applyBorder="1" applyAlignment="1">
      <alignment horizontal="center"/>
    </xf>
    <xf numFmtId="0" fontId="75" fillId="0" borderId="0" xfId="25707" applyFont="1" applyAlignment="1">
      <alignment horizontal="left"/>
    </xf>
    <xf numFmtId="0" fontId="75" fillId="0" borderId="10" xfId="25707" applyFont="1" applyBorder="1" applyAlignment="1">
      <alignment horizontal="left"/>
    </xf>
    <xf numFmtId="0" fontId="70" fillId="0" borderId="0" xfId="25707" applyFont="1" applyAlignment="1">
      <alignment horizontal="left" vertical="top" indent="2"/>
    </xf>
    <xf numFmtId="0" fontId="70" fillId="0" borderId="10" xfId="25707" applyFont="1" applyBorder="1" applyAlignment="1">
      <alignment horizontal="left" vertical="top" indent="2"/>
    </xf>
    <xf numFmtId="0" fontId="71" fillId="2" borderId="0" xfId="25707" applyFont="1" applyFill="1" applyAlignment="1">
      <alignment horizontal="left" vertical="top" indent="1"/>
    </xf>
    <xf numFmtId="0" fontId="71" fillId="2" borderId="0" xfId="25707" applyFont="1" applyFill="1" applyAlignment="1">
      <alignment horizontal="left" vertical="top"/>
    </xf>
    <xf numFmtId="0" fontId="70" fillId="0" borderId="10" xfId="25707" applyFont="1" applyBorder="1" applyAlignment="1">
      <alignment horizontal="left" indent="3"/>
    </xf>
    <xf numFmtId="0" fontId="71" fillId="0" borderId="0" xfId="25707" applyFont="1" applyAlignment="1">
      <alignment horizontal="left" vertical="top" indent="1"/>
    </xf>
    <xf numFmtId="0" fontId="70" fillId="0" borderId="0" xfId="25707" applyFont="1" applyAlignment="1">
      <alignment horizontal="left" indent="4"/>
    </xf>
    <xf numFmtId="0" fontId="70" fillId="0" borderId="10" xfId="25707" applyFont="1" applyBorder="1" applyAlignment="1">
      <alignment horizontal="left" indent="1"/>
    </xf>
    <xf numFmtId="168" fontId="71" fillId="0" borderId="0" xfId="420" applyNumberFormat="1" applyFont="1" applyAlignment="1">
      <alignment horizontal="left" indent="1"/>
    </xf>
    <xf numFmtId="168" fontId="71" fillId="0" borderId="0" xfId="420" applyNumberFormat="1" applyFont="1" applyAlignment="1">
      <alignment horizontal="left"/>
    </xf>
    <xf numFmtId="168" fontId="71" fillId="0" borderId="10" xfId="420" applyNumberFormat="1" applyFont="1" applyBorder="1" applyAlignment="1">
      <alignment horizontal="left" indent="1"/>
    </xf>
    <xf numFmtId="0" fontId="70" fillId="0" borderId="0" xfId="420" applyFont="1" applyAlignment="1">
      <alignment horizontal="left" indent="1"/>
    </xf>
    <xf numFmtId="0" fontId="70" fillId="0" borderId="0" xfId="420" applyFont="1" applyAlignment="1">
      <alignment horizontal="left"/>
    </xf>
    <xf numFmtId="0" fontId="70" fillId="0" borderId="10" xfId="420" applyFont="1" applyBorder="1" applyAlignment="1">
      <alignment horizontal="left" indent="1"/>
    </xf>
    <xf numFmtId="0" fontId="70" fillId="0" borderId="0" xfId="420" applyFont="1" applyAlignment="1">
      <alignment horizontal="left" indent="2"/>
    </xf>
    <xf numFmtId="168" fontId="71" fillId="0" borderId="10" xfId="420" applyNumberFormat="1" applyFont="1" applyBorder="1" applyAlignment="1">
      <alignment horizontal="left"/>
    </xf>
    <xf numFmtId="168" fontId="70" fillId="0" borderId="0" xfId="420" applyNumberFormat="1" applyFont="1" applyAlignment="1">
      <alignment horizontal="left" indent="1"/>
    </xf>
    <xf numFmtId="168" fontId="70" fillId="0" borderId="0" xfId="420" applyNumberFormat="1" applyFont="1" applyAlignment="1">
      <alignment horizontal="left"/>
    </xf>
    <xf numFmtId="168" fontId="70" fillId="0" borderId="10" xfId="420" applyNumberFormat="1" applyFont="1" applyBorder="1" applyAlignment="1">
      <alignment horizontal="left" indent="1"/>
    </xf>
    <xf numFmtId="168" fontId="70" fillId="0" borderId="0" xfId="420" applyNumberFormat="1" applyFont="1" applyAlignment="1">
      <alignment horizontal="left" indent="2"/>
    </xf>
    <xf numFmtId="0" fontId="76" fillId="0" borderId="0" xfId="25657" applyFont="1" applyAlignment="1">
      <alignment horizontal="left" vertical="top"/>
    </xf>
    <xf numFmtId="0" fontId="76" fillId="0" borderId="10" xfId="25657" applyFont="1" applyBorder="1" applyAlignment="1">
      <alignment horizontal="left" vertical="top"/>
    </xf>
    <xf numFmtId="0" fontId="70" fillId="0" borderId="10" xfId="420" applyFont="1" applyBorder="1" applyAlignment="1">
      <alignment horizontal="left" indent="2"/>
    </xf>
    <xf numFmtId="0" fontId="71" fillId="0" borderId="0" xfId="420" applyFont="1" applyAlignment="1">
      <alignment horizontal="left"/>
    </xf>
    <xf numFmtId="0" fontId="71" fillId="0" borderId="10" xfId="420" applyFont="1" applyBorder="1" applyAlignment="1">
      <alignment horizontal="left"/>
    </xf>
    <xf numFmtId="0" fontId="71" fillId="0" borderId="0" xfId="420" applyFont="1" applyAlignment="1">
      <alignment horizontal="left" indent="1"/>
    </xf>
    <xf numFmtId="0" fontId="71" fillId="2" borderId="0" xfId="420" applyFont="1" applyFill="1" applyAlignment="1">
      <alignment horizontal="left"/>
    </xf>
    <xf numFmtId="0" fontId="70" fillId="0" borderId="0" xfId="420" applyFont="1" applyAlignment="1">
      <alignment horizontal="left" indent="3"/>
    </xf>
    <xf numFmtId="168" fontId="70" fillId="0" borderId="10" xfId="420" applyNumberFormat="1" applyFont="1" applyBorder="1" applyAlignment="1">
      <alignment horizontal="left"/>
    </xf>
    <xf numFmtId="0" fontId="70" fillId="0" borderId="10" xfId="420" applyFont="1" applyBorder="1" applyAlignment="1">
      <alignment horizontal="left"/>
    </xf>
    <xf numFmtId="0" fontId="72" fillId="44" borderId="65" xfId="420" applyFont="1" applyFill="1" applyBorder="1" applyAlignment="1">
      <alignment horizontal="center"/>
    </xf>
    <xf numFmtId="0" fontId="72" fillId="44" borderId="0" xfId="420" applyFont="1" applyFill="1" applyAlignment="1">
      <alignment horizontal="center"/>
    </xf>
    <xf numFmtId="0" fontId="72" fillId="44" borderId="10" xfId="420" applyFont="1" applyFill="1" applyBorder="1" applyAlignment="1">
      <alignment horizontal="center"/>
    </xf>
    <xf numFmtId="0" fontId="7" fillId="0" borderId="0" xfId="25657" applyFont="1" applyAlignment="1">
      <alignment horizontal="left" vertical="top" indent="1"/>
    </xf>
    <xf numFmtId="0" fontId="7" fillId="0" borderId="0" xfId="25657" applyFont="1" applyAlignment="1">
      <alignment horizontal="left" vertical="top"/>
    </xf>
    <xf numFmtId="0" fontId="7" fillId="0" borderId="10" xfId="25657" applyFont="1" applyBorder="1" applyAlignment="1">
      <alignment horizontal="left" vertical="top" indent="1"/>
    </xf>
    <xf numFmtId="0" fontId="70" fillId="0" borderId="0" xfId="25657" applyFont="1" applyAlignment="1">
      <alignment horizontal="left" vertical="top" indent="1"/>
    </xf>
    <xf numFmtId="0" fontId="70" fillId="0" borderId="0" xfId="25657" applyFont="1" applyAlignment="1">
      <alignment horizontal="left" vertical="top"/>
    </xf>
    <xf numFmtId="0" fontId="70" fillId="0" borderId="10" xfId="25657" applyFont="1" applyBorder="1" applyAlignment="1">
      <alignment horizontal="left" vertical="top" indent="1"/>
    </xf>
    <xf numFmtId="0" fontId="7" fillId="0" borderId="0" xfId="25657" applyFont="1" applyAlignment="1">
      <alignment horizontal="left" vertical="top" wrapText="1" indent="1"/>
    </xf>
    <xf numFmtId="0" fontId="7" fillId="0" borderId="10" xfId="25657" applyFont="1" applyBorder="1" applyAlignment="1">
      <alignment horizontal="left" vertical="top"/>
    </xf>
    <xf numFmtId="0" fontId="7" fillId="0" borderId="0" xfId="25657" applyFont="1" applyAlignment="1">
      <alignment horizontal="left" vertical="top" indent="3"/>
    </xf>
    <xf numFmtId="0" fontId="70" fillId="0" borderId="0" xfId="420" applyFont="1" applyAlignment="1">
      <alignment horizontal="left" vertical="top" indent="1"/>
    </xf>
    <xf numFmtId="0" fontId="70" fillId="0" borderId="10" xfId="420" applyFont="1" applyBorder="1" applyAlignment="1">
      <alignment horizontal="left" vertical="top" indent="1"/>
    </xf>
    <xf numFmtId="0" fontId="71" fillId="0" borderId="0" xfId="420" applyFont="1" applyAlignment="1">
      <alignment horizontal="left" vertical="top" indent="1"/>
    </xf>
    <xf numFmtId="0" fontId="71" fillId="0" borderId="0" xfId="420" applyFont="1" applyAlignment="1">
      <alignment horizontal="left" vertical="top"/>
    </xf>
    <xf numFmtId="0" fontId="71" fillId="0" borderId="10" xfId="420" applyFont="1" applyBorder="1" applyAlignment="1">
      <alignment horizontal="left" vertical="top" indent="1"/>
    </xf>
    <xf numFmtId="1" fontId="70" fillId="0" borderId="0" xfId="25707" applyNumberFormat="1" applyFont="1" applyAlignment="1" applyProtection="1">
      <alignment horizontal="left" indent="1"/>
      <protection locked="0"/>
    </xf>
    <xf numFmtId="1" fontId="70" fillId="0" borderId="0" xfId="25707" applyNumberFormat="1" applyFont="1" applyAlignment="1" applyProtection="1">
      <alignment horizontal="left"/>
      <protection locked="0"/>
    </xf>
    <xf numFmtId="1" fontId="70" fillId="0" borderId="10" xfId="25707" applyNumberFormat="1" applyFont="1" applyBorder="1" applyAlignment="1" applyProtection="1">
      <alignment horizontal="left" indent="1"/>
      <protection locked="0"/>
    </xf>
    <xf numFmtId="0" fontId="72" fillId="44" borderId="62" xfId="420" applyFont="1" applyFill="1" applyBorder="1" applyAlignment="1">
      <alignment horizontal="left" indent="2"/>
    </xf>
    <xf numFmtId="0" fontId="70" fillId="0" borderId="0" xfId="25707" applyFont="1" applyAlignment="1" applyProtection="1">
      <alignment horizontal="left" indent="2"/>
      <protection locked="0"/>
    </xf>
    <xf numFmtId="0" fontId="70" fillId="0" borderId="0" xfId="25707" applyFont="1" applyAlignment="1" applyProtection="1">
      <alignment horizontal="left"/>
      <protection locked="0"/>
    </xf>
    <xf numFmtId="0" fontId="70" fillId="0" borderId="10" xfId="25707" applyFont="1" applyBorder="1" applyAlignment="1" applyProtection="1">
      <alignment horizontal="left" indent="2"/>
      <protection locked="0"/>
    </xf>
    <xf numFmtId="0" fontId="70" fillId="0" borderId="10" xfId="420" applyFont="1" applyBorder="1" applyAlignment="1">
      <alignment horizontal="left" vertical="top" indent="2"/>
    </xf>
    <xf numFmtId="0" fontId="7" fillId="0" borderId="0" xfId="25657" applyFont="1" applyAlignment="1">
      <alignment horizontal="left" vertical="top" indent="2"/>
    </xf>
    <xf numFmtId="0" fontId="7" fillId="0" borderId="10" xfId="25657" applyFont="1" applyBorder="1" applyAlignment="1">
      <alignment horizontal="left" vertical="top" indent="2"/>
    </xf>
    <xf numFmtId="0" fontId="70" fillId="0" borderId="0" xfId="420" applyFont="1" applyAlignment="1">
      <alignment horizontal="left" wrapText="1" indent="1"/>
    </xf>
    <xf numFmtId="0" fontId="70" fillId="2" borderId="0" xfId="420" applyFont="1" applyFill="1" applyAlignment="1">
      <alignment horizontal="left"/>
    </xf>
    <xf numFmtId="0" fontId="7" fillId="0" borderId="10" xfId="25657" applyFont="1" applyBorder="1" applyAlignment="1">
      <alignment horizontal="left" vertical="top" indent="3"/>
    </xf>
    <xf numFmtId="0" fontId="70" fillId="0" borderId="0" xfId="25707" applyFont="1" applyAlignment="1" applyProtection="1">
      <alignment horizontal="left" wrapText="1" indent="2"/>
      <protection locked="0"/>
    </xf>
    <xf numFmtId="0" fontId="70" fillId="0" borderId="10" xfId="25707" applyFont="1" applyBorder="1" applyAlignment="1" applyProtection="1">
      <alignment horizontal="left"/>
      <protection locked="0"/>
    </xf>
    <xf numFmtId="0" fontId="70" fillId="0" borderId="0" xfId="420" applyFont="1" applyAlignment="1">
      <alignment horizontal="left" vertical="top" indent="3"/>
    </xf>
    <xf numFmtId="0" fontId="70" fillId="0" borderId="0" xfId="420" applyFont="1" applyAlignment="1">
      <alignment horizontal="left" vertical="top" indent="4"/>
    </xf>
    <xf numFmtId="0" fontId="70" fillId="0" borderId="10" xfId="420" applyFont="1" applyBorder="1" applyAlignment="1">
      <alignment horizontal="left" vertical="top"/>
    </xf>
    <xf numFmtId="0" fontId="71" fillId="0" borderId="66" xfId="25707" applyFont="1" applyBorder="1" applyAlignment="1">
      <alignment horizontal="left" indent="2"/>
    </xf>
    <xf numFmtId="0" fontId="71" fillId="0" borderId="67" xfId="25707" applyFont="1" applyBorder="1" applyAlignment="1">
      <alignment horizontal="left" indent="2"/>
    </xf>
    <xf numFmtId="0" fontId="70" fillId="0" borderId="10" xfId="25707" applyFont="1" applyBorder="1"/>
    <xf numFmtId="0" fontId="71" fillId="0" borderId="0" xfId="25707" applyFont="1" applyAlignment="1">
      <alignment horizontal="left" indent="2"/>
    </xf>
    <xf numFmtId="0" fontId="71" fillId="0" borderId="10" xfId="25707" applyFont="1" applyBorder="1" applyAlignment="1">
      <alignment horizontal="left" indent="2"/>
    </xf>
    <xf numFmtId="0" fontId="71" fillId="0" borderId="0" xfId="25707" applyFont="1"/>
    <xf numFmtId="0" fontId="71" fillId="0" borderId="0" xfId="420" applyFont="1" applyAlignment="1">
      <alignment horizontal="left" vertical="top" indent="2"/>
    </xf>
    <xf numFmtId="0" fontId="71" fillId="0" borderId="10" xfId="420" applyFont="1" applyBorder="1" applyAlignment="1">
      <alignment horizontal="left" vertical="top" indent="2"/>
    </xf>
    <xf numFmtId="0" fontId="71" fillId="0" borderId="0" xfId="420" applyFont="1" applyAlignment="1">
      <alignment horizontal="left" vertical="top" indent="3"/>
    </xf>
    <xf numFmtId="0" fontId="70" fillId="0" borderId="0" xfId="420" applyFont="1" applyAlignment="1">
      <alignment horizontal="left" vertical="top" indent="5"/>
    </xf>
    <xf numFmtId="9" fontId="70" fillId="0" borderId="0" xfId="420" applyNumberFormat="1" applyFont="1" applyAlignment="1">
      <alignment horizontal="left" vertical="top" indent="2"/>
    </xf>
    <xf numFmtId="9" fontId="70" fillId="0" borderId="0" xfId="420" applyNumberFormat="1" applyFont="1" applyAlignment="1">
      <alignment horizontal="left" vertical="top"/>
    </xf>
    <xf numFmtId="9" fontId="70" fillId="0" borderId="10" xfId="420" applyNumberFormat="1" applyFont="1" applyBorder="1" applyAlignment="1">
      <alignment horizontal="left" vertical="top" indent="2"/>
    </xf>
    <xf numFmtId="0" fontId="70" fillId="41" borderId="0" xfId="25707" applyFont="1" applyFill="1" applyAlignment="1">
      <alignment horizontal="center" vertical="center"/>
    </xf>
    <xf numFmtId="0" fontId="70" fillId="2" borderId="63" xfId="25707" applyFont="1" applyFill="1" applyBorder="1" applyAlignment="1">
      <alignment horizontal="center" vertical="center"/>
    </xf>
    <xf numFmtId="0" fontId="7" fillId="42" borderId="0" xfId="0" applyFont="1" applyFill="1" applyAlignment="1">
      <alignment horizontal="center" vertical="center"/>
    </xf>
    <xf numFmtId="0" fontId="7" fillId="0" borderId="0" xfId="0" applyFont="1" applyAlignment="1">
      <alignment horizontal="center" vertical="center"/>
    </xf>
    <xf numFmtId="0" fontId="0" fillId="0" borderId="0" xfId="0" applyAlignment="1">
      <alignment horizontal="center" vertical="center"/>
    </xf>
    <xf numFmtId="49" fontId="7" fillId="0" borderId="0" xfId="0" applyNumberFormat="1" applyFont="1" applyAlignment="1">
      <alignment horizontal="center" vertical="center"/>
    </xf>
    <xf numFmtId="0" fontId="7" fillId="35" borderId="0" xfId="0" applyFont="1" applyFill="1" applyAlignment="1">
      <alignment horizontal="center" vertical="center"/>
    </xf>
    <xf numFmtId="1" fontId="7" fillId="0" borderId="0" xfId="0" applyNumberFormat="1" applyFont="1" applyAlignment="1">
      <alignment horizontal="center" vertical="center"/>
    </xf>
    <xf numFmtId="0" fontId="70" fillId="0" borderId="0" xfId="420" applyFont="1" applyAlignment="1">
      <alignment horizontal="center" vertical="center"/>
    </xf>
    <xf numFmtId="169" fontId="70" fillId="0" borderId="0" xfId="1210" applyNumberFormat="1" applyFont="1" applyAlignment="1">
      <alignment horizontal="center" vertical="center"/>
    </xf>
    <xf numFmtId="169" fontId="71" fillId="0" borderId="66" xfId="1210" applyNumberFormat="1" applyFont="1" applyBorder="1" applyAlignment="1">
      <alignment horizontal="center" vertical="center"/>
    </xf>
    <xf numFmtId="0" fontId="70" fillId="0" borderId="0" xfId="25707" applyFont="1" applyAlignment="1">
      <alignment horizontal="center" vertical="center"/>
    </xf>
    <xf numFmtId="169" fontId="71" fillId="0" borderId="0" xfId="1210" applyNumberFormat="1" applyFont="1" applyBorder="1" applyAlignment="1">
      <alignment horizontal="center" vertical="center"/>
    </xf>
    <xf numFmtId="9" fontId="70" fillId="0" borderId="0" xfId="25706" applyFont="1" applyAlignment="1">
      <alignment horizontal="center" vertical="center"/>
    </xf>
    <xf numFmtId="0" fontId="70" fillId="0" borderId="0" xfId="531" applyFont="1" applyAlignment="1">
      <alignment horizontal="center" vertical="center"/>
    </xf>
    <xf numFmtId="0" fontId="71" fillId="0" borderId="0" xfId="25707" applyFont="1" applyAlignment="1">
      <alignment horizontal="center" vertical="center"/>
    </xf>
    <xf numFmtId="9" fontId="70" fillId="0" borderId="0" xfId="25707" applyNumberFormat="1" applyFont="1" applyAlignment="1">
      <alignment horizontal="center" vertical="center"/>
    </xf>
    <xf numFmtId="9" fontId="56" fillId="2" borderId="0" xfId="25706" applyFont="1" applyFill="1" applyBorder="1" applyAlignment="1" applyProtection="1">
      <alignment vertical="center" wrapText="1"/>
      <protection locked="0"/>
    </xf>
    <xf numFmtId="0" fontId="49" fillId="2" borderId="0" xfId="0" applyFont="1" applyFill="1" applyAlignment="1">
      <alignment wrapText="1"/>
    </xf>
    <xf numFmtId="0" fontId="47" fillId="0" borderId="33" xfId="0" applyFont="1" applyBorder="1" applyAlignment="1">
      <alignment horizontal="center" vertical="top" wrapText="1"/>
    </xf>
    <xf numFmtId="1" fontId="56" fillId="35" borderId="68" xfId="25706" applyNumberFormat="1" applyFont="1" applyFill="1" applyBorder="1" applyAlignment="1" applyProtection="1">
      <alignment vertical="center" wrapText="1"/>
      <protection locked="0"/>
    </xf>
    <xf numFmtId="0" fontId="56" fillId="35" borderId="25" xfId="922" applyNumberFormat="1" applyFont="1" applyFill="1" applyBorder="1" applyAlignment="1" applyProtection="1">
      <alignment horizontal="left" vertical="center" wrapText="1"/>
      <protection locked="0"/>
    </xf>
    <xf numFmtId="0" fontId="56" fillId="35" borderId="26" xfId="922" applyNumberFormat="1" applyFont="1" applyFill="1" applyBorder="1" applyAlignment="1" applyProtection="1">
      <alignment horizontal="left" vertical="center" wrapText="1"/>
      <protection locked="0"/>
    </xf>
    <xf numFmtId="0" fontId="56" fillId="35" borderId="59" xfId="922" applyNumberFormat="1" applyFont="1" applyFill="1" applyBorder="1" applyAlignment="1" applyProtection="1">
      <alignment horizontal="left" vertical="center" wrapText="1"/>
      <protection locked="0"/>
    </xf>
    <xf numFmtId="0" fontId="56" fillId="35" borderId="30" xfId="922" applyNumberFormat="1" applyFont="1" applyFill="1" applyBorder="1" applyAlignment="1" applyProtection="1">
      <alignment horizontal="left" vertical="center" wrapText="1"/>
      <protection locked="0"/>
    </xf>
    <xf numFmtId="0" fontId="56" fillId="35" borderId="31" xfId="922" applyNumberFormat="1" applyFont="1" applyFill="1" applyBorder="1" applyAlignment="1" applyProtection="1">
      <alignment horizontal="left" vertical="center" wrapText="1"/>
      <protection locked="0"/>
    </xf>
    <xf numFmtId="0" fontId="56" fillId="35" borderId="60" xfId="922" applyNumberFormat="1" applyFont="1" applyFill="1" applyBorder="1" applyAlignment="1" applyProtection="1">
      <alignment horizontal="left" vertical="center" wrapText="1"/>
      <protection locked="0"/>
    </xf>
    <xf numFmtId="0" fontId="47" fillId="0" borderId="50" xfId="0" applyFont="1" applyBorder="1" applyAlignment="1">
      <alignment horizontal="left" vertical="center" wrapText="1"/>
    </xf>
    <xf numFmtId="0" fontId="47" fillId="0" borderId="26" xfId="0" applyFont="1" applyBorder="1" applyAlignment="1">
      <alignment horizontal="left" vertical="center" wrapText="1"/>
    </xf>
    <xf numFmtId="0" fontId="47" fillId="0" borderId="27" xfId="0" applyFont="1" applyBorder="1" applyAlignment="1">
      <alignment horizontal="left" vertical="center" wrapText="1"/>
    </xf>
    <xf numFmtId="0" fontId="47" fillId="0" borderId="49" xfId="0" applyFont="1" applyBorder="1" applyAlignment="1">
      <alignment horizontal="left" vertical="center" wrapText="1"/>
    </xf>
    <xf numFmtId="0" fontId="47" fillId="0" borderId="31" xfId="0" applyFont="1" applyBorder="1" applyAlignment="1">
      <alignment horizontal="left" vertical="center" wrapText="1"/>
    </xf>
    <xf numFmtId="0" fontId="47" fillId="0" borderId="32" xfId="0" applyFont="1" applyBorder="1" applyAlignment="1">
      <alignment horizontal="left" vertical="center" wrapText="1"/>
    </xf>
    <xf numFmtId="0" fontId="47" fillId="0" borderId="9" xfId="0" applyFont="1" applyBorder="1" applyAlignment="1">
      <alignment horizontal="left" vertical="top" wrapText="1"/>
    </xf>
    <xf numFmtId="0" fontId="47" fillId="0" borderId="0" xfId="0" applyFont="1" applyAlignment="1">
      <alignment horizontal="left" vertical="top" wrapText="1"/>
    </xf>
    <xf numFmtId="0" fontId="47" fillId="0" borderId="10" xfId="0" applyFont="1" applyBorder="1" applyAlignment="1">
      <alignment horizontal="left" vertical="top" wrapText="1"/>
    </xf>
    <xf numFmtId="0" fontId="46" fillId="34" borderId="18" xfId="0" applyFont="1" applyFill="1" applyBorder="1" applyAlignment="1">
      <alignment horizontal="center" vertical="top" wrapText="1"/>
    </xf>
    <xf numFmtId="0" fontId="46" fillId="34" borderId="2" xfId="0" applyFont="1" applyFill="1" applyBorder="1" applyAlignment="1">
      <alignment horizontal="center" vertical="top" wrapText="1"/>
    </xf>
    <xf numFmtId="0" fontId="46" fillId="34" borderId="7" xfId="0" applyFont="1" applyFill="1" applyBorder="1" applyAlignment="1">
      <alignment horizontal="center" vertical="top" wrapText="1"/>
    </xf>
    <xf numFmtId="0" fontId="46" fillId="34" borderId="18" xfId="0" applyFont="1" applyFill="1" applyBorder="1" applyAlignment="1">
      <alignment horizontal="center" vertical="top"/>
    </xf>
    <xf numFmtId="0" fontId="46" fillId="34" borderId="2" xfId="0" applyFont="1" applyFill="1" applyBorder="1" applyAlignment="1">
      <alignment horizontal="center" vertical="top"/>
    </xf>
    <xf numFmtId="0" fontId="46" fillId="34" borderId="7" xfId="0" applyFont="1" applyFill="1" applyBorder="1" applyAlignment="1">
      <alignment horizontal="center" vertical="top"/>
    </xf>
    <xf numFmtId="0" fontId="60" fillId="38" borderId="25" xfId="0" applyFont="1" applyFill="1" applyBorder="1" applyAlignment="1">
      <alignment horizontal="center" vertical="center" wrapText="1"/>
    </xf>
    <xf numFmtId="0" fontId="60" fillId="38" borderId="26" xfId="0" applyFont="1" applyFill="1" applyBorder="1" applyAlignment="1">
      <alignment horizontal="center" vertical="center" wrapText="1"/>
    </xf>
    <xf numFmtId="0" fontId="60" fillId="38" borderId="27" xfId="0" applyFont="1" applyFill="1" applyBorder="1" applyAlignment="1">
      <alignment horizontal="center" vertical="center" wrapText="1"/>
    </xf>
    <xf numFmtId="0" fontId="60" fillId="38" borderId="30" xfId="0" applyFont="1" applyFill="1" applyBorder="1" applyAlignment="1">
      <alignment horizontal="center" vertical="center" wrapText="1"/>
    </xf>
    <xf numFmtId="0" fontId="60" fillId="38" borderId="31" xfId="0" applyFont="1" applyFill="1" applyBorder="1" applyAlignment="1">
      <alignment horizontal="center" vertical="center" wrapText="1"/>
    </xf>
    <xf numFmtId="0" fontId="60" fillId="38" borderId="32" xfId="0" applyFont="1" applyFill="1" applyBorder="1" applyAlignment="1">
      <alignment horizontal="center" vertical="center" wrapText="1"/>
    </xf>
    <xf numFmtId="0" fontId="47" fillId="0" borderId="33" xfId="0" applyFont="1" applyBorder="1" applyAlignment="1">
      <alignment horizontal="left" vertical="center" wrapText="1"/>
    </xf>
    <xf numFmtId="0" fontId="47" fillId="0" borderId="34" xfId="0" applyFont="1" applyBorder="1" applyAlignment="1">
      <alignment horizontal="left" vertical="center" wrapText="1"/>
    </xf>
    <xf numFmtId="0" fontId="47" fillId="0" borderId="35" xfId="0" applyFont="1" applyBorder="1" applyAlignment="1">
      <alignment horizontal="left" vertical="center" wrapText="1"/>
    </xf>
    <xf numFmtId="0" fontId="56" fillId="35" borderId="33" xfId="922" applyNumberFormat="1" applyFont="1" applyFill="1" applyBorder="1" applyAlignment="1" applyProtection="1">
      <alignment horizontal="left" vertical="center" wrapText="1"/>
      <protection locked="0"/>
    </xf>
    <xf numFmtId="0" fontId="56" fillId="35" borderId="34" xfId="922" applyNumberFormat="1" applyFont="1" applyFill="1" applyBorder="1" applyAlignment="1" applyProtection="1">
      <alignment horizontal="left" vertical="center" wrapText="1"/>
      <protection locked="0"/>
    </xf>
    <xf numFmtId="0" fontId="56" fillId="35" borderId="57" xfId="922" applyNumberFormat="1" applyFont="1" applyFill="1" applyBorder="1" applyAlignment="1" applyProtection="1">
      <alignment horizontal="left" vertical="center" wrapText="1"/>
      <protection locked="0"/>
    </xf>
    <xf numFmtId="0" fontId="46" fillId="34" borderId="3" xfId="0" applyFont="1" applyFill="1" applyBorder="1" applyAlignment="1">
      <alignment horizontal="center" vertical="top" wrapText="1"/>
    </xf>
    <xf numFmtId="0" fontId="46" fillId="34" borderId="8" xfId="0" applyFont="1" applyFill="1" applyBorder="1" applyAlignment="1">
      <alignment horizontal="center" vertical="top" wrapText="1"/>
    </xf>
    <xf numFmtId="0" fontId="46" fillId="34" borderId="4" xfId="0" applyFont="1" applyFill="1" applyBorder="1" applyAlignment="1">
      <alignment horizontal="center" vertical="top" wrapText="1"/>
    </xf>
    <xf numFmtId="0" fontId="47" fillId="38" borderId="22" xfId="0" applyFont="1" applyFill="1" applyBorder="1" applyAlignment="1">
      <alignment horizontal="center" vertical="top" wrapText="1"/>
    </xf>
    <xf numFmtId="0" fontId="47" fillId="38" borderId="44" xfId="0" applyFont="1" applyFill="1" applyBorder="1" applyAlignment="1">
      <alignment horizontal="center" vertical="top" wrapText="1"/>
    </xf>
    <xf numFmtId="0" fontId="47" fillId="38" borderId="43" xfId="0" applyFont="1" applyFill="1" applyBorder="1" applyAlignment="1">
      <alignment horizontal="center" vertical="top" wrapText="1"/>
    </xf>
    <xf numFmtId="0" fontId="46" fillId="34" borderId="9" xfId="0" applyFont="1" applyFill="1" applyBorder="1" applyAlignment="1">
      <alignment horizontal="center" vertical="top" wrapText="1"/>
    </xf>
    <xf numFmtId="0" fontId="46" fillId="34" borderId="0" xfId="0" applyFont="1" applyFill="1" applyAlignment="1">
      <alignment horizontal="center" vertical="top" wrapText="1"/>
    </xf>
    <xf numFmtId="0" fontId="46" fillId="34" borderId="10" xfId="0" applyFont="1" applyFill="1" applyBorder="1" applyAlignment="1">
      <alignment horizontal="center" vertical="top" wrapText="1"/>
    </xf>
    <xf numFmtId="0" fontId="46" fillId="34" borderId="5" xfId="0" applyFont="1" applyFill="1" applyBorder="1" applyAlignment="1">
      <alignment horizontal="center" vertical="top"/>
    </xf>
    <xf numFmtId="0" fontId="46" fillId="34" borderId="1" xfId="0" applyFont="1" applyFill="1" applyBorder="1" applyAlignment="1">
      <alignment horizontal="center" vertical="top"/>
    </xf>
    <xf numFmtId="0" fontId="46" fillId="34" borderId="6" xfId="0" applyFont="1" applyFill="1" applyBorder="1" applyAlignment="1">
      <alignment horizontal="center" vertical="top"/>
    </xf>
    <xf numFmtId="0" fontId="47" fillId="0" borderId="36" xfId="0" applyFont="1" applyBorder="1" applyAlignment="1">
      <alignment horizontal="left" vertical="center" wrapText="1"/>
    </xf>
    <xf numFmtId="0" fontId="47" fillId="0" borderId="23" xfId="0" applyFont="1" applyBorder="1" applyAlignment="1">
      <alignment horizontal="left" vertical="center" wrapText="1"/>
    </xf>
    <xf numFmtId="0" fontId="47" fillId="0" borderId="38" xfId="0" applyFont="1" applyBorder="1" applyAlignment="1">
      <alignment horizontal="left" vertical="center" wrapText="1"/>
    </xf>
    <xf numFmtId="0" fontId="47" fillId="0" borderId="39" xfId="0" applyFont="1" applyBorder="1" applyAlignment="1">
      <alignment horizontal="left" vertical="center" wrapText="1"/>
    </xf>
    <xf numFmtId="0" fontId="47" fillId="0" borderId="41" xfId="0" applyFont="1" applyBorder="1" applyAlignment="1">
      <alignment horizontal="left" vertical="center" wrapText="1"/>
    </xf>
    <xf numFmtId="0" fontId="47" fillId="0" borderId="24" xfId="0" applyFont="1" applyBorder="1" applyAlignment="1">
      <alignment horizontal="left" vertical="center" wrapText="1"/>
    </xf>
    <xf numFmtId="0" fontId="56" fillId="35" borderId="23" xfId="922" applyNumberFormat="1" applyFont="1" applyFill="1" applyBorder="1" applyAlignment="1" applyProtection="1">
      <alignment horizontal="left" vertical="center" wrapText="1"/>
      <protection locked="0"/>
    </xf>
    <xf numFmtId="0" fontId="56" fillId="35" borderId="37" xfId="922" applyNumberFormat="1" applyFont="1" applyFill="1" applyBorder="1" applyAlignment="1" applyProtection="1">
      <alignment horizontal="left" vertical="center" wrapText="1"/>
      <protection locked="0"/>
    </xf>
    <xf numFmtId="0" fontId="56" fillId="35" borderId="39" xfId="922" applyNumberFormat="1" applyFont="1" applyFill="1" applyBorder="1" applyAlignment="1" applyProtection="1">
      <alignment horizontal="left" vertical="center" wrapText="1"/>
      <protection locked="0"/>
    </xf>
    <xf numFmtId="0" fontId="56" fillId="35" borderId="40" xfId="922" applyNumberFormat="1" applyFont="1" applyFill="1" applyBorder="1" applyAlignment="1" applyProtection="1">
      <alignment horizontal="left" vertical="center" wrapText="1"/>
      <protection locked="0"/>
    </xf>
    <xf numFmtId="0" fontId="56" fillId="35" borderId="24" xfId="922" applyNumberFormat="1" applyFont="1" applyFill="1" applyBorder="1" applyAlignment="1" applyProtection="1">
      <alignment horizontal="left" vertical="center" wrapText="1"/>
      <protection locked="0"/>
    </xf>
    <xf numFmtId="0" fontId="56" fillId="35" borderId="42" xfId="922" applyNumberFormat="1" applyFont="1" applyFill="1" applyBorder="1" applyAlignment="1" applyProtection="1">
      <alignment horizontal="left" vertical="center" wrapText="1"/>
      <protection locked="0"/>
    </xf>
    <xf numFmtId="0" fontId="47" fillId="0" borderId="9" xfId="0" applyFont="1" applyBorder="1" applyAlignment="1">
      <alignment horizontal="left" vertical="center" wrapText="1"/>
    </xf>
    <xf numFmtId="0" fontId="47" fillId="0" borderId="0" xfId="0" applyFont="1" applyAlignment="1">
      <alignment horizontal="left" vertical="center" wrapText="1"/>
    </xf>
    <xf numFmtId="0" fontId="47" fillId="0" borderId="10" xfId="0" applyFont="1" applyBorder="1" applyAlignment="1">
      <alignment horizontal="left" vertical="center" wrapText="1"/>
    </xf>
    <xf numFmtId="0" fontId="49" fillId="0" borderId="9" xfId="0" applyFont="1" applyBorder="1" applyAlignment="1">
      <alignment horizontal="right" vertical="center" wrapText="1" indent="1"/>
    </xf>
    <xf numFmtId="0" fontId="49" fillId="0" borderId="0" xfId="0" applyFont="1" applyAlignment="1">
      <alignment horizontal="right" vertical="center" wrapText="1" indent="1"/>
    </xf>
    <xf numFmtId="0" fontId="56" fillId="35" borderId="23" xfId="922" applyNumberFormat="1" applyFont="1" applyFill="1" applyBorder="1" applyAlignment="1" applyProtection="1">
      <alignment horizontal="center" vertical="center" wrapText="1"/>
      <protection locked="0"/>
    </xf>
    <xf numFmtId="0" fontId="56" fillId="35" borderId="24" xfId="922" applyNumberFormat="1" applyFont="1" applyFill="1" applyBorder="1" applyAlignment="1" applyProtection="1">
      <alignment horizontal="center" vertical="center" wrapText="1"/>
      <protection locked="0"/>
    </xf>
    <xf numFmtId="0" fontId="56" fillId="38" borderId="25" xfId="922" applyNumberFormat="1" applyFont="1" applyFill="1" applyBorder="1" applyAlignment="1" applyProtection="1">
      <alignment horizontal="left" vertical="center" wrapText="1" indent="2"/>
    </xf>
    <xf numFmtId="0" fontId="56" fillId="38" borderId="26" xfId="922" applyNumberFormat="1" applyFont="1" applyFill="1" applyBorder="1" applyAlignment="1" applyProtection="1">
      <alignment horizontal="left" vertical="center" wrapText="1" indent="2"/>
    </xf>
    <xf numFmtId="0" fontId="56" fillId="38" borderId="27" xfId="922" applyNumberFormat="1" applyFont="1" applyFill="1" applyBorder="1" applyAlignment="1" applyProtection="1">
      <alignment horizontal="left" vertical="center" wrapText="1" indent="2"/>
    </xf>
    <xf numFmtId="0" fontId="56" fillId="38" borderId="30" xfId="922" applyNumberFormat="1" applyFont="1" applyFill="1" applyBorder="1" applyAlignment="1" applyProtection="1">
      <alignment horizontal="left" vertical="center" wrapText="1" indent="2"/>
    </xf>
    <xf numFmtId="0" fontId="56" fillId="38" borderId="31" xfId="922" applyNumberFormat="1" applyFont="1" applyFill="1" applyBorder="1" applyAlignment="1" applyProtection="1">
      <alignment horizontal="left" vertical="center" wrapText="1" indent="2"/>
    </xf>
    <xf numFmtId="0" fontId="56" fillId="38" borderId="32" xfId="922" applyNumberFormat="1" applyFont="1" applyFill="1" applyBorder="1" applyAlignment="1" applyProtection="1">
      <alignment horizontal="left" vertical="center" wrapText="1" indent="2"/>
    </xf>
    <xf numFmtId="0" fontId="69" fillId="0" borderId="0" xfId="0" applyFont="1" applyAlignment="1">
      <alignment horizontal="left" vertical="top" wrapText="1"/>
    </xf>
    <xf numFmtId="0" fontId="48" fillId="0" borderId="9" xfId="0" applyFont="1" applyBorder="1" applyAlignment="1">
      <alignment horizontal="right" vertical="center" wrapText="1" indent="1"/>
    </xf>
    <xf numFmtId="0" fontId="48" fillId="0" borderId="0" xfId="0" applyFont="1" applyAlignment="1">
      <alignment horizontal="right" vertical="center" wrapText="1" indent="1"/>
    </xf>
    <xf numFmtId="0" fontId="59" fillId="0" borderId="9" xfId="0" applyFont="1" applyBorder="1" applyAlignment="1" applyProtection="1">
      <alignment horizontal="left" vertical="top" wrapText="1"/>
      <protection locked="0"/>
    </xf>
    <xf numFmtId="0" fontId="59" fillId="0" borderId="0" xfId="0" applyFont="1" applyAlignment="1" applyProtection="1">
      <alignment horizontal="left" vertical="top" wrapText="1"/>
      <protection locked="0"/>
    </xf>
    <xf numFmtId="0" fontId="59" fillId="0" borderId="10" xfId="0" applyFont="1" applyBorder="1" applyAlignment="1" applyProtection="1">
      <alignment horizontal="left" vertical="top" wrapText="1"/>
      <protection locked="0"/>
    </xf>
    <xf numFmtId="0" fontId="47" fillId="0" borderId="43" xfId="0" applyFont="1" applyBorder="1" applyAlignment="1">
      <alignment horizontal="left" vertical="center" wrapText="1"/>
    </xf>
    <xf numFmtId="0" fontId="47" fillId="0" borderId="22" xfId="0" applyFont="1" applyBorder="1" applyAlignment="1">
      <alignment horizontal="left" vertical="center" wrapText="1"/>
    </xf>
    <xf numFmtId="0" fontId="0" fillId="0" borderId="43" xfId="0" applyBorder="1" applyAlignment="1">
      <alignment horizontal="left" vertical="center" wrapText="1"/>
    </xf>
    <xf numFmtId="0" fontId="0" fillId="0" borderId="22" xfId="0" applyBorder="1" applyAlignment="1">
      <alignment horizontal="left" vertical="center" wrapText="1"/>
    </xf>
    <xf numFmtId="0" fontId="56" fillId="35" borderId="22" xfId="922" applyNumberFormat="1" applyFont="1" applyFill="1" applyBorder="1" applyAlignment="1" applyProtection="1">
      <alignment horizontal="left" vertical="center" wrapText="1"/>
      <protection locked="0"/>
    </xf>
    <xf numFmtId="0" fontId="56" fillId="35" borderId="44" xfId="922" applyNumberFormat="1" applyFont="1" applyFill="1" applyBorder="1" applyAlignment="1" applyProtection="1">
      <alignment horizontal="left" vertical="center" wrapText="1"/>
      <protection locked="0"/>
    </xf>
    <xf numFmtId="14" fontId="56" fillId="35" borderId="22" xfId="922" applyNumberFormat="1" applyFont="1" applyFill="1" applyBorder="1" applyAlignment="1" applyProtection="1">
      <alignment horizontal="left" vertical="center" wrapText="1"/>
      <protection locked="0"/>
    </xf>
    <xf numFmtId="0" fontId="47" fillId="0" borderId="9" xfId="0" applyFont="1" applyBorder="1" applyAlignment="1">
      <alignment horizontal="left" vertical="top" wrapText="1" indent="1"/>
    </xf>
    <xf numFmtId="0" fontId="47" fillId="0" borderId="0" xfId="0" applyFont="1" applyAlignment="1">
      <alignment horizontal="left" vertical="top" wrapText="1" indent="1"/>
    </xf>
    <xf numFmtId="0" fontId="47" fillId="0" borderId="10" xfId="0" applyFont="1" applyBorder="1" applyAlignment="1">
      <alignment horizontal="left" vertical="top" wrapText="1" inden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56" fillId="35" borderId="27" xfId="922" applyNumberFormat="1" applyFont="1" applyFill="1" applyBorder="1" applyAlignment="1" applyProtection="1">
      <alignment horizontal="center" vertical="center" wrapText="1"/>
      <protection locked="0"/>
    </xf>
    <xf numFmtId="0" fontId="56" fillId="35" borderId="32" xfId="922" applyNumberFormat="1" applyFont="1" applyFill="1" applyBorder="1" applyAlignment="1" applyProtection="1">
      <alignment horizontal="center" vertical="center" wrapText="1"/>
      <protection locked="0"/>
    </xf>
    <xf numFmtId="15" fontId="48" fillId="38" borderId="3" xfId="0" applyNumberFormat="1" applyFont="1" applyFill="1" applyBorder="1" applyAlignment="1">
      <alignment horizontal="center" vertical="center" wrapText="1"/>
    </xf>
    <xf numFmtId="15" fontId="48" fillId="38" borderId="8" xfId="0" applyNumberFormat="1" applyFont="1" applyFill="1" applyBorder="1" applyAlignment="1">
      <alignment horizontal="center" vertical="center" wrapText="1"/>
    </xf>
    <xf numFmtId="15" fontId="48" fillId="38" borderId="4" xfId="0" applyNumberFormat="1" applyFont="1" applyFill="1" applyBorder="1" applyAlignment="1">
      <alignment horizontal="center" vertical="center" wrapText="1"/>
    </xf>
    <xf numFmtId="15" fontId="48" fillId="38" borderId="9" xfId="0" applyNumberFormat="1" applyFont="1" applyFill="1" applyBorder="1" applyAlignment="1">
      <alignment horizontal="center" vertical="center" wrapText="1"/>
    </xf>
    <xf numFmtId="15" fontId="48" fillId="38" borderId="0" xfId="0" applyNumberFormat="1" applyFont="1" applyFill="1" applyAlignment="1">
      <alignment horizontal="center" vertical="center" wrapText="1"/>
    </xf>
    <xf numFmtId="15" fontId="48" fillId="38" borderId="10" xfId="0" applyNumberFormat="1" applyFont="1" applyFill="1" applyBorder="1" applyAlignment="1">
      <alignment horizontal="center" vertical="center" wrapText="1"/>
    </xf>
    <xf numFmtId="15" fontId="48" fillId="38" borderId="5" xfId="0" applyNumberFormat="1" applyFont="1" applyFill="1" applyBorder="1" applyAlignment="1">
      <alignment horizontal="center" vertical="center" wrapText="1"/>
    </xf>
    <xf numFmtId="15" fontId="48" fillId="38" borderId="1" xfId="0" applyNumberFormat="1" applyFont="1" applyFill="1" applyBorder="1" applyAlignment="1">
      <alignment horizontal="center" vertical="center" wrapText="1"/>
    </xf>
    <xf numFmtId="15" fontId="48" fillId="38" borderId="6" xfId="0" applyNumberFormat="1" applyFont="1" applyFill="1" applyBorder="1" applyAlignment="1">
      <alignment horizontal="center" vertical="center" wrapText="1"/>
    </xf>
    <xf numFmtId="0" fontId="65" fillId="2" borderId="0" xfId="0" applyFont="1" applyFill="1" applyAlignment="1">
      <alignment horizontal="left" vertical="top" wrapText="1"/>
    </xf>
    <xf numFmtId="0" fontId="49" fillId="0" borderId="0" xfId="0" applyFont="1" applyAlignment="1">
      <alignment horizontal="left" vertical="top" wrapText="1"/>
    </xf>
    <xf numFmtId="0" fontId="49" fillId="0" borderId="10" xfId="0" applyFont="1" applyBorder="1" applyAlignment="1">
      <alignment horizontal="left" vertical="top" wrapText="1"/>
    </xf>
    <xf numFmtId="0" fontId="47" fillId="0" borderId="9" xfId="0" applyFont="1" applyBorder="1" applyAlignment="1">
      <alignment horizontal="right" vertical="center" wrapText="1" indent="1"/>
    </xf>
    <xf numFmtId="0" fontId="47" fillId="0" borderId="0" xfId="0" applyFont="1" applyAlignment="1">
      <alignment horizontal="right" vertical="center" wrapText="1" indent="1"/>
    </xf>
    <xf numFmtId="0" fontId="49" fillId="0" borderId="0" xfId="0" applyFont="1" applyAlignment="1">
      <alignment horizontal="left" vertical="center" wrapText="1" indent="1"/>
    </xf>
    <xf numFmtId="0" fontId="49" fillId="0" borderId="10" xfId="0" applyFont="1" applyBorder="1" applyAlignment="1">
      <alignment horizontal="left" vertical="center" wrapText="1" indent="1"/>
    </xf>
    <xf numFmtId="0" fontId="49" fillId="35" borderId="23" xfId="0" applyFont="1" applyFill="1" applyBorder="1" applyAlignment="1" applyProtection="1">
      <alignment horizontal="center" vertical="center" wrapText="1"/>
      <protection locked="0"/>
    </xf>
    <xf numFmtId="0" fontId="49" fillId="35" borderId="24" xfId="0" applyFont="1" applyFill="1" applyBorder="1" applyAlignment="1" applyProtection="1">
      <alignment horizontal="center" vertical="center" wrapText="1"/>
      <protection locked="0"/>
    </xf>
    <xf numFmtId="0" fontId="47" fillId="38" borderId="25" xfId="0" applyFont="1" applyFill="1" applyBorder="1" applyAlignment="1">
      <alignment horizontal="left" vertical="center" wrapText="1"/>
    </xf>
    <xf numFmtId="0" fontId="47" fillId="38" borderId="26" xfId="0" applyFont="1" applyFill="1" applyBorder="1" applyAlignment="1">
      <alignment horizontal="left" vertical="center" wrapText="1"/>
    </xf>
    <xf numFmtId="0" fontId="47" fillId="38" borderId="27" xfId="0" applyFont="1" applyFill="1" applyBorder="1" applyAlignment="1">
      <alignment horizontal="left" vertical="center" wrapText="1"/>
    </xf>
    <xf numFmtId="0" fontId="47" fillId="38" borderId="28" xfId="0" applyFont="1" applyFill="1" applyBorder="1" applyAlignment="1">
      <alignment horizontal="left" vertical="center" wrapText="1"/>
    </xf>
    <xf numFmtId="0" fontId="47" fillId="38" borderId="0" xfId="0" applyFont="1" applyFill="1" applyAlignment="1">
      <alignment horizontal="left" vertical="center" wrapText="1"/>
    </xf>
    <xf numFmtId="0" fontId="47" fillId="38" borderId="29" xfId="0" applyFont="1" applyFill="1" applyBorder="1" applyAlignment="1">
      <alignment horizontal="left" vertical="center" wrapText="1"/>
    </xf>
    <xf numFmtId="0" fontId="47" fillId="38" borderId="30" xfId="0" applyFont="1" applyFill="1" applyBorder="1" applyAlignment="1">
      <alignment horizontal="left" vertical="center" wrapText="1"/>
    </xf>
    <xf numFmtId="0" fontId="47" fillId="38" borderId="31" xfId="0" applyFont="1" applyFill="1" applyBorder="1" applyAlignment="1">
      <alignment horizontal="left" vertical="center" wrapText="1"/>
    </xf>
    <xf numFmtId="0" fontId="47" fillId="38" borderId="32" xfId="0" applyFont="1" applyFill="1" applyBorder="1" applyAlignment="1">
      <alignment horizontal="left" vertical="center" wrapText="1"/>
    </xf>
    <xf numFmtId="0" fontId="62" fillId="39" borderId="0" xfId="0" applyFont="1" applyFill="1" applyAlignment="1">
      <alignment horizontal="center" vertical="top"/>
    </xf>
    <xf numFmtId="0" fontId="47" fillId="2" borderId="24" xfId="0" applyFont="1" applyFill="1" applyBorder="1" applyAlignment="1">
      <alignment horizontal="left" vertical="center" wrapText="1"/>
    </xf>
    <xf numFmtId="0" fontId="47" fillId="2" borderId="42" xfId="0" applyFont="1" applyFill="1" applyBorder="1" applyAlignment="1">
      <alignment horizontal="left" vertical="center" wrapText="1"/>
    </xf>
    <xf numFmtId="0" fontId="47" fillId="2" borderId="22" xfId="0" applyFont="1" applyFill="1" applyBorder="1" applyAlignment="1">
      <alignment horizontal="left" vertical="center" wrapText="1"/>
    </xf>
    <xf numFmtId="0" fontId="47" fillId="2" borderId="44" xfId="0" applyFont="1" applyFill="1" applyBorder="1" applyAlignment="1">
      <alignment horizontal="left" vertical="center" wrapText="1"/>
    </xf>
    <xf numFmtId="0" fontId="47" fillId="2" borderId="23" xfId="0" applyFont="1" applyFill="1" applyBorder="1" applyAlignment="1">
      <alignment horizontal="left" vertical="center" wrapText="1"/>
    </xf>
    <xf numFmtId="0" fontId="47" fillId="2" borderId="37" xfId="0" applyFont="1" applyFill="1" applyBorder="1" applyAlignment="1">
      <alignment horizontal="left" vertical="center" wrapText="1"/>
    </xf>
    <xf numFmtId="0" fontId="47" fillId="2" borderId="9" xfId="0" applyFont="1" applyFill="1" applyBorder="1" applyAlignment="1">
      <alignment horizontal="left" vertical="top" wrapText="1"/>
    </xf>
    <xf numFmtId="0" fontId="47" fillId="2" borderId="0" xfId="0" applyFont="1" applyFill="1" applyAlignment="1">
      <alignment horizontal="left" vertical="top" wrapText="1"/>
    </xf>
    <xf numFmtId="0" fontId="47" fillId="2" borderId="10" xfId="0" applyFont="1" applyFill="1" applyBorder="1" applyAlignment="1">
      <alignment horizontal="left" vertical="top" wrapText="1"/>
    </xf>
    <xf numFmtId="0" fontId="49" fillId="2" borderId="9" xfId="0" applyFont="1" applyFill="1" applyBorder="1" applyAlignment="1">
      <alignment horizontal="left" vertical="center" wrapText="1"/>
    </xf>
    <xf numFmtId="0" fontId="49" fillId="2" borderId="0" xfId="0" applyFont="1" applyFill="1" applyAlignment="1">
      <alignment horizontal="left" vertical="center" wrapText="1"/>
    </xf>
    <xf numFmtId="15" fontId="48" fillId="38" borderId="25" xfId="0" applyNumberFormat="1" applyFont="1" applyFill="1" applyBorder="1" applyAlignment="1">
      <alignment horizontal="center" vertical="center" wrapText="1"/>
    </xf>
    <xf numFmtId="15" fontId="48" fillId="38" borderId="26" xfId="0" applyNumberFormat="1" applyFont="1" applyFill="1" applyBorder="1" applyAlignment="1">
      <alignment horizontal="center" vertical="center" wrapText="1"/>
    </xf>
    <xf numFmtId="15" fontId="48" fillId="38" borderId="27" xfId="0" applyNumberFormat="1" applyFont="1" applyFill="1" applyBorder="1" applyAlignment="1">
      <alignment horizontal="center" vertical="center" wrapText="1"/>
    </xf>
    <xf numFmtId="15" fontId="48" fillId="38" borderId="28" xfId="0" applyNumberFormat="1" applyFont="1" applyFill="1" applyBorder="1" applyAlignment="1">
      <alignment horizontal="center" vertical="center" wrapText="1"/>
    </xf>
    <xf numFmtId="15" fontId="48" fillId="38" borderId="29" xfId="0" applyNumberFormat="1" applyFont="1" applyFill="1" applyBorder="1" applyAlignment="1">
      <alignment horizontal="center" vertical="center" wrapText="1"/>
    </xf>
    <xf numFmtId="15" fontId="48" fillId="38" borderId="30" xfId="0" applyNumberFormat="1" applyFont="1" applyFill="1" applyBorder="1" applyAlignment="1">
      <alignment horizontal="center" vertical="center" wrapText="1"/>
    </xf>
    <xf numFmtId="15" fontId="48" fillId="38" borderId="31" xfId="0" applyNumberFormat="1" applyFont="1" applyFill="1" applyBorder="1" applyAlignment="1">
      <alignment horizontal="center" vertical="center" wrapText="1"/>
    </xf>
    <xf numFmtId="15" fontId="48" fillId="38" borderId="32" xfId="0" applyNumberFormat="1" applyFont="1" applyFill="1" applyBorder="1" applyAlignment="1">
      <alignment horizontal="center" vertical="center" wrapText="1"/>
    </xf>
    <xf numFmtId="0" fontId="47" fillId="2" borderId="9" xfId="0" applyFont="1" applyFill="1" applyBorder="1" applyAlignment="1">
      <alignment horizontal="left" vertical="center" wrapText="1"/>
    </xf>
    <xf numFmtId="0" fontId="47" fillId="2" borderId="0" xfId="0" applyFont="1" applyFill="1" applyAlignment="1">
      <alignment horizontal="left" vertical="center" wrapText="1"/>
    </xf>
    <xf numFmtId="0" fontId="48" fillId="38" borderId="25" xfId="0" applyFont="1" applyFill="1" applyBorder="1" applyAlignment="1">
      <alignment horizontal="center" vertical="center" wrapText="1"/>
    </xf>
    <xf numFmtId="0" fontId="48" fillId="38" borderId="26" xfId="0" applyFont="1" applyFill="1" applyBorder="1" applyAlignment="1">
      <alignment horizontal="center" vertical="center" wrapText="1"/>
    </xf>
    <xf numFmtId="0" fontId="48" fillId="38" borderId="27" xfId="0" applyFont="1" applyFill="1" applyBorder="1" applyAlignment="1">
      <alignment horizontal="center" vertical="center" wrapText="1"/>
    </xf>
    <xf numFmtId="0" fontId="48" fillId="38" borderId="28" xfId="0" applyFont="1" applyFill="1" applyBorder="1" applyAlignment="1">
      <alignment horizontal="center" vertical="center" wrapText="1"/>
    </xf>
    <xf numFmtId="0" fontId="48" fillId="38" borderId="0" xfId="0" applyFont="1" applyFill="1" applyAlignment="1">
      <alignment horizontal="center" vertical="center" wrapText="1"/>
    </xf>
    <xf numFmtId="0" fontId="48" fillId="38" borderId="29" xfId="0" applyFont="1" applyFill="1" applyBorder="1" applyAlignment="1">
      <alignment horizontal="center" vertical="center" wrapText="1"/>
    </xf>
    <xf numFmtId="0" fontId="48" fillId="38" borderId="30" xfId="0" applyFont="1" applyFill="1" applyBorder="1" applyAlignment="1">
      <alignment horizontal="center" vertical="center" wrapText="1"/>
    </xf>
    <xf numFmtId="0" fontId="48" fillId="38" borderId="31" xfId="0" applyFont="1" applyFill="1" applyBorder="1" applyAlignment="1">
      <alignment horizontal="center" vertical="center" wrapText="1"/>
    </xf>
    <xf numFmtId="0" fontId="48" fillId="38" borderId="32" xfId="0" applyFont="1" applyFill="1" applyBorder="1" applyAlignment="1">
      <alignment horizontal="center" vertical="center" wrapText="1"/>
    </xf>
    <xf numFmtId="0" fontId="48" fillId="0" borderId="43" xfId="0" applyFont="1" applyBorder="1" applyAlignment="1">
      <alignment horizontal="left" vertical="center" wrapText="1"/>
    </xf>
    <xf numFmtId="0" fontId="48" fillId="0" borderId="22" xfId="0" applyFont="1" applyBorder="1" applyAlignment="1">
      <alignment horizontal="left" vertical="center" wrapText="1"/>
    </xf>
    <xf numFmtId="0" fontId="48" fillId="0" borderId="45" xfId="0" applyFont="1" applyBorder="1" applyAlignment="1">
      <alignment horizontal="left" vertical="center" wrapText="1"/>
    </xf>
    <xf numFmtId="0" fontId="48" fillId="0" borderId="46" xfId="0" applyFont="1" applyBorder="1" applyAlignment="1">
      <alignment horizontal="left" vertical="center" wrapText="1"/>
    </xf>
    <xf numFmtId="0" fontId="47" fillId="0" borderId="44" xfId="0" applyFont="1" applyBorder="1" applyAlignment="1">
      <alignment horizontal="left" vertical="center" wrapText="1"/>
    </xf>
    <xf numFmtId="0" fontId="47" fillId="0" borderId="46" xfId="0" applyFont="1" applyBorder="1" applyAlignment="1">
      <alignment horizontal="left" vertical="center" wrapText="1"/>
    </xf>
    <xf numFmtId="0" fontId="47" fillId="0" borderId="47" xfId="0" applyFont="1" applyBorder="1" applyAlignment="1">
      <alignment horizontal="left" vertical="center" wrapText="1"/>
    </xf>
    <xf numFmtId="0" fontId="46" fillId="34" borderId="3" xfId="0" applyFont="1" applyFill="1" applyBorder="1" applyAlignment="1">
      <alignment horizontal="center" vertical="top"/>
    </xf>
    <xf numFmtId="0" fontId="46" fillId="34" borderId="8" xfId="0" applyFont="1" applyFill="1" applyBorder="1" applyAlignment="1">
      <alignment horizontal="center" vertical="top"/>
    </xf>
    <xf numFmtId="0" fontId="46" fillId="34" borderId="4" xfId="0" applyFont="1" applyFill="1" applyBorder="1" applyAlignment="1">
      <alignment horizontal="center" vertical="top"/>
    </xf>
    <xf numFmtId="0" fontId="67" fillId="0" borderId="9" xfId="0" applyFont="1" applyBorder="1" applyAlignment="1" applyProtection="1">
      <alignment horizontal="left" vertical="top" wrapText="1"/>
      <protection locked="0"/>
    </xf>
    <xf numFmtId="0" fontId="67" fillId="0" borderId="0" xfId="0" applyFont="1" applyAlignment="1" applyProtection="1">
      <alignment horizontal="left" vertical="top" wrapText="1"/>
      <protection locked="0"/>
    </xf>
    <xf numFmtId="0" fontId="67" fillId="0" borderId="10" xfId="0" applyFont="1" applyBorder="1" applyAlignment="1" applyProtection="1">
      <alignment horizontal="left" vertical="top" wrapText="1"/>
      <protection locked="0"/>
    </xf>
    <xf numFmtId="0" fontId="46" fillId="34" borderId="5" xfId="0" applyFont="1" applyFill="1" applyBorder="1" applyAlignment="1">
      <alignment horizontal="center" vertical="top" wrapText="1"/>
    </xf>
    <xf numFmtId="0" fontId="46" fillId="34" borderId="1" xfId="0" applyFont="1" applyFill="1" applyBorder="1" applyAlignment="1">
      <alignment horizontal="center" vertical="top" wrapText="1"/>
    </xf>
    <xf numFmtId="0" fontId="46" fillId="34" borderId="6" xfId="0" applyFont="1" applyFill="1" applyBorder="1" applyAlignment="1">
      <alignment horizontal="center" vertical="top" wrapText="1"/>
    </xf>
    <xf numFmtId="0" fontId="48" fillId="0" borderId="41" xfId="0" applyFont="1" applyBorder="1" applyAlignment="1">
      <alignment horizontal="left" vertical="center" wrapText="1"/>
    </xf>
    <xf numFmtId="0" fontId="48" fillId="0" borderId="24" xfId="0" applyFont="1" applyBorder="1" applyAlignment="1">
      <alignment horizontal="left" vertical="center" wrapText="1"/>
    </xf>
    <xf numFmtId="0" fontId="48" fillId="0" borderId="36" xfId="0" applyFont="1" applyBorder="1" applyAlignment="1">
      <alignment horizontal="left" vertical="center" wrapText="1"/>
    </xf>
    <xf numFmtId="0" fontId="48" fillId="0" borderId="23" xfId="0" applyFont="1" applyBorder="1" applyAlignment="1">
      <alignment horizontal="left" vertical="center" wrapText="1"/>
    </xf>
    <xf numFmtId="49" fontId="56" fillId="35" borderId="33" xfId="1" applyNumberFormat="1" applyFont="1" applyFill="1" applyBorder="1" applyAlignment="1" applyProtection="1">
      <alignment vertical="center" wrapText="1"/>
      <protection locked="0"/>
    </xf>
    <xf numFmtId="49" fontId="56" fillId="35" borderId="34" xfId="1" applyNumberFormat="1" applyFont="1" applyFill="1" applyBorder="1" applyAlignment="1" applyProtection="1">
      <alignment vertical="center" wrapText="1"/>
      <protection locked="0"/>
    </xf>
    <xf numFmtId="49" fontId="56" fillId="35" borderId="57" xfId="1" applyNumberFormat="1" applyFont="1" applyFill="1" applyBorder="1" applyAlignment="1" applyProtection="1">
      <alignment vertical="center" wrapText="1"/>
      <protection locked="0"/>
    </xf>
    <xf numFmtId="0" fontId="47" fillId="0" borderId="48" xfId="0" applyFont="1" applyBorder="1" applyAlignment="1">
      <alignment vertical="center" wrapText="1"/>
    </xf>
    <xf numFmtId="0" fontId="47" fillId="0" borderId="34" xfId="0" applyFont="1" applyBorder="1" applyAlignment="1">
      <alignment vertical="center" wrapText="1"/>
    </xf>
    <xf numFmtId="0" fontId="47" fillId="0" borderId="35" xfId="0" applyFont="1" applyBorder="1" applyAlignment="1">
      <alignment vertical="center" wrapText="1"/>
    </xf>
    <xf numFmtId="166" fontId="56" fillId="35" borderId="33" xfId="1" applyNumberFormat="1" applyFont="1" applyFill="1" applyBorder="1" applyAlignment="1" applyProtection="1">
      <alignment vertical="center" wrapText="1"/>
      <protection locked="0"/>
    </xf>
    <xf numFmtId="166" fontId="56" fillId="35" borderId="34" xfId="1" applyNumberFormat="1" applyFont="1" applyFill="1" applyBorder="1" applyAlignment="1" applyProtection="1">
      <alignment vertical="center" wrapText="1"/>
      <protection locked="0"/>
    </xf>
    <xf numFmtId="166" fontId="56" fillId="35" borderId="35" xfId="1" applyNumberFormat="1" applyFont="1" applyFill="1" applyBorder="1" applyAlignment="1" applyProtection="1">
      <alignment vertical="center" wrapText="1"/>
      <protection locked="0"/>
    </xf>
    <xf numFmtId="166" fontId="56" fillId="35" borderId="33" xfId="1" applyNumberFormat="1" applyFont="1" applyFill="1" applyBorder="1" applyAlignment="1" applyProtection="1">
      <alignment horizontal="center" vertical="center" wrapText="1"/>
      <protection locked="0"/>
    </xf>
    <xf numFmtId="166" fontId="56" fillId="35" borderId="35" xfId="1" applyNumberFormat="1" applyFont="1" applyFill="1" applyBorder="1" applyAlignment="1" applyProtection="1">
      <alignment horizontal="center" vertical="center" wrapText="1"/>
      <protection locked="0"/>
    </xf>
    <xf numFmtId="166" fontId="56" fillId="35" borderId="34" xfId="1" applyNumberFormat="1" applyFont="1" applyFill="1" applyBorder="1" applyAlignment="1" applyProtection="1">
      <alignment horizontal="center" vertical="center" wrapText="1"/>
      <protection locked="0"/>
    </xf>
    <xf numFmtId="166" fontId="56" fillId="35" borderId="57" xfId="1" applyNumberFormat="1" applyFont="1" applyFill="1" applyBorder="1" applyAlignment="1" applyProtection="1">
      <alignment horizontal="center" vertical="center" wrapText="1"/>
      <protection locked="0"/>
    </xf>
    <xf numFmtId="0" fontId="48" fillId="37" borderId="3" xfId="0" applyFont="1" applyFill="1" applyBorder="1" applyAlignment="1">
      <alignment horizontal="center" vertical="top" wrapText="1"/>
    </xf>
    <xf numFmtId="0" fontId="48" fillId="37" borderId="8" xfId="0" applyFont="1" applyFill="1" applyBorder="1" applyAlignment="1">
      <alignment horizontal="center" vertical="top" wrapText="1"/>
    </xf>
    <xf numFmtId="0" fontId="48" fillId="37" borderId="4" xfId="0" applyFont="1" applyFill="1" applyBorder="1" applyAlignment="1">
      <alignment horizontal="center" vertical="top" wrapText="1"/>
    </xf>
    <xf numFmtId="0" fontId="47" fillId="0" borderId="9" xfId="0" applyFont="1" applyBorder="1" applyAlignment="1">
      <alignment vertical="top" wrapText="1"/>
    </xf>
    <xf numFmtId="0" fontId="47" fillId="0" borderId="0" xfId="0" applyFont="1" applyAlignment="1">
      <alignment vertical="top" wrapText="1"/>
    </xf>
    <xf numFmtId="0" fontId="47" fillId="0" borderId="10" xfId="0" applyFont="1" applyBorder="1" applyAlignment="1">
      <alignment vertical="top" wrapText="1"/>
    </xf>
    <xf numFmtId="0" fontId="50" fillId="38" borderId="22" xfId="0" applyFont="1" applyFill="1" applyBorder="1" applyAlignment="1">
      <alignment horizontal="center" vertical="top" wrapText="1"/>
    </xf>
    <xf numFmtId="0" fontId="50" fillId="38" borderId="44" xfId="0" applyFont="1" applyFill="1" applyBorder="1" applyAlignment="1">
      <alignment horizontal="center" vertical="top" wrapText="1"/>
    </xf>
    <xf numFmtId="49" fontId="56" fillId="35" borderId="33" xfId="1" applyNumberFormat="1" applyFont="1" applyFill="1" applyBorder="1" applyAlignment="1" applyProtection="1">
      <alignment horizontal="center" vertical="center" wrapText="1"/>
      <protection locked="0"/>
    </xf>
    <xf numFmtId="49" fontId="56" fillId="35" borderId="34" xfId="1" applyNumberFormat="1" applyFont="1" applyFill="1" applyBorder="1" applyAlignment="1" applyProtection="1">
      <alignment horizontal="center" vertical="center" wrapText="1"/>
      <protection locked="0"/>
    </xf>
    <xf numFmtId="49" fontId="56" fillId="35" borderId="57" xfId="1" applyNumberFormat="1" applyFont="1" applyFill="1" applyBorder="1" applyAlignment="1" applyProtection="1">
      <alignment horizontal="center" vertical="center" wrapText="1"/>
      <protection locked="0"/>
    </xf>
    <xf numFmtId="0" fontId="47" fillId="0" borderId="48" xfId="0" applyFont="1" applyBorder="1" applyAlignment="1">
      <alignment horizontal="left" vertical="center" wrapText="1"/>
    </xf>
    <xf numFmtId="0" fontId="50" fillId="38" borderId="43" xfId="0" applyFont="1" applyFill="1" applyBorder="1" applyAlignment="1">
      <alignment horizontal="left" vertical="center" wrapText="1"/>
    </xf>
    <xf numFmtId="0" fontId="50" fillId="38" borderId="22" xfId="0" applyFont="1" applyFill="1" applyBorder="1" applyAlignment="1">
      <alignment horizontal="left" vertical="center" wrapText="1"/>
    </xf>
    <xf numFmtId="0" fontId="50" fillId="38" borderId="43" xfId="0" applyFont="1" applyFill="1" applyBorder="1" applyAlignment="1">
      <alignment horizontal="left" vertical="top" wrapText="1"/>
    </xf>
    <xf numFmtId="0" fontId="50" fillId="38" borderId="22" xfId="0" applyFont="1" applyFill="1" applyBorder="1" applyAlignment="1">
      <alignment horizontal="left" vertical="top" wrapText="1"/>
    </xf>
    <xf numFmtId="0" fontId="49" fillId="0" borderId="49" xfId="0" applyFont="1" applyBorder="1" applyAlignment="1">
      <alignment horizontal="center" wrapText="1"/>
    </xf>
    <xf numFmtId="0" fontId="49" fillId="0" borderId="31" xfId="0" applyFont="1" applyBorder="1" applyAlignment="1">
      <alignment horizontal="center" wrapText="1"/>
    </xf>
    <xf numFmtId="0" fontId="49" fillId="0" borderId="32" xfId="0" applyFont="1" applyBorder="1" applyAlignment="1">
      <alignment horizontal="center" wrapText="1"/>
    </xf>
    <xf numFmtId="0" fontId="49" fillId="35" borderId="9" xfId="0" applyFont="1" applyFill="1" applyBorder="1" applyAlignment="1" applyProtection="1">
      <alignment horizontal="left" vertical="top" wrapText="1"/>
      <protection locked="0"/>
    </xf>
    <xf numFmtId="0" fontId="49" fillId="35" borderId="0" xfId="0" applyFont="1" applyFill="1" applyAlignment="1" applyProtection="1">
      <alignment horizontal="left" vertical="top" wrapText="1"/>
      <protection locked="0"/>
    </xf>
    <xf numFmtId="0" fontId="49" fillId="35" borderId="10" xfId="0" applyFont="1" applyFill="1" applyBorder="1" applyAlignment="1" applyProtection="1">
      <alignment horizontal="left" vertical="top" wrapText="1"/>
      <protection locked="0"/>
    </xf>
    <xf numFmtId="0" fontId="47" fillId="0" borderId="61" xfId="0" applyFont="1" applyBorder="1" applyAlignment="1">
      <alignment horizontal="left" vertical="top" wrapText="1"/>
    </xf>
    <xf numFmtId="49" fontId="56" fillId="35" borderId="33" xfId="1" applyNumberFormat="1" applyFont="1" applyFill="1" applyBorder="1" applyAlignment="1" applyProtection="1">
      <alignment vertical="top" wrapText="1"/>
      <protection locked="0"/>
    </xf>
    <xf numFmtId="49" fontId="56" fillId="35" borderId="34" xfId="1" applyNumberFormat="1" applyFont="1" applyFill="1" applyBorder="1" applyAlignment="1" applyProtection="1">
      <alignment vertical="top" wrapText="1"/>
      <protection locked="0"/>
    </xf>
    <xf numFmtId="49" fontId="56" fillId="35" borderId="57" xfId="1" applyNumberFormat="1" applyFont="1" applyFill="1" applyBorder="1" applyAlignment="1" applyProtection="1">
      <alignment vertical="top" wrapText="1"/>
      <protection locked="0"/>
    </xf>
    <xf numFmtId="0" fontId="47" fillId="0" borderId="43" xfId="0" applyFont="1" applyBorder="1" applyAlignment="1">
      <alignment horizontal="left" vertical="top" wrapText="1"/>
    </xf>
    <xf numFmtId="0" fontId="47" fillId="0" borderId="22" xfId="0" applyFont="1" applyBorder="1" applyAlignment="1">
      <alignment horizontal="left" vertical="top" wrapText="1"/>
    </xf>
    <xf numFmtId="0" fontId="48" fillId="2" borderId="48" xfId="0" applyFont="1" applyFill="1" applyBorder="1" applyAlignment="1">
      <alignment horizontal="center" vertical="center" wrapText="1"/>
    </xf>
    <xf numFmtId="166" fontId="56" fillId="35" borderId="33" xfId="1" applyNumberFormat="1" applyFont="1" applyFill="1" applyBorder="1" applyAlignment="1" applyProtection="1">
      <alignment horizontal="center" vertical="top" wrapText="1"/>
      <protection locked="0"/>
    </xf>
    <xf numFmtId="166" fontId="56" fillId="35" borderId="34" xfId="1" applyNumberFormat="1" applyFont="1" applyFill="1" applyBorder="1" applyAlignment="1" applyProtection="1">
      <alignment horizontal="center" vertical="top" wrapText="1"/>
      <protection locked="0"/>
    </xf>
    <xf numFmtId="166" fontId="56" fillId="35" borderId="35" xfId="1" applyNumberFormat="1" applyFont="1" applyFill="1" applyBorder="1" applyAlignment="1" applyProtection="1">
      <alignment horizontal="center" vertical="top" wrapText="1"/>
      <protection locked="0"/>
    </xf>
    <xf numFmtId="0" fontId="47" fillId="0" borderId="48" xfId="0" applyFont="1" applyBorder="1" applyAlignment="1">
      <alignment horizontal="left" vertical="top"/>
    </xf>
    <xf numFmtId="0" fontId="47" fillId="0" borderId="34" xfId="0" applyFont="1" applyBorder="1" applyAlignment="1">
      <alignment horizontal="left" vertical="top"/>
    </xf>
    <xf numFmtId="0" fontId="47" fillId="0" borderId="35" xfId="0" applyFont="1" applyBorder="1" applyAlignment="1">
      <alignment horizontal="left" vertical="top"/>
    </xf>
    <xf numFmtId="0" fontId="47" fillId="0" borderId="48" xfId="0" applyFont="1" applyBorder="1" applyAlignment="1">
      <alignment horizontal="left" vertical="top" wrapText="1"/>
    </xf>
    <xf numFmtId="0" fontId="47" fillId="0" borderId="34" xfId="0" applyFont="1" applyBorder="1" applyAlignment="1">
      <alignment horizontal="left" vertical="top" wrapText="1"/>
    </xf>
    <xf numFmtId="0" fontId="50" fillId="38" borderId="44" xfId="0" applyFont="1" applyFill="1" applyBorder="1" applyAlignment="1">
      <alignment horizontal="left" vertical="top" wrapText="1"/>
    </xf>
    <xf numFmtId="0" fontId="50" fillId="38" borderId="58" xfId="0" applyFont="1" applyFill="1" applyBorder="1" applyAlignment="1">
      <alignment horizontal="left" vertical="top" wrapText="1"/>
    </xf>
    <xf numFmtId="0" fontId="48" fillId="38" borderId="22" xfId="0" applyFont="1" applyFill="1" applyBorder="1" applyAlignment="1">
      <alignment horizontal="center" vertical="center" wrapText="1"/>
    </xf>
    <xf numFmtId="0" fontId="48" fillId="38" borderId="44" xfId="0" applyFont="1" applyFill="1" applyBorder="1" applyAlignment="1">
      <alignment horizontal="center" vertical="center" wrapText="1"/>
    </xf>
    <xf numFmtId="0" fontId="48" fillId="2" borderId="9" xfId="0" applyFont="1" applyFill="1" applyBorder="1" applyAlignment="1">
      <alignment horizontal="center" vertical="top" wrapText="1"/>
    </xf>
    <xf numFmtId="0" fontId="48" fillId="2" borderId="49" xfId="0" applyFont="1" applyFill="1" applyBorder="1" applyAlignment="1">
      <alignment horizontal="center" vertical="top" wrapText="1"/>
    </xf>
    <xf numFmtId="9" fontId="56" fillId="35" borderId="22" xfId="922" applyNumberFormat="1" applyFont="1" applyFill="1" applyBorder="1" applyAlignment="1" applyProtection="1">
      <alignment horizontal="left" vertical="center" wrapText="1"/>
      <protection locked="0"/>
    </xf>
    <xf numFmtId="0" fontId="49" fillId="0" borderId="22" xfId="0" applyFont="1" applyBorder="1" applyAlignment="1">
      <alignment horizontal="left" vertical="center" wrapText="1"/>
    </xf>
    <xf numFmtId="0" fontId="46" fillId="34" borderId="9" xfId="0" applyFont="1" applyFill="1" applyBorder="1" applyAlignment="1">
      <alignment horizontal="center" vertical="top"/>
    </xf>
    <xf numFmtId="0" fontId="46" fillId="34" borderId="0" xfId="0" applyFont="1" applyFill="1" applyAlignment="1">
      <alignment horizontal="center" vertical="top"/>
    </xf>
    <xf numFmtId="0" fontId="46" fillId="34" borderId="10" xfId="0" applyFont="1" applyFill="1" applyBorder="1" applyAlignment="1">
      <alignment horizontal="center" vertical="top"/>
    </xf>
    <xf numFmtId="0" fontId="48" fillId="2" borderId="43" xfId="0" applyFont="1" applyFill="1" applyBorder="1" applyAlignment="1">
      <alignment horizontal="center" vertical="center" wrapText="1"/>
    </xf>
    <xf numFmtId="0" fontId="46" fillId="34" borderId="9" xfId="0" applyFont="1" applyFill="1" applyBorder="1" applyAlignment="1">
      <alignment horizontal="left" vertical="top" wrapText="1"/>
    </xf>
    <xf numFmtId="0" fontId="46" fillId="34" borderId="0" xfId="0" applyFont="1" applyFill="1" applyAlignment="1">
      <alignment horizontal="left" vertical="top" wrapText="1"/>
    </xf>
    <xf numFmtId="0" fontId="46" fillId="34" borderId="10" xfId="0" applyFont="1" applyFill="1" applyBorder="1" applyAlignment="1">
      <alignment horizontal="left" vertical="top" wrapText="1"/>
    </xf>
    <xf numFmtId="0" fontId="46" fillId="34" borderId="5" xfId="0" applyFont="1" applyFill="1" applyBorder="1" applyAlignment="1">
      <alignment horizontal="left" vertical="top" wrapText="1"/>
    </xf>
    <xf numFmtId="0" fontId="46" fillId="34" borderId="1" xfId="0" applyFont="1" applyFill="1" applyBorder="1" applyAlignment="1">
      <alignment horizontal="left" vertical="top" wrapText="1"/>
    </xf>
    <xf numFmtId="0" fontId="46" fillId="34" borderId="6" xfId="0" applyFont="1" applyFill="1" applyBorder="1" applyAlignment="1">
      <alignment horizontal="left" vertical="top" wrapText="1"/>
    </xf>
    <xf numFmtId="166" fontId="56" fillId="35" borderId="22" xfId="1" applyNumberFormat="1" applyFont="1" applyFill="1" applyBorder="1" applyAlignment="1" applyProtection="1">
      <alignment horizontal="left" vertical="top" wrapText="1"/>
      <protection locked="0"/>
    </xf>
    <xf numFmtId="0" fontId="48" fillId="38" borderId="22" xfId="0" applyFont="1" applyFill="1" applyBorder="1" applyAlignment="1">
      <alignment horizontal="center" vertical="top" wrapText="1"/>
    </xf>
    <xf numFmtId="0" fontId="48" fillId="38" borderId="44" xfId="0" applyFont="1" applyFill="1" applyBorder="1" applyAlignment="1">
      <alignment horizontal="center" vertical="top" wrapText="1"/>
    </xf>
    <xf numFmtId="0" fontId="48" fillId="37" borderId="9" xfId="0" applyFont="1" applyFill="1" applyBorder="1" applyAlignment="1">
      <alignment horizontal="center" vertical="top" wrapText="1"/>
    </xf>
    <xf numFmtId="0" fontId="48" fillId="37" borderId="0" xfId="0" applyFont="1" applyFill="1" applyAlignment="1">
      <alignment horizontal="center" vertical="top" wrapText="1"/>
    </xf>
    <xf numFmtId="0" fontId="48" fillId="37" borderId="10" xfId="0" applyFont="1" applyFill="1" applyBorder="1" applyAlignment="1">
      <alignment horizontal="center" vertical="top" wrapText="1"/>
    </xf>
    <xf numFmtId="0" fontId="47" fillId="0" borderId="35" xfId="0" applyFont="1" applyBorder="1" applyAlignment="1">
      <alignment horizontal="left" vertical="top" wrapText="1"/>
    </xf>
    <xf numFmtId="166" fontId="56" fillId="35" borderId="33" xfId="1" applyNumberFormat="1" applyFont="1" applyFill="1" applyBorder="1" applyAlignment="1" applyProtection="1">
      <alignment vertical="top" wrapText="1"/>
      <protection locked="0"/>
    </xf>
    <xf numFmtId="166" fontId="56" fillId="35" borderId="34" xfId="1" applyNumberFormat="1" applyFont="1" applyFill="1" applyBorder="1" applyAlignment="1" applyProtection="1">
      <alignment vertical="top" wrapText="1"/>
      <protection locked="0"/>
    </xf>
    <xf numFmtId="166" fontId="56" fillId="35" borderId="35" xfId="1" applyNumberFormat="1" applyFont="1" applyFill="1" applyBorder="1" applyAlignment="1" applyProtection="1">
      <alignment vertical="top" wrapText="1"/>
      <protection locked="0"/>
    </xf>
    <xf numFmtId="0" fontId="47" fillId="0" borderId="36" xfId="0" applyFont="1" applyBorder="1" applyAlignment="1">
      <alignment horizontal="left" vertical="top" wrapText="1"/>
    </xf>
    <xf numFmtId="0" fontId="47" fillId="0" borderId="38" xfId="0" applyFont="1" applyBorder="1" applyAlignment="1">
      <alignment horizontal="left" vertical="top" wrapText="1"/>
    </xf>
    <xf numFmtId="0" fontId="47" fillId="0" borderId="41" xfId="0" applyFont="1" applyBorder="1" applyAlignment="1">
      <alignment horizontal="left" vertical="top" wrapText="1"/>
    </xf>
    <xf numFmtId="0" fontId="56" fillId="35" borderId="23" xfId="922" applyNumberFormat="1" applyFont="1" applyFill="1" applyBorder="1" applyAlignment="1" applyProtection="1">
      <alignment horizontal="left" vertical="top" wrapText="1"/>
      <protection locked="0"/>
    </xf>
    <xf numFmtId="0" fontId="56" fillId="35" borderId="39" xfId="922" applyNumberFormat="1" applyFont="1" applyFill="1" applyBorder="1" applyAlignment="1" applyProtection="1">
      <alignment horizontal="left" vertical="top" wrapText="1"/>
      <protection locked="0"/>
    </xf>
    <xf numFmtId="0" fontId="56" fillId="35" borderId="24" xfId="922" applyNumberFormat="1" applyFont="1" applyFill="1" applyBorder="1" applyAlignment="1" applyProtection="1">
      <alignment horizontal="left" vertical="top" wrapText="1"/>
      <protection locked="0"/>
    </xf>
    <xf numFmtId="0" fontId="56" fillId="35" borderId="25" xfId="922" applyNumberFormat="1" applyFont="1" applyFill="1" applyBorder="1" applyAlignment="1" applyProtection="1">
      <alignment horizontal="left" vertical="top" wrapText="1"/>
      <protection locked="0"/>
    </xf>
    <xf numFmtId="0" fontId="56" fillId="35" borderId="26" xfId="922" applyNumberFormat="1" applyFont="1" applyFill="1" applyBorder="1" applyAlignment="1" applyProtection="1">
      <alignment horizontal="left" vertical="top" wrapText="1"/>
      <protection locked="0"/>
    </xf>
    <xf numFmtId="0" fontId="56" fillId="35" borderId="59" xfId="922" applyNumberFormat="1" applyFont="1" applyFill="1" applyBorder="1" applyAlignment="1" applyProtection="1">
      <alignment horizontal="left" vertical="top" wrapText="1"/>
      <protection locked="0"/>
    </xf>
    <xf numFmtId="0" fontId="56" fillId="35" borderId="28" xfId="922" applyNumberFormat="1" applyFont="1" applyFill="1" applyBorder="1" applyAlignment="1" applyProtection="1">
      <alignment horizontal="left" vertical="top" wrapText="1"/>
      <protection locked="0"/>
    </xf>
    <xf numFmtId="0" fontId="56" fillId="35" borderId="0" xfId="922" applyNumberFormat="1" applyFont="1" applyFill="1" applyBorder="1" applyAlignment="1" applyProtection="1">
      <alignment horizontal="left" vertical="top" wrapText="1"/>
      <protection locked="0"/>
    </xf>
    <xf numFmtId="0" fontId="56" fillId="35" borderId="10" xfId="922" applyNumberFormat="1" applyFont="1" applyFill="1" applyBorder="1" applyAlignment="1" applyProtection="1">
      <alignment horizontal="left" vertical="top" wrapText="1"/>
      <protection locked="0"/>
    </xf>
    <xf numFmtId="0" fontId="56" fillId="35" borderId="30" xfId="922" applyNumberFormat="1" applyFont="1" applyFill="1" applyBorder="1" applyAlignment="1" applyProtection="1">
      <alignment horizontal="left" vertical="top" wrapText="1"/>
      <protection locked="0"/>
    </xf>
    <xf numFmtId="0" fontId="56" fillId="35" borderId="31" xfId="922" applyNumberFormat="1" applyFont="1" applyFill="1" applyBorder="1" applyAlignment="1" applyProtection="1">
      <alignment horizontal="left" vertical="top" wrapText="1"/>
      <protection locked="0"/>
    </xf>
    <xf numFmtId="0" fontId="56" fillId="35" borderId="60" xfId="922" applyNumberFormat="1" applyFont="1" applyFill="1" applyBorder="1" applyAlignment="1" applyProtection="1">
      <alignment horizontal="left" vertical="top" wrapText="1"/>
      <protection locked="0"/>
    </xf>
    <xf numFmtId="0" fontId="50" fillId="38" borderId="33" xfId="0" applyFont="1" applyFill="1" applyBorder="1" applyAlignment="1">
      <alignment horizontal="center" vertical="top" wrapText="1"/>
    </xf>
    <xf numFmtId="0" fontId="50" fillId="38" borderId="34" xfId="0" applyFont="1" applyFill="1" applyBorder="1" applyAlignment="1">
      <alignment horizontal="center" vertical="top" wrapText="1"/>
    </xf>
    <xf numFmtId="0" fontId="50" fillId="38" borderId="57" xfId="0" applyFont="1" applyFill="1" applyBorder="1" applyAlignment="1">
      <alignment horizontal="center" vertical="top" wrapText="1"/>
    </xf>
    <xf numFmtId="0" fontId="56" fillId="35" borderId="22" xfId="922" applyNumberFormat="1" applyFont="1" applyFill="1" applyBorder="1" applyAlignment="1" applyProtection="1">
      <alignment horizontal="center" vertical="center" wrapText="1"/>
      <protection locked="0"/>
    </xf>
    <xf numFmtId="0" fontId="50" fillId="0" borderId="48" xfId="0" applyFont="1" applyBorder="1" applyAlignment="1">
      <alignment horizontal="center" vertical="center"/>
    </xf>
    <xf numFmtId="0" fontId="47" fillId="38" borderId="33" xfId="0" applyFont="1" applyFill="1" applyBorder="1" applyAlignment="1">
      <alignment horizontal="left" vertical="top" wrapText="1" indent="2"/>
    </xf>
    <xf numFmtId="0" fontId="47" fillId="38" borderId="34" xfId="0" applyFont="1" applyFill="1" applyBorder="1" applyAlignment="1">
      <alignment horizontal="left" vertical="top" wrapText="1" indent="2"/>
    </xf>
    <xf numFmtId="0" fontId="47" fillId="38" borderId="57" xfId="0" applyFont="1" applyFill="1" applyBorder="1" applyAlignment="1">
      <alignment horizontal="left" vertical="top" wrapText="1" indent="2"/>
    </xf>
    <xf numFmtId="0" fontId="47" fillId="0" borderId="23" xfId="0" applyFont="1" applyBorder="1" applyAlignment="1">
      <alignment horizontal="left" vertical="top" wrapText="1"/>
    </xf>
    <xf numFmtId="0" fontId="47" fillId="0" borderId="39" xfId="0" applyFont="1" applyBorder="1" applyAlignment="1">
      <alignment horizontal="left" vertical="top" wrapText="1"/>
    </xf>
    <xf numFmtId="0" fontId="47" fillId="0" borderId="24" xfId="0" applyFont="1" applyBorder="1" applyAlignment="1">
      <alignment horizontal="left" vertical="top" wrapText="1"/>
    </xf>
    <xf numFmtId="166" fontId="56" fillId="35" borderId="23" xfId="1" applyNumberFormat="1" applyFont="1" applyFill="1" applyBorder="1" applyAlignment="1" applyProtection="1">
      <alignment horizontal="left" vertical="top" wrapText="1"/>
      <protection locked="0"/>
    </xf>
    <xf numFmtId="166" fontId="56" fillId="35" borderId="37" xfId="1" applyNumberFormat="1" applyFont="1" applyFill="1" applyBorder="1" applyAlignment="1" applyProtection="1">
      <alignment horizontal="left" vertical="top" wrapText="1"/>
      <protection locked="0"/>
    </xf>
    <xf numFmtId="166" fontId="56" fillId="35" borderId="39" xfId="1" applyNumberFormat="1" applyFont="1" applyFill="1" applyBorder="1" applyAlignment="1" applyProtection="1">
      <alignment horizontal="left" vertical="top" wrapText="1"/>
      <protection locked="0"/>
    </xf>
    <xf numFmtId="166" fontId="56" fillId="35" borderId="40" xfId="1" applyNumberFormat="1" applyFont="1" applyFill="1" applyBorder="1" applyAlignment="1" applyProtection="1">
      <alignment horizontal="left" vertical="top" wrapText="1"/>
      <protection locked="0"/>
    </xf>
    <xf numFmtId="166" fontId="56" fillId="35" borderId="24" xfId="1" applyNumberFormat="1" applyFont="1" applyFill="1" applyBorder="1" applyAlignment="1" applyProtection="1">
      <alignment horizontal="left" vertical="top" wrapText="1"/>
      <protection locked="0"/>
    </xf>
    <xf numFmtId="166" fontId="56" fillId="35" borderId="42" xfId="1" applyNumberFormat="1" applyFont="1" applyFill="1" applyBorder="1" applyAlignment="1" applyProtection="1">
      <alignment horizontal="left" vertical="top" wrapText="1"/>
      <protection locked="0"/>
    </xf>
    <xf numFmtId="0" fontId="47" fillId="0" borderId="54" xfId="0" applyFont="1" applyBorder="1" applyAlignment="1">
      <alignment horizontal="left" vertical="center" wrapText="1"/>
    </xf>
    <xf numFmtId="0" fontId="47" fillId="0" borderId="55" xfId="0" applyFont="1" applyBorder="1" applyAlignment="1">
      <alignment horizontal="left" vertical="center" wrapText="1"/>
    </xf>
    <xf numFmtId="0" fontId="47" fillId="0" borderId="51" xfId="0" applyFont="1" applyBorder="1" applyAlignment="1">
      <alignment horizontal="left" vertical="center" wrapText="1"/>
    </xf>
    <xf numFmtId="0" fontId="47" fillId="0" borderId="52" xfId="0" applyFont="1" applyBorder="1" applyAlignment="1">
      <alignment horizontal="left" vertical="center" wrapText="1"/>
    </xf>
    <xf numFmtId="0" fontId="47" fillId="0" borderId="55" xfId="0" applyFont="1" applyBorder="1" applyAlignment="1">
      <alignment horizontal="right" vertical="center" wrapText="1" indent="1"/>
    </xf>
    <xf numFmtId="0" fontId="47" fillId="0" borderId="22" xfId="0" applyFont="1" applyBorder="1" applyAlignment="1">
      <alignment horizontal="right" vertical="center" wrapText="1" indent="1"/>
    </xf>
    <xf numFmtId="0" fontId="47" fillId="0" borderId="52" xfId="0" applyFont="1" applyBorder="1" applyAlignment="1">
      <alignment horizontal="right" vertical="center" wrapText="1" indent="1"/>
    </xf>
    <xf numFmtId="166" fontId="56" fillId="35" borderId="50" xfId="1" applyNumberFormat="1" applyFont="1" applyFill="1" applyBorder="1" applyAlignment="1" applyProtection="1">
      <alignment horizontal="left" vertical="top" wrapText="1"/>
      <protection locked="0"/>
    </xf>
    <xf numFmtId="166" fontId="56" fillId="35" borderId="26" xfId="1" applyNumberFormat="1" applyFont="1" applyFill="1" applyBorder="1" applyAlignment="1" applyProtection="1">
      <alignment horizontal="left" vertical="top" wrapText="1"/>
      <protection locked="0"/>
    </xf>
    <xf numFmtId="166" fontId="56" fillId="35" borderId="27" xfId="1" applyNumberFormat="1" applyFont="1" applyFill="1" applyBorder="1" applyAlignment="1" applyProtection="1">
      <alignment horizontal="left" vertical="top" wrapText="1"/>
      <protection locked="0"/>
    </xf>
    <xf numFmtId="166" fontId="56" fillId="35" borderId="9" xfId="1" applyNumberFormat="1" applyFont="1" applyFill="1" applyBorder="1" applyAlignment="1" applyProtection="1">
      <alignment horizontal="left" vertical="top" wrapText="1"/>
      <protection locked="0"/>
    </xf>
    <xf numFmtId="166" fontId="56" fillId="35" borderId="0" xfId="1" applyNumberFormat="1" applyFont="1" applyFill="1" applyBorder="1" applyAlignment="1" applyProtection="1">
      <alignment horizontal="left" vertical="top" wrapText="1"/>
      <protection locked="0"/>
    </xf>
    <xf numFmtId="166" fontId="56" fillId="35" borderId="29" xfId="1" applyNumberFormat="1" applyFont="1" applyFill="1" applyBorder="1" applyAlignment="1" applyProtection="1">
      <alignment horizontal="left" vertical="top" wrapText="1"/>
      <protection locked="0"/>
    </xf>
    <xf numFmtId="166" fontId="56" fillId="35" borderId="49" xfId="1" applyNumberFormat="1" applyFont="1" applyFill="1" applyBorder="1" applyAlignment="1" applyProtection="1">
      <alignment horizontal="left" vertical="top" wrapText="1"/>
      <protection locked="0"/>
    </xf>
    <xf numFmtId="166" fontId="56" fillId="35" borderId="31" xfId="1" applyNumberFormat="1" applyFont="1" applyFill="1" applyBorder="1" applyAlignment="1" applyProtection="1">
      <alignment horizontal="left" vertical="top" wrapText="1"/>
      <protection locked="0"/>
    </xf>
    <xf numFmtId="166" fontId="56" fillId="35" borderId="32" xfId="1" applyNumberFormat="1" applyFont="1" applyFill="1" applyBorder="1" applyAlignment="1" applyProtection="1">
      <alignment horizontal="left" vertical="top" wrapText="1"/>
      <protection locked="0"/>
    </xf>
    <xf numFmtId="0" fontId="47" fillId="0" borderId="24" xfId="0" applyFont="1" applyBorder="1" applyAlignment="1">
      <alignment horizontal="right" vertical="center" wrapText="1" indent="1"/>
    </xf>
    <xf numFmtId="166" fontId="56" fillId="35" borderId="22" xfId="1" applyNumberFormat="1" applyFont="1" applyFill="1" applyBorder="1" applyAlignment="1" applyProtection="1">
      <alignment horizontal="center" vertical="top" wrapText="1"/>
      <protection locked="0"/>
    </xf>
    <xf numFmtId="0" fontId="48" fillId="0" borderId="9" xfId="0" applyFont="1" applyBorder="1" applyAlignment="1">
      <alignment horizontal="center" vertical="top" wrapText="1"/>
    </xf>
    <xf numFmtId="0" fontId="48" fillId="0" borderId="0" xfId="0" applyFont="1" applyAlignment="1">
      <alignment horizontal="center" vertical="top" wrapText="1"/>
    </xf>
    <xf numFmtId="0" fontId="50" fillId="38" borderId="23" xfId="0" applyFont="1" applyFill="1" applyBorder="1" applyAlignment="1">
      <alignment horizontal="center" vertical="center" wrapText="1"/>
    </xf>
    <xf numFmtId="0" fontId="50" fillId="38" borderId="24" xfId="0" applyFont="1" applyFill="1" applyBorder="1" applyAlignment="1">
      <alignment horizontal="center" vertical="center" wrapText="1"/>
    </xf>
    <xf numFmtId="0" fontId="50" fillId="0" borderId="43" xfId="0" applyFont="1" applyBorder="1" applyAlignment="1">
      <alignment horizontal="center" vertical="center"/>
    </xf>
    <xf numFmtId="0" fontId="50" fillId="38" borderId="37" xfId="0" applyFont="1" applyFill="1" applyBorder="1" applyAlignment="1">
      <alignment horizontal="center" vertical="center" wrapText="1"/>
    </xf>
    <xf numFmtId="0" fontId="50" fillId="38" borderId="42" xfId="0" applyFont="1" applyFill="1" applyBorder="1" applyAlignment="1">
      <alignment horizontal="center" vertical="center" wrapText="1"/>
    </xf>
    <xf numFmtId="9" fontId="56" fillId="35" borderId="22" xfId="25706" applyFont="1" applyFill="1" applyBorder="1" applyAlignment="1" applyProtection="1">
      <alignment horizontal="left" vertical="center" wrapText="1"/>
      <protection locked="0"/>
    </xf>
    <xf numFmtId="9" fontId="56" fillId="35" borderId="22" xfId="25706" applyFont="1" applyFill="1" applyBorder="1" applyAlignment="1" applyProtection="1">
      <alignment horizontal="left" vertical="top" wrapText="1"/>
      <protection locked="0"/>
    </xf>
    <xf numFmtId="166" fontId="56" fillId="35" borderId="25" xfId="1" applyNumberFormat="1" applyFont="1" applyFill="1" applyBorder="1" applyAlignment="1" applyProtection="1">
      <alignment horizontal="center" vertical="top" wrapText="1"/>
      <protection locked="0"/>
    </xf>
    <xf numFmtId="166" fontId="56" fillId="35" borderId="27" xfId="1" applyNumberFormat="1" applyFont="1" applyFill="1" applyBorder="1" applyAlignment="1" applyProtection="1">
      <alignment horizontal="center" vertical="top" wrapText="1"/>
      <protection locked="0"/>
    </xf>
    <xf numFmtId="166" fontId="56" fillId="35" borderId="30" xfId="1" applyNumberFormat="1" applyFont="1" applyFill="1" applyBorder="1" applyAlignment="1" applyProtection="1">
      <alignment horizontal="center" vertical="top" wrapText="1"/>
      <protection locked="0"/>
    </xf>
    <xf numFmtId="166" fontId="56" fillId="35" borderId="32" xfId="1" applyNumberFormat="1" applyFont="1" applyFill="1" applyBorder="1" applyAlignment="1" applyProtection="1">
      <alignment horizontal="center" vertical="top" wrapText="1"/>
      <protection locked="0"/>
    </xf>
    <xf numFmtId="0" fontId="47" fillId="0" borderId="43" xfId="0" applyFont="1" applyBorder="1" applyAlignment="1">
      <alignment horizontal="left" vertical="top"/>
    </xf>
    <xf numFmtId="0" fontId="47" fillId="0" borderId="22" xfId="0" applyFont="1" applyBorder="1" applyAlignment="1">
      <alignment horizontal="left" vertical="top"/>
    </xf>
    <xf numFmtId="49" fontId="56" fillId="35" borderId="23" xfId="1" applyNumberFormat="1" applyFont="1" applyFill="1" applyBorder="1" applyAlignment="1" applyProtection="1">
      <alignment horizontal="left" vertical="top" wrapText="1"/>
      <protection locked="0"/>
    </xf>
    <xf numFmtId="49" fontId="56" fillId="35" borderId="37" xfId="1" applyNumberFormat="1" applyFont="1" applyFill="1" applyBorder="1" applyAlignment="1" applyProtection="1">
      <alignment horizontal="left" vertical="top" wrapText="1"/>
      <protection locked="0"/>
    </xf>
    <xf numFmtId="49" fontId="56" fillId="35" borderId="39" xfId="1" applyNumberFormat="1" applyFont="1" applyFill="1" applyBorder="1" applyAlignment="1" applyProtection="1">
      <alignment horizontal="left" vertical="top" wrapText="1"/>
      <protection locked="0"/>
    </xf>
    <xf numFmtId="49" fontId="56" fillId="35" borderId="40" xfId="1" applyNumberFormat="1" applyFont="1" applyFill="1" applyBorder="1" applyAlignment="1" applyProtection="1">
      <alignment horizontal="left" vertical="top" wrapText="1"/>
      <protection locked="0"/>
    </xf>
    <xf numFmtId="49" fontId="56" fillId="35" borderId="24" xfId="1" applyNumberFormat="1" applyFont="1" applyFill="1" applyBorder="1" applyAlignment="1" applyProtection="1">
      <alignment horizontal="left" vertical="top" wrapText="1"/>
      <protection locked="0"/>
    </xf>
    <xf numFmtId="49" fontId="56" fillId="35" borderId="42" xfId="1" applyNumberFormat="1" applyFont="1" applyFill="1" applyBorder="1" applyAlignment="1" applyProtection="1">
      <alignment horizontal="left" vertical="top" wrapText="1"/>
      <protection locked="0"/>
    </xf>
    <xf numFmtId="0" fontId="47" fillId="0" borderId="50" xfId="0" applyFont="1" applyBorder="1" applyAlignment="1">
      <alignment horizontal="left" vertical="top" wrapText="1"/>
    </xf>
    <xf numFmtId="0" fontId="47" fillId="0" borderId="26" xfId="0" applyFont="1" applyBorder="1" applyAlignment="1">
      <alignment horizontal="left" vertical="top" wrapText="1"/>
    </xf>
    <xf numFmtId="0" fontId="47" fillId="0" borderId="27" xfId="0" applyFont="1" applyBorder="1" applyAlignment="1">
      <alignment horizontal="left" vertical="top" wrapText="1"/>
    </xf>
    <xf numFmtId="0" fontId="47" fillId="0" borderId="49" xfId="0" applyFont="1" applyBorder="1" applyAlignment="1">
      <alignment horizontal="left" vertical="top" wrapText="1"/>
    </xf>
    <xf numFmtId="0" fontId="47" fillId="0" borderId="31" xfId="0" applyFont="1" applyBorder="1" applyAlignment="1">
      <alignment horizontal="left" vertical="top" wrapText="1"/>
    </xf>
    <xf numFmtId="0" fontId="47" fillId="0" borderId="32" xfId="0" applyFont="1" applyBorder="1" applyAlignment="1">
      <alignment horizontal="left" vertical="top" wrapText="1"/>
    </xf>
    <xf numFmtId="166" fontId="56" fillId="35" borderId="23" xfId="1" applyNumberFormat="1" applyFont="1" applyFill="1" applyBorder="1" applyAlignment="1" applyProtection="1">
      <alignment horizontal="center" vertical="top" wrapText="1"/>
      <protection locked="0"/>
    </xf>
    <xf numFmtId="166" fontId="56" fillId="35" borderId="24" xfId="1" applyNumberFormat="1" applyFont="1" applyFill="1" applyBorder="1" applyAlignment="1" applyProtection="1">
      <alignment horizontal="center" vertical="top" wrapText="1"/>
      <protection locked="0"/>
    </xf>
    <xf numFmtId="49" fontId="56" fillId="35" borderId="25" xfId="1" applyNumberFormat="1" applyFont="1" applyFill="1" applyBorder="1" applyAlignment="1" applyProtection="1">
      <alignment horizontal="left" vertical="top" wrapText="1"/>
      <protection locked="0"/>
    </xf>
    <xf numFmtId="49" fontId="56" fillId="35" borderId="26" xfId="1" applyNumberFormat="1" applyFont="1" applyFill="1" applyBorder="1" applyAlignment="1" applyProtection="1">
      <alignment horizontal="left" vertical="top" wrapText="1"/>
      <protection locked="0"/>
    </xf>
    <xf numFmtId="49" fontId="56" fillId="35" borderId="59" xfId="1" applyNumberFormat="1" applyFont="1" applyFill="1" applyBorder="1" applyAlignment="1" applyProtection="1">
      <alignment horizontal="left" vertical="top" wrapText="1"/>
      <protection locked="0"/>
    </xf>
    <xf numFmtId="49" fontId="56" fillId="35" borderId="28" xfId="1" applyNumberFormat="1" applyFont="1" applyFill="1" applyBorder="1" applyAlignment="1" applyProtection="1">
      <alignment horizontal="left" vertical="top" wrapText="1"/>
      <protection locked="0"/>
    </xf>
    <xf numFmtId="49" fontId="56" fillId="35" borderId="0" xfId="1" applyNumberFormat="1" applyFont="1" applyFill="1" applyBorder="1" applyAlignment="1" applyProtection="1">
      <alignment horizontal="left" vertical="top" wrapText="1"/>
      <protection locked="0"/>
    </xf>
    <xf numFmtId="49" fontId="56" fillId="35" borderId="10" xfId="1" applyNumberFormat="1" applyFont="1" applyFill="1" applyBorder="1" applyAlignment="1" applyProtection="1">
      <alignment horizontal="left" vertical="top" wrapText="1"/>
      <protection locked="0"/>
    </xf>
    <xf numFmtId="49" fontId="56" fillId="35" borderId="30" xfId="1" applyNumberFormat="1" applyFont="1" applyFill="1" applyBorder="1" applyAlignment="1" applyProtection="1">
      <alignment horizontal="left" vertical="top" wrapText="1"/>
      <protection locked="0"/>
    </xf>
    <xf numFmtId="49" fontId="56" fillId="35" borderId="31" xfId="1" applyNumberFormat="1" applyFont="1" applyFill="1" applyBorder="1" applyAlignment="1" applyProtection="1">
      <alignment horizontal="left" vertical="top" wrapText="1"/>
      <protection locked="0"/>
    </xf>
    <xf numFmtId="49" fontId="56" fillId="35" borderId="60" xfId="1" applyNumberFormat="1" applyFont="1" applyFill="1" applyBorder="1" applyAlignment="1" applyProtection="1">
      <alignment horizontal="left" vertical="top" wrapText="1"/>
      <protection locked="0"/>
    </xf>
    <xf numFmtId="1" fontId="56" fillId="36" borderId="25" xfId="922" applyNumberFormat="1" applyFont="1" applyFill="1" applyBorder="1" applyAlignment="1" applyProtection="1">
      <alignment horizontal="left" vertical="top" wrapText="1"/>
    </xf>
    <xf numFmtId="1" fontId="56" fillId="36" borderId="26" xfId="922" applyNumberFormat="1" applyFont="1" applyFill="1" applyBorder="1" applyAlignment="1" applyProtection="1">
      <alignment horizontal="left" vertical="top" wrapText="1"/>
    </xf>
    <xf numFmtId="1" fontId="56" fillId="36" borderId="27" xfId="922" applyNumberFormat="1" applyFont="1" applyFill="1" applyBorder="1" applyAlignment="1" applyProtection="1">
      <alignment horizontal="left" vertical="top" wrapText="1"/>
    </xf>
    <xf numFmtId="1" fontId="56" fillId="36" borderId="28" xfId="922" applyNumberFormat="1" applyFont="1" applyFill="1" applyBorder="1" applyAlignment="1" applyProtection="1">
      <alignment horizontal="left" vertical="top" wrapText="1"/>
    </xf>
    <xf numFmtId="1" fontId="56" fillId="36" borderId="0" xfId="922" applyNumberFormat="1" applyFont="1" applyFill="1" applyBorder="1" applyAlignment="1" applyProtection="1">
      <alignment horizontal="left" vertical="top" wrapText="1"/>
    </xf>
    <xf numFmtId="1" fontId="56" fillId="36" borderId="29" xfId="922" applyNumberFormat="1" applyFont="1" applyFill="1" applyBorder="1" applyAlignment="1" applyProtection="1">
      <alignment horizontal="left" vertical="top" wrapText="1"/>
    </xf>
    <xf numFmtId="1" fontId="56" fillId="36" borderId="30" xfId="922" applyNumberFormat="1" applyFont="1" applyFill="1" applyBorder="1" applyAlignment="1" applyProtection="1">
      <alignment horizontal="left" vertical="top" wrapText="1"/>
    </xf>
    <xf numFmtId="1" fontId="56" fillId="36" borderId="31" xfId="922" applyNumberFormat="1" applyFont="1" applyFill="1" applyBorder="1" applyAlignment="1" applyProtection="1">
      <alignment horizontal="left" vertical="top" wrapText="1"/>
    </xf>
    <xf numFmtId="1" fontId="56" fillId="36" borderId="32" xfId="922" applyNumberFormat="1" applyFont="1" applyFill="1" applyBorder="1" applyAlignment="1" applyProtection="1">
      <alignment horizontal="left" vertical="top" wrapText="1"/>
    </xf>
    <xf numFmtId="0" fontId="0" fillId="0" borderId="22" xfId="0" applyBorder="1" applyAlignment="1">
      <alignment horizontal="left" vertical="top" wrapText="1"/>
    </xf>
    <xf numFmtId="1" fontId="56" fillId="36" borderId="23" xfId="922" applyNumberFormat="1" applyFont="1" applyFill="1" applyBorder="1" applyAlignment="1" applyProtection="1">
      <alignment horizontal="center" vertical="top" wrapText="1"/>
    </xf>
    <xf numFmtId="1" fontId="56" fillId="36" borderId="24" xfId="922" applyNumberFormat="1" applyFont="1" applyFill="1" applyBorder="1" applyAlignment="1" applyProtection="1">
      <alignment horizontal="center" vertical="top" wrapText="1"/>
    </xf>
    <xf numFmtId="0" fontId="47" fillId="0" borderId="49" xfId="0" applyFont="1" applyBorder="1" applyAlignment="1">
      <alignment horizontal="center" vertical="top" wrapText="1"/>
    </xf>
    <xf numFmtId="0" fontId="47" fillId="0" borderId="31" xfId="0" applyFont="1" applyBorder="1" applyAlignment="1">
      <alignment horizontal="center" vertical="top" wrapText="1"/>
    </xf>
    <xf numFmtId="0" fontId="47" fillId="0" borderId="32" xfId="0" applyFont="1" applyBorder="1" applyAlignment="1">
      <alignment horizontal="center" vertical="top" wrapText="1"/>
    </xf>
    <xf numFmtId="0" fontId="21" fillId="40" borderId="0" xfId="25707" applyFont="1" applyFill="1" applyAlignment="1">
      <alignment horizontal="center" vertical="center" wrapText="1"/>
    </xf>
    <xf numFmtId="0" fontId="21" fillId="40" borderId="0" xfId="25707" applyFont="1" applyFill="1" applyAlignment="1">
      <alignment horizontal="center" vertical="center"/>
    </xf>
    <xf numFmtId="0" fontId="71" fillId="0" borderId="0" xfId="25707" applyFont="1" applyAlignment="1">
      <alignment horizontal="center" wrapText="1"/>
    </xf>
  </cellXfs>
  <cellStyles count="25709">
    <cellStyle name="$ sign heading" xfId="2" xr:uid="{00000000-0005-0000-0000-000000000000}"/>
    <cellStyle name="20% - Accent1" xfId="25675" builtinId="30" customBuiltin="1"/>
    <cellStyle name="20% - Accent1 2" xfId="770" xr:uid="{00000000-0005-0000-0000-000002000000}"/>
    <cellStyle name="20% - Accent1 3" xfId="771" xr:uid="{00000000-0005-0000-0000-000003000000}"/>
    <cellStyle name="20% - Accent1 3 2" xfId="772" xr:uid="{00000000-0005-0000-0000-000004000000}"/>
    <cellStyle name="20% - Accent1 4" xfId="773" xr:uid="{00000000-0005-0000-0000-000005000000}"/>
    <cellStyle name="20% - Accent1 4 2" xfId="774" xr:uid="{00000000-0005-0000-0000-000006000000}"/>
    <cellStyle name="20% - Accent1 5" xfId="775" xr:uid="{00000000-0005-0000-0000-000007000000}"/>
    <cellStyle name="20% - Accent1 6" xfId="776" xr:uid="{00000000-0005-0000-0000-000008000000}"/>
    <cellStyle name="20% - Accent2" xfId="25679" builtinId="34" customBuiltin="1"/>
    <cellStyle name="20% - Accent2 2" xfId="777" xr:uid="{00000000-0005-0000-0000-00000A000000}"/>
    <cellStyle name="20% - Accent2 3" xfId="778" xr:uid="{00000000-0005-0000-0000-00000B000000}"/>
    <cellStyle name="20% - Accent2 3 2" xfId="779" xr:uid="{00000000-0005-0000-0000-00000C000000}"/>
    <cellStyle name="20% - Accent2 4" xfId="780" xr:uid="{00000000-0005-0000-0000-00000D000000}"/>
    <cellStyle name="20% - Accent2 4 2" xfId="781" xr:uid="{00000000-0005-0000-0000-00000E000000}"/>
    <cellStyle name="20% - Accent2 5" xfId="782" xr:uid="{00000000-0005-0000-0000-00000F000000}"/>
    <cellStyle name="20% - Accent2 6" xfId="783" xr:uid="{00000000-0005-0000-0000-000010000000}"/>
    <cellStyle name="20% - Accent3" xfId="25683" builtinId="38" customBuiltin="1"/>
    <cellStyle name="20% - Accent3 2" xfId="784" xr:uid="{00000000-0005-0000-0000-000012000000}"/>
    <cellStyle name="20% - Accent3 3" xfId="785" xr:uid="{00000000-0005-0000-0000-000013000000}"/>
    <cellStyle name="20% - Accent3 3 2" xfId="786" xr:uid="{00000000-0005-0000-0000-000014000000}"/>
    <cellStyle name="20% - Accent3 4" xfId="787" xr:uid="{00000000-0005-0000-0000-000015000000}"/>
    <cellStyle name="20% - Accent3 4 2" xfId="788" xr:uid="{00000000-0005-0000-0000-000016000000}"/>
    <cellStyle name="20% - Accent3 5" xfId="789" xr:uid="{00000000-0005-0000-0000-000017000000}"/>
    <cellStyle name="20% - Accent3 6" xfId="790" xr:uid="{00000000-0005-0000-0000-000018000000}"/>
    <cellStyle name="20% - Accent4" xfId="25687" builtinId="42" customBuiltin="1"/>
    <cellStyle name="20% - Accent4 2" xfId="791" xr:uid="{00000000-0005-0000-0000-00001A000000}"/>
    <cellStyle name="20% - Accent4 3" xfId="792" xr:uid="{00000000-0005-0000-0000-00001B000000}"/>
    <cellStyle name="20% - Accent4 3 2" xfId="793" xr:uid="{00000000-0005-0000-0000-00001C000000}"/>
    <cellStyle name="20% - Accent4 4" xfId="794" xr:uid="{00000000-0005-0000-0000-00001D000000}"/>
    <cellStyle name="20% - Accent4 4 2" xfId="795" xr:uid="{00000000-0005-0000-0000-00001E000000}"/>
    <cellStyle name="20% - Accent4 5" xfId="796" xr:uid="{00000000-0005-0000-0000-00001F000000}"/>
    <cellStyle name="20% - Accent4 6" xfId="797" xr:uid="{00000000-0005-0000-0000-000020000000}"/>
    <cellStyle name="20% - Accent5" xfId="25691" builtinId="46" customBuiltin="1"/>
    <cellStyle name="20% - Accent5 2" xfId="798" xr:uid="{00000000-0005-0000-0000-000022000000}"/>
    <cellStyle name="20% - Accent5 3" xfId="799" xr:uid="{00000000-0005-0000-0000-000023000000}"/>
    <cellStyle name="20% - Accent5 3 2" xfId="800" xr:uid="{00000000-0005-0000-0000-000024000000}"/>
    <cellStyle name="20% - Accent5 4" xfId="801" xr:uid="{00000000-0005-0000-0000-000025000000}"/>
    <cellStyle name="20% - Accent5 4 2" xfId="802" xr:uid="{00000000-0005-0000-0000-000026000000}"/>
    <cellStyle name="20% - Accent5 5" xfId="803" xr:uid="{00000000-0005-0000-0000-000027000000}"/>
    <cellStyle name="20% - Accent5 6" xfId="804" xr:uid="{00000000-0005-0000-0000-000028000000}"/>
    <cellStyle name="20% - Accent6" xfId="25695" builtinId="50" customBuiltin="1"/>
    <cellStyle name="20% - Accent6 2" xfId="805" xr:uid="{00000000-0005-0000-0000-00002A000000}"/>
    <cellStyle name="20% - Accent6 3" xfId="806" xr:uid="{00000000-0005-0000-0000-00002B000000}"/>
    <cellStyle name="20% - Accent6 3 2" xfId="807" xr:uid="{00000000-0005-0000-0000-00002C000000}"/>
    <cellStyle name="20% - Accent6 4" xfId="808" xr:uid="{00000000-0005-0000-0000-00002D000000}"/>
    <cellStyle name="20% - Accent6 4 2" xfId="809" xr:uid="{00000000-0005-0000-0000-00002E000000}"/>
    <cellStyle name="20% - Accent6 5" xfId="810" xr:uid="{00000000-0005-0000-0000-00002F000000}"/>
    <cellStyle name="20% - Accent6 6" xfId="811" xr:uid="{00000000-0005-0000-0000-000030000000}"/>
    <cellStyle name="40% - Accent1" xfId="25676" builtinId="31" customBuiltin="1"/>
    <cellStyle name="40% - Accent1 2" xfId="812" xr:uid="{00000000-0005-0000-0000-000032000000}"/>
    <cellStyle name="40% - Accent1 3" xfId="813" xr:uid="{00000000-0005-0000-0000-000033000000}"/>
    <cellStyle name="40% - Accent1 3 2" xfId="814" xr:uid="{00000000-0005-0000-0000-000034000000}"/>
    <cellStyle name="40% - Accent1 4" xfId="815" xr:uid="{00000000-0005-0000-0000-000035000000}"/>
    <cellStyle name="40% - Accent1 4 2" xfId="816" xr:uid="{00000000-0005-0000-0000-000036000000}"/>
    <cellStyle name="40% - Accent1 5" xfId="817" xr:uid="{00000000-0005-0000-0000-000037000000}"/>
    <cellStyle name="40% - Accent1 6" xfId="818" xr:uid="{00000000-0005-0000-0000-000038000000}"/>
    <cellStyle name="40% - Accent2" xfId="25680" builtinId="35" customBuiltin="1"/>
    <cellStyle name="40% - Accent2 2" xfId="819" xr:uid="{00000000-0005-0000-0000-00003A000000}"/>
    <cellStyle name="40% - Accent2 3" xfId="820" xr:uid="{00000000-0005-0000-0000-00003B000000}"/>
    <cellStyle name="40% - Accent2 3 2" xfId="821" xr:uid="{00000000-0005-0000-0000-00003C000000}"/>
    <cellStyle name="40% - Accent2 4" xfId="822" xr:uid="{00000000-0005-0000-0000-00003D000000}"/>
    <cellStyle name="40% - Accent2 4 2" xfId="823" xr:uid="{00000000-0005-0000-0000-00003E000000}"/>
    <cellStyle name="40% - Accent2 5" xfId="824" xr:uid="{00000000-0005-0000-0000-00003F000000}"/>
    <cellStyle name="40% - Accent2 6" xfId="825" xr:uid="{00000000-0005-0000-0000-000040000000}"/>
    <cellStyle name="40% - Accent3" xfId="25684" builtinId="39" customBuiltin="1"/>
    <cellStyle name="40% - Accent3 2" xfId="826" xr:uid="{00000000-0005-0000-0000-000042000000}"/>
    <cellStyle name="40% - Accent3 3" xfId="827" xr:uid="{00000000-0005-0000-0000-000043000000}"/>
    <cellStyle name="40% - Accent3 3 2" xfId="828" xr:uid="{00000000-0005-0000-0000-000044000000}"/>
    <cellStyle name="40% - Accent3 4" xfId="829" xr:uid="{00000000-0005-0000-0000-000045000000}"/>
    <cellStyle name="40% - Accent3 4 2" xfId="830" xr:uid="{00000000-0005-0000-0000-000046000000}"/>
    <cellStyle name="40% - Accent3 5" xfId="831" xr:uid="{00000000-0005-0000-0000-000047000000}"/>
    <cellStyle name="40% - Accent3 6" xfId="832" xr:uid="{00000000-0005-0000-0000-000048000000}"/>
    <cellStyle name="40% - Accent4" xfId="25688" builtinId="43" customBuiltin="1"/>
    <cellStyle name="40% - Accent4 2" xfId="833" xr:uid="{00000000-0005-0000-0000-00004A000000}"/>
    <cellStyle name="40% - Accent4 3" xfId="834" xr:uid="{00000000-0005-0000-0000-00004B000000}"/>
    <cellStyle name="40% - Accent4 3 2" xfId="835" xr:uid="{00000000-0005-0000-0000-00004C000000}"/>
    <cellStyle name="40% - Accent4 4" xfId="836" xr:uid="{00000000-0005-0000-0000-00004D000000}"/>
    <cellStyle name="40% - Accent4 4 2" xfId="837" xr:uid="{00000000-0005-0000-0000-00004E000000}"/>
    <cellStyle name="40% - Accent4 5" xfId="838" xr:uid="{00000000-0005-0000-0000-00004F000000}"/>
    <cellStyle name="40% - Accent4 6" xfId="839" xr:uid="{00000000-0005-0000-0000-000050000000}"/>
    <cellStyle name="40% - Accent5" xfId="25692" builtinId="47" customBuiltin="1"/>
    <cellStyle name="40% - Accent5 2" xfId="840" xr:uid="{00000000-0005-0000-0000-000052000000}"/>
    <cellStyle name="40% - Accent5 3" xfId="841" xr:uid="{00000000-0005-0000-0000-000053000000}"/>
    <cellStyle name="40% - Accent5 3 2" xfId="842" xr:uid="{00000000-0005-0000-0000-000054000000}"/>
    <cellStyle name="40% - Accent5 4" xfId="843" xr:uid="{00000000-0005-0000-0000-000055000000}"/>
    <cellStyle name="40% - Accent5 4 2" xfId="844" xr:uid="{00000000-0005-0000-0000-000056000000}"/>
    <cellStyle name="40% - Accent5 5" xfId="845" xr:uid="{00000000-0005-0000-0000-000057000000}"/>
    <cellStyle name="40% - Accent5 6" xfId="846" xr:uid="{00000000-0005-0000-0000-000058000000}"/>
    <cellStyle name="40% - Accent6" xfId="25696" builtinId="51" customBuiltin="1"/>
    <cellStyle name="40% - Accent6 2" xfId="847" xr:uid="{00000000-0005-0000-0000-00005A000000}"/>
    <cellStyle name="40% - Accent6 3" xfId="848" xr:uid="{00000000-0005-0000-0000-00005B000000}"/>
    <cellStyle name="40% - Accent6 3 2" xfId="849" xr:uid="{00000000-0005-0000-0000-00005C000000}"/>
    <cellStyle name="40% - Accent6 4" xfId="850" xr:uid="{00000000-0005-0000-0000-00005D000000}"/>
    <cellStyle name="40% - Accent6 4 2" xfId="851" xr:uid="{00000000-0005-0000-0000-00005E000000}"/>
    <cellStyle name="40% - Accent6 5" xfId="852" xr:uid="{00000000-0005-0000-0000-00005F000000}"/>
    <cellStyle name="40% - Accent6 6" xfId="853" xr:uid="{00000000-0005-0000-0000-000060000000}"/>
    <cellStyle name="60% - Accent1" xfId="25677" builtinId="32" customBuiltin="1"/>
    <cellStyle name="60% - Accent1 2" xfId="854" xr:uid="{00000000-0005-0000-0000-000062000000}"/>
    <cellStyle name="60% - Accent2" xfId="25681" builtinId="36" customBuiltin="1"/>
    <cellStyle name="60% - Accent2 2" xfId="855" xr:uid="{00000000-0005-0000-0000-000064000000}"/>
    <cellStyle name="60% - Accent3" xfId="25685" builtinId="40" customBuiltin="1"/>
    <cellStyle name="60% - Accent3 2" xfId="856" xr:uid="{00000000-0005-0000-0000-000066000000}"/>
    <cellStyle name="60% - Accent4" xfId="25689" builtinId="44" customBuiltin="1"/>
    <cellStyle name="60% - Accent4 2" xfId="857" xr:uid="{00000000-0005-0000-0000-000068000000}"/>
    <cellStyle name="60% - Accent5" xfId="25693" builtinId="48" customBuiltin="1"/>
    <cellStyle name="60% - Accent5 2" xfId="858" xr:uid="{00000000-0005-0000-0000-00006A000000}"/>
    <cellStyle name="60% - Accent6" xfId="25697" builtinId="52" customBuiltin="1"/>
    <cellStyle name="60% - Accent6 2" xfId="859" xr:uid="{00000000-0005-0000-0000-00006C000000}"/>
    <cellStyle name="Accent1" xfId="25674" builtinId="29" customBuiltin="1"/>
    <cellStyle name="Accent1 2" xfId="860" xr:uid="{00000000-0005-0000-0000-00006E000000}"/>
    <cellStyle name="Accent2" xfId="25678" builtinId="33" customBuiltin="1"/>
    <cellStyle name="Accent2 2" xfId="861" xr:uid="{00000000-0005-0000-0000-000070000000}"/>
    <cellStyle name="Accent3" xfId="25682" builtinId="37" customBuiltin="1"/>
    <cellStyle name="Accent3 2" xfId="862" xr:uid="{00000000-0005-0000-0000-000072000000}"/>
    <cellStyle name="Accent4" xfId="25686" builtinId="41" customBuiltin="1"/>
    <cellStyle name="Accent4 2" xfId="863" xr:uid="{00000000-0005-0000-0000-000074000000}"/>
    <cellStyle name="Accent5" xfId="25690" builtinId="45" customBuiltin="1"/>
    <cellStyle name="Accent5 2" xfId="864" xr:uid="{00000000-0005-0000-0000-000076000000}"/>
    <cellStyle name="Accent6" xfId="25694" builtinId="49" customBuiltin="1"/>
    <cellStyle name="Accent6 2" xfId="865" xr:uid="{00000000-0005-0000-0000-000078000000}"/>
    <cellStyle name="Bad" xfId="25664" builtinId="27" customBuiltin="1"/>
    <cellStyle name="Bad 2" xfId="866" xr:uid="{00000000-0005-0000-0000-00007A000000}"/>
    <cellStyle name="Calculation" xfId="25668" builtinId="22" customBuiltin="1"/>
    <cellStyle name="Calculation 2" xfId="867" xr:uid="{00000000-0005-0000-0000-00007C000000}"/>
    <cellStyle name="Check Cell" xfId="25670" builtinId="23" customBuiltin="1"/>
    <cellStyle name="Check Cell 2" xfId="868" xr:uid="{00000000-0005-0000-0000-00007E000000}"/>
    <cellStyle name="Co.Name" xfId="3" xr:uid="{00000000-0005-0000-0000-00007F000000}"/>
    <cellStyle name="Comma" xfId="1" builtinId="3"/>
    <cellStyle name="Comma 10" xfId="4" xr:uid="{00000000-0005-0000-0000-000081000000}"/>
    <cellStyle name="Comma 10 2" xfId="5" xr:uid="{00000000-0005-0000-0000-000082000000}"/>
    <cellStyle name="Comma 10 2 2" xfId="869" xr:uid="{00000000-0005-0000-0000-000083000000}"/>
    <cellStyle name="Comma 10 3" xfId="870" xr:uid="{00000000-0005-0000-0000-000084000000}"/>
    <cellStyle name="Comma 10 4" xfId="871" xr:uid="{00000000-0005-0000-0000-000085000000}"/>
    <cellStyle name="Comma 11" xfId="6" xr:uid="{00000000-0005-0000-0000-000086000000}"/>
    <cellStyle name="Comma 11 2" xfId="872" xr:uid="{00000000-0005-0000-0000-000087000000}"/>
    <cellStyle name="Comma 11 2 2" xfId="25468" xr:uid="{00000000-0005-0000-0000-000088000000}"/>
    <cellStyle name="Comma 11 2 3" xfId="25597" xr:uid="{00000000-0005-0000-0000-000089000000}"/>
    <cellStyle name="Comma 11 3" xfId="873" xr:uid="{00000000-0005-0000-0000-00008A000000}"/>
    <cellStyle name="Comma 11 4" xfId="874" xr:uid="{00000000-0005-0000-0000-00008B000000}"/>
    <cellStyle name="Comma 12" xfId="7" xr:uid="{00000000-0005-0000-0000-00008C000000}"/>
    <cellStyle name="Comma 12 2" xfId="875" xr:uid="{00000000-0005-0000-0000-00008D000000}"/>
    <cellStyle name="Comma 12 2 2" xfId="25469" xr:uid="{00000000-0005-0000-0000-00008E000000}"/>
    <cellStyle name="Comma 12 2 3" xfId="25598" xr:uid="{00000000-0005-0000-0000-00008F000000}"/>
    <cellStyle name="Comma 12 3" xfId="876" xr:uid="{00000000-0005-0000-0000-000090000000}"/>
    <cellStyle name="Comma 12 4" xfId="877" xr:uid="{00000000-0005-0000-0000-000091000000}"/>
    <cellStyle name="Comma 13" xfId="8" xr:uid="{00000000-0005-0000-0000-000092000000}"/>
    <cellStyle name="Comma 13 2" xfId="878" xr:uid="{00000000-0005-0000-0000-000093000000}"/>
    <cellStyle name="Comma 13 2 2" xfId="879" xr:uid="{00000000-0005-0000-0000-000094000000}"/>
    <cellStyle name="Comma 13 2 3" xfId="880" xr:uid="{00000000-0005-0000-0000-000095000000}"/>
    <cellStyle name="Comma 13 3" xfId="881" xr:uid="{00000000-0005-0000-0000-000096000000}"/>
    <cellStyle name="Comma 13 3 2" xfId="882" xr:uid="{00000000-0005-0000-0000-000097000000}"/>
    <cellStyle name="Comma 13 3 3" xfId="883" xr:uid="{00000000-0005-0000-0000-000098000000}"/>
    <cellStyle name="Comma 13 4" xfId="884" xr:uid="{00000000-0005-0000-0000-000099000000}"/>
    <cellStyle name="Comma 13 4 2" xfId="885" xr:uid="{00000000-0005-0000-0000-00009A000000}"/>
    <cellStyle name="Comma 13 4 3" xfId="886" xr:uid="{00000000-0005-0000-0000-00009B000000}"/>
    <cellStyle name="Comma 13 5" xfId="887" xr:uid="{00000000-0005-0000-0000-00009C000000}"/>
    <cellStyle name="Comma 13 6" xfId="888" xr:uid="{00000000-0005-0000-0000-00009D000000}"/>
    <cellStyle name="Comma 13 7" xfId="889" xr:uid="{00000000-0005-0000-0000-00009E000000}"/>
    <cellStyle name="Comma 14" xfId="9" xr:uid="{00000000-0005-0000-0000-00009F000000}"/>
    <cellStyle name="Comma 14 2" xfId="10" xr:uid="{00000000-0005-0000-0000-0000A0000000}"/>
    <cellStyle name="Comma 14 2 2" xfId="769" xr:uid="{00000000-0005-0000-0000-0000A1000000}"/>
    <cellStyle name="Comma 14 2 2 2" xfId="890" xr:uid="{00000000-0005-0000-0000-0000A2000000}"/>
    <cellStyle name="Comma 14 2 2 2 2" xfId="891" xr:uid="{00000000-0005-0000-0000-0000A3000000}"/>
    <cellStyle name="Comma 14 2 2 2 3" xfId="892" xr:uid="{00000000-0005-0000-0000-0000A4000000}"/>
    <cellStyle name="Comma 14 2 2 3" xfId="893" xr:uid="{00000000-0005-0000-0000-0000A5000000}"/>
    <cellStyle name="Comma 14 2 2 4" xfId="894" xr:uid="{00000000-0005-0000-0000-0000A6000000}"/>
    <cellStyle name="Comma 14 2 3" xfId="895" xr:uid="{00000000-0005-0000-0000-0000A7000000}"/>
    <cellStyle name="Comma 14 2 3 2" xfId="896" xr:uid="{00000000-0005-0000-0000-0000A8000000}"/>
    <cellStyle name="Comma 14 2 3 3" xfId="897" xr:uid="{00000000-0005-0000-0000-0000A9000000}"/>
    <cellStyle name="Comma 14 2 4" xfId="898" xr:uid="{00000000-0005-0000-0000-0000AA000000}"/>
    <cellStyle name="Comma 14 2 4 2" xfId="899" xr:uid="{00000000-0005-0000-0000-0000AB000000}"/>
    <cellStyle name="Comma 14 2 4 3" xfId="900" xr:uid="{00000000-0005-0000-0000-0000AC000000}"/>
    <cellStyle name="Comma 14 2 4 4" xfId="25470" xr:uid="{00000000-0005-0000-0000-0000AD000000}"/>
    <cellStyle name="Comma 14 3" xfId="11" xr:uid="{00000000-0005-0000-0000-0000AE000000}"/>
    <cellStyle name="Comma 14 3 2" xfId="12" xr:uid="{00000000-0005-0000-0000-0000AF000000}"/>
    <cellStyle name="Comma 14 3 2 2" xfId="901" xr:uid="{00000000-0005-0000-0000-0000B0000000}"/>
    <cellStyle name="Comma 14 3 2 2 2" xfId="25472" xr:uid="{00000000-0005-0000-0000-0000B1000000}"/>
    <cellStyle name="Comma 14 3 2 2 3" xfId="25599" xr:uid="{00000000-0005-0000-0000-0000B2000000}"/>
    <cellStyle name="Comma 14 3 2 3" xfId="902" xr:uid="{00000000-0005-0000-0000-0000B3000000}"/>
    <cellStyle name="Comma 14 3 3" xfId="13" xr:uid="{00000000-0005-0000-0000-0000B4000000}"/>
    <cellStyle name="Comma 14 3 3 2" xfId="903" xr:uid="{00000000-0005-0000-0000-0000B5000000}"/>
    <cellStyle name="Comma 14 3 3 2 2" xfId="904" xr:uid="{00000000-0005-0000-0000-0000B6000000}"/>
    <cellStyle name="Comma 14 3 3 2 3" xfId="905" xr:uid="{00000000-0005-0000-0000-0000B7000000}"/>
    <cellStyle name="Comma 14 3 3 3" xfId="906" xr:uid="{00000000-0005-0000-0000-0000B8000000}"/>
    <cellStyle name="Comma 14 3 3 3 2" xfId="25473" xr:uid="{00000000-0005-0000-0000-0000B9000000}"/>
    <cellStyle name="Comma 14 3 3 3 3" xfId="25600" xr:uid="{00000000-0005-0000-0000-0000BA000000}"/>
    <cellStyle name="Comma 14 3 3 4" xfId="907" xr:uid="{00000000-0005-0000-0000-0000BB000000}"/>
    <cellStyle name="Comma 14 3 4" xfId="908" xr:uid="{00000000-0005-0000-0000-0000BC000000}"/>
    <cellStyle name="Comma 14 3 4 2" xfId="909" xr:uid="{00000000-0005-0000-0000-0000BD000000}"/>
    <cellStyle name="Comma 14 3 4 3" xfId="910" xr:uid="{00000000-0005-0000-0000-0000BE000000}"/>
    <cellStyle name="Comma 14 3 5" xfId="911" xr:uid="{00000000-0005-0000-0000-0000BF000000}"/>
    <cellStyle name="Comma 14 3 5 2" xfId="25471" xr:uid="{00000000-0005-0000-0000-0000C0000000}"/>
    <cellStyle name="Comma 14 3 5 3" xfId="25601" xr:uid="{00000000-0005-0000-0000-0000C1000000}"/>
    <cellStyle name="Comma 14 3 6" xfId="912" xr:uid="{00000000-0005-0000-0000-0000C2000000}"/>
    <cellStyle name="Comma 14 3 7" xfId="913" xr:uid="{00000000-0005-0000-0000-0000C3000000}"/>
    <cellStyle name="Comma 14 3 8" xfId="914" xr:uid="{00000000-0005-0000-0000-0000C4000000}"/>
    <cellStyle name="Comma 14 4" xfId="14" xr:uid="{00000000-0005-0000-0000-0000C5000000}"/>
    <cellStyle name="Comma 14 4 2" xfId="15" xr:uid="{00000000-0005-0000-0000-0000C6000000}"/>
    <cellStyle name="Comma 14 4 3" xfId="16" xr:uid="{00000000-0005-0000-0000-0000C7000000}"/>
    <cellStyle name="Comma 14 4 4" xfId="915" xr:uid="{00000000-0005-0000-0000-0000C8000000}"/>
    <cellStyle name="Comma 14 5" xfId="916" xr:uid="{00000000-0005-0000-0000-0000C9000000}"/>
    <cellStyle name="Comma 14 5 2" xfId="917" xr:uid="{00000000-0005-0000-0000-0000CA000000}"/>
    <cellStyle name="Comma 14 5 3" xfId="918" xr:uid="{00000000-0005-0000-0000-0000CB000000}"/>
    <cellStyle name="Comma 14 6" xfId="919" xr:uid="{00000000-0005-0000-0000-0000CC000000}"/>
    <cellStyle name="Comma 14 7" xfId="920" xr:uid="{00000000-0005-0000-0000-0000CD000000}"/>
    <cellStyle name="Comma 14 8" xfId="921" xr:uid="{00000000-0005-0000-0000-0000CE000000}"/>
    <cellStyle name="Comma 15" xfId="17" xr:uid="{00000000-0005-0000-0000-0000CF000000}"/>
    <cellStyle name="Comma 15 10" xfId="922" xr:uid="{00000000-0005-0000-0000-0000D0000000}"/>
    <cellStyle name="Comma 15 10 2" xfId="923" xr:uid="{00000000-0005-0000-0000-0000D1000000}"/>
    <cellStyle name="Comma 15 10 2 2" xfId="924" xr:uid="{00000000-0005-0000-0000-0000D2000000}"/>
    <cellStyle name="Comma 15 10 3" xfId="925" xr:uid="{00000000-0005-0000-0000-0000D3000000}"/>
    <cellStyle name="Comma 15 10 4" xfId="25474" xr:uid="{00000000-0005-0000-0000-0000D4000000}"/>
    <cellStyle name="Comma 15 11" xfId="926" xr:uid="{00000000-0005-0000-0000-0000D5000000}"/>
    <cellStyle name="Comma 15 11 2" xfId="927" xr:uid="{00000000-0005-0000-0000-0000D6000000}"/>
    <cellStyle name="Comma 15 11 2 2" xfId="928" xr:uid="{00000000-0005-0000-0000-0000D7000000}"/>
    <cellStyle name="Comma 15 11 3" xfId="929" xr:uid="{00000000-0005-0000-0000-0000D8000000}"/>
    <cellStyle name="Comma 15 12" xfId="930" xr:uid="{00000000-0005-0000-0000-0000D9000000}"/>
    <cellStyle name="Comma 15 13" xfId="931" xr:uid="{00000000-0005-0000-0000-0000DA000000}"/>
    <cellStyle name="Comma 15 2" xfId="18" xr:uid="{00000000-0005-0000-0000-0000DB000000}"/>
    <cellStyle name="Comma 15 2 2" xfId="932" xr:uid="{00000000-0005-0000-0000-0000DC000000}"/>
    <cellStyle name="Comma 15 2 2 10" xfId="933" xr:uid="{00000000-0005-0000-0000-0000DD000000}"/>
    <cellStyle name="Comma 15 2 2 2" xfId="934" xr:uid="{00000000-0005-0000-0000-0000DE000000}"/>
    <cellStyle name="Comma 15 2 2 2 2" xfId="935" xr:uid="{00000000-0005-0000-0000-0000DF000000}"/>
    <cellStyle name="Comma 15 2 2 2 3" xfId="936" xr:uid="{00000000-0005-0000-0000-0000E0000000}"/>
    <cellStyle name="Comma 15 2 2 3" xfId="937" xr:uid="{00000000-0005-0000-0000-0000E1000000}"/>
    <cellStyle name="Comma 15 2 2 3 2" xfId="938" xr:uid="{00000000-0005-0000-0000-0000E2000000}"/>
    <cellStyle name="Comma 15 2 2 3 3" xfId="939" xr:uid="{00000000-0005-0000-0000-0000E3000000}"/>
    <cellStyle name="Comma 15 2 2 4" xfId="940" xr:uid="{00000000-0005-0000-0000-0000E4000000}"/>
    <cellStyle name="Comma 15 2 2 4 2" xfId="941" xr:uid="{00000000-0005-0000-0000-0000E5000000}"/>
    <cellStyle name="Comma 15 2 2 4 2 2" xfId="942" xr:uid="{00000000-0005-0000-0000-0000E6000000}"/>
    <cellStyle name="Comma 15 2 2 4 3" xfId="943" xr:uid="{00000000-0005-0000-0000-0000E7000000}"/>
    <cellStyle name="Comma 15 2 2 5" xfId="944" xr:uid="{00000000-0005-0000-0000-0000E8000000}"/>
    <cellStyle name="Comma 15 2 2 5 2" xfId="945" xr:uid="{00000000-0005-0000-0000-0000E9000000}"/>
    <cellStyle name="Comma 15 2 2 5 2 2" xfId="946" xr:uid="{00000000-0005-0000-0000-0000EA000000}"/>
    <cellStyle name="Comma 15 2 2 5 3" xfId="947" xr:uid="{00000000-0005-0000-0000-0000EB000000}"/>
    <cellStyle name="Comma 15 2 2 6" xfId="948" xr:uid="{00000000-0005-0000-0000-0000EC000000}"/>
    <cellStyle name="Comma 15 2 2 6 2" xfId="949" xr:uid="{00000000-0005-0000-0000-0000ED000000}"/>
    <cellStyle name="Comma 15 2 2 6 2 2" xfId="950" xr:uid="{00000000-0005-0000-0000-0000EE000000}"/>
    <cellStyle name="Comma 15 2 2 6 3" xfId="951" xr:uid="{00000000-0005-0000-0000-0000EF000000}"/>
    <cellStyle name="Comma 15 2 2 7" xfId="952" xr:uid="{00000000-0005-0000-0000-0000F0000000}"/>
    <cellStyle name="Comma 15 2 2 7 2" xfId="953" xr:uid="{00000000-0005-0000-0000-0000F1000000}"/>
    <cellStyle name="Comma 15 2 2 8" xfId="954" xr:uid="{00000000-0005-0000-0000-0000F2000000}"/>
    <cellStyle name="Comma 15 2 2 8 2" xfId="955" xr:uid="{00000000-0005-0000-0000-0000F3000000}"/>
    <cellStyle name="Comma 15 2 2 9" xfId="956" xr:uid="{00000000-0005-0000-0000-0000F4000000}"/>
    <cellStyle name="Comma 15 2 3" xfId="957" xr:uid="{00000000-0005-0000-0000-0000F5000000}"/>
    <cellStyle name="Comma 15 2 3 10" xfId="958" xr:uid="{00000000-0005-0000-0000-0000F6000000}"/>
    <cellStyle name="Comma 15 2 3 2" xfId="959" xr:uid="{00000000-0005-0000-0000-0000F7000000}"/>
    <cellStyle name="Comma 15 2 3 2 2" xfId="960" xr:uid="{00000000-0005-0000-0000-0000F8000000}"/>
    <cellStyle name="Comma 15 2 3 2 3" xfId="961" xr:uid="{00000000-0005-0000-0000-0000F9000000}"/>
    <cellStyle name="Comma 15 2 3 3" xfId="962" xr:uid="{00000000-0005-0000-0000-0000FA000000}"/>
    <cellStyle name="Comma 15 2 3 3 2" xfId="963" xr:uid="{00000000-0005-0000-0000-0000FB000000}"/>
    <cellStyle name="Comma 15 2 3 3 3" xfId="964" xr:uid="{00000000-0005-0000-0000-0000FC000000}"/>
    <cellStyle name="Comma 15 2 3 4" xfId="965" xr:uid="{00000000-0005-0000-0000-0000FD000000}"/>
    <cellStyle name="Comma 15 2 3 4 2" xfId="966" xr:uid="{00000000-0005-0000-0000-0000FE000000}"/>
    <cellStyle name="Comma 15 2 3 4 2 2" xfId="967" xr:uid="{00000000-0005-0000-0000-0000FF000000}"/>
    <cellStyle name="Comma 15 2 3 4 3" xfId="968" xr:uid="{00000000-0005-0000-0000-000000010000}"/>
    <cellStyle name="Comma 15 2 3 5" xfId="969" xr:uid="{00000000-0005-0000-0000-000001010000}"/>
    <cellStyle name="Comma 15 2 3 5 2" xfId="970" xr:uid="{00000000-0005-0000-0000-000002010000}"/>
    <cellStyle name="Comma 15 2 3 5 2 2" xfId="971" xr:uid="{00000000-0005-0000-0000-000003010000}"/>
    <cellStyle name="Comma 15 2 3 5 3" xfId="972" xr:uid="{00000000-0005-0000-0000-000004010000}"/>
    <cellStyle name="Comma 15 2 3 6" xfId="973" xr:uid="{00000000-0005-0000-0000-000005010000}"/>
    <cellStyle name="Comma 15 2 3 6 2" xfId="974" xr:uid="{00000000-0005-0000-0000-000006010000}"/>
    <cellStyle name="Comma 15 2 3 6 2 2" xfId="975" xr:uid="{00000000-0005-0000-0000-000007010000}"/>
    <cellStyle name="Comma 15 2 3 6 3" xfId="976" xr:uid="{00000000-0005-0000-0000-000008010000}"/>
    <cellStyle name="Comma 15 2 3 7" xfId="977" xr:uid="{00000000-0005-0000-0000-000009010000}"/>
    <cellStyle name="Comma 15 2 3 7 2" xfId="978" xr:uid="{00000000-0005-0000-0000-00000A010000}"/>
    <cellStyle name="Comma 15 2 3 8" xfId="979" xr:uid="{00000000-0005-0000-0000-00000B010000}"/>
    <cellStyle name="Comma 15 2 3 8 2" xfId="980" xr:uid="{00000000-0005-0000-0000-00000C010000}"/>
    <cellStyle name="Comma 15 2 3 9" xfId="981" xr:uid="{00000000-0005-0000-0000-00000D010000}"/>
    <cellStyle name="Comma 15 2 4" xfId="982" xr:uid="{00000000-0005-0000-0000-00000E010000}"/>
    <cellStyle name="Comma 15 2 4 10" xfId="983" xr:uid="{00000000-0005-0000-0000-00000F010000}"/>
    <cellStyle name="Comma 15 2 4 2" xfId="984" xr:uid="{00000000-0005-0000-0000-000010010000}"/>
    <cellStyle name="Comma 15 2 4 3" xfId="985" xr:uid="{00000000-0005-0000-0000-000011010000}"/>
    <cellStyle name="Comma 15 2 4 3 2" xfId="986" xr:uid="{00000000-0005-0000-0000-000012010000}"/>
    <cellStyle name="Comma 15 2 4 3 2 2" xfId="987" xr:uid="{00000000-0005-0000-0000-000013010000}"/>
    <cellStyle name="Comma 15 2 4 3 3" xfId="988" xr:uid="{00000000-0005-0000-0000-000014010000}"/>
    <cellStyle name="Comma 15 2 4 4" xfId="989" xr:uid="{00000000-0005-0000-0000-000015010000}"/>
    <cellStyle name="Comma 15 2 4 4 2" xfId="990" xr:uid="{00000000-0005-0000-0000-000016010000}"/>
    <cellStyle name="Comma 15 2 4 4 2 2" xfId="991" xr:uid="{00000000-0005-0000-0000-000017010000}"/>
    <cellStyle name="Comma 15 2 4 4 3" xfId="992" xr:uid="{00000000-0005-0000-0000-000018010000}"/>
    <cellStyle name="Comma 15 2 4 5" xfId="993" xr:uid="{00000000-0005-0000-0000-000019010000}"/>
    <cellStyle name="Comma 15 2 4 5 2" xfId="994" xr:uid="{00000000-0005-0000-0000-00001A010000}"/>
    <cellStyle name="Comma 15 2 4 5 2 2" xfId="995" xr:uid="{00000000-0005-0000-0000-00001B010000}"/>
    <cellStyle name="Comma 15 2 4 5 3" xfId="996" xr:uid="{00000000-0005-0000-0000-00001C010000}"/>
    <cellStyle name="Comma 15 2 4 6" xfId="997" xr:uid="{00000000-0005-0000-0000-00001D010000}"/>
    <cellStyle name="Comma 15 2 4 6 2" xfId="998" xr:uid="{00000000-0005-0000-0000-00001E010000}"/>
    <cellStyle name="Comma 15 2 4 7" xfId="999" xr:uid="{00000000-0005-0000-0000-00001F010000}"/>
    <cellStyle name="Comma 15 2 4 7 2" xfId="1000" xr:uid="{00000000-0005-0000-0000-000020010000}"/>
    <cellStyle name="Comma 15 2 4 8" xfId="1001" xr:uid="{00000000-0005-0000-0000-000021010000}"/>
    <cellStyle name="Comma 15 2 4 9" xfId="1002" xr:uid="{00000000-0005-0000-0000-000022010000}"/>
    <cellStyle name="Comma 15 2 5" xfId="1003" xr:uid="{00000000-0005-0000-0000-000023010000}"/>
    <cellStyle name="Comma 15 2 5 2" xfId="1004" xr:uid="{00000000-0005-0000-0000-000024010000}"/>
    <cellStyle name="Comma 15 2 5 3" xfId="1005" xr:uid="{00000000-0005-0000-0000-000025010000}"/>
    <cellStyle name="Comma 15 2 5 4" xfId="25475" xr:uid="{00000000-0005-0000-0000-000026010000}"/>
    <cellStyle name="Comma 15 2 6" xfId="1006" xr:uid="{00000000-0005-0000-0000-000027010000}"/>
    <cellStyle name="Comma 15 2 6 2" xfId="1007" xr:uid="{00000000-0005-0000-0000-000028010000}"/>
    <cellStyle name="Comma 15 2 6 2 2" xfId="1008" xr:uid="{00000000-0005-0000-0000-000029010000}"/>
    <cellStyle name="Comma 15 2 6 2 2 2" xfId="1009" xr:uid="{00000000-0005-0000-0000-00002A010000}"/>
    <cellStyle name="Comma 15 2 6 2 3" xfId="1010" xr:uid="{00000000-0005-0000-0000-00002B010000}"/>
    <cellStyle name="Comma 15 2 6 3" xfId="1011" xr:uid="{00000000-0005-0000-0000-00002C010000}"/>
    <cellStyle name="Comma 15 2 6 3 2" xfId="1012" xr:uid="{00000000-0005-0000-0000-00002D010000}"/>
    <cellStyle name="Comma 15 2 6 3 2 2" xfId="1013" xr:uid="{00000000-0005-0000-0000-00002E010000}"/>
    <cellStyle name="Comma 15 2 6 3 3" xfId="1014" xr:uid="{00000000-0005-0000-0000-00002F010000}"/>
    <cellStyle name="Comma 15 2 6 4" xfId="1015" xr:uid="{00000000-0005-0000-0000-000030010000}"/>
    <cellStyle name="Comma 15 2 6 4 2" xfId="1016" xr:uid="{00000000-0005-0000-0000-000031010000}"/>
    <cellStyle name="Comma 15 2 6 4 2 2" xfId="1017" xr:uid="{00000000-0005-0000-0000-000032010000}"/>
    <cellStyle name="Comma 15 2 6 4 3" xfId="1018" xr:uid="{00000000-0005-0000-0000-000033010000}"/>
    <cellStyle name="Comma 15 2 6 5" xfId="1019" xr:uid="{00000000-0005-0000-0000-000034010000}"/>
    <cellStyle name="Comma 15 2 6 5 2" xfId="1020" xr:uid="{00000000-0005-0000-0000-000035010000}"/>
    <cellStyle name="Comma 15 2 6 6" xfId="1021" xr:uid="{00000000-0005-0000-0000-000036010000}"/>
    <cellStyle name="Comma 15 2 6 6 2" xfId="1022" xr:uid="{00000000-0005-0000-0000-000037010000}"/>
    <cellStyle name="Comma 15 2 6 7" xfId="1023" xr:uid="{00000000-0005-0000-0000-000038010000}"/>
    <cellStyle name="Comma 15 2 7" xfId="1024" xr:uid="{00000000-0005-0000-0000-000039010000}"/>
    <cellStyle name="Comma 15 2 7 2" xfId="1025" xr:uid="{00000000-0005-0000-0000-00003A010000}"/>
    <cellStyle name="Comma 15 2 7 2 2" xfId="1026" xr:uid="{00000000-0005-0000-0000-00003B010000}"/>
    <cellStyle name="Comma 15 2 7 3" xfId="1027" xr:uid="{00000000-0005-0000-0000-00003C010000}"/>
    <cellStyle name="Comma 15 2 8" xfId="1028" xr:uid="{00000000-0005-0000-0000-00003D010000}"/>
    <cellStyle name="Comma 15 2 8 2" xfId="1029" xr:uid="{00000000-0005-0000-0000-00003E010000}"/>
    <cellStyle name="Comma 15 2 8 2 2" xfId="1030" xr:uid="{00000000-0005-0000-0000-00003F010000}"/>
    <cellStyle name="Comma 15 2 8 3" xfId="1031" xr:uid="{00000000-0005-0000-0000-000040010000}"/>
    <cellStyle name="Comma 15 2 9" xfId="1032" xr:uid="{00000000-0005-0000-0000-000041010000}"/>
    <cellStyle name="Comma 15 3" xfId="1033" xr:uid="{00000000-0005-0000-0000-000042010000}"/>
    <cellStyle name="Comma 15 3 10" xfId="1034" xr:uid="{00000000-0005-0000-0000-000043010000}"/>
    <cellStyle name="Comma 15 3 11" xfId="1035" xr:uid="{00000000-0005-0000-0000-000044010000}"/>
    <cellStyle name="Comma 15 3 2" xfId="1036" xr:uid="{00000000-0005-0000-0000-000045010000}"/>
    <cellStyle name="Comma 15 3 2 10" xfId="1037" xr:uid="{00000000-0005-0000-0000-000046010000}"/>
    <cellStyle name="Comma 15 3 2 2" xfId="1038" xr:uid="{00000000-0005-0000-0000-000047010000}"/>
    <cellStyle name="Comma 15 3 2 2 2" xfId="1039" xr:uid="{00000000-0005-0000-0000-000048010000}"/>
    <cellStyle name="Comma 15 3 2 2 3" xfId="1040" xr:uid="{00000000-0005-0000-0000-000049010000}"/>
    <cellStyle name="Comma 15 3 2 3" xfId="1041" xr:uid="{00000000-0005-0000-0000-00004A010000}"/>
    <cellStyle name="Comma 15 3 2 3 2" xfId="1042" xr:uid="{00000000-0005-0000-0000-00004B010000}"/>
    <cellStyle name="Comma 15 3 2 3 3" xfId="1043" xr:uid="{00000000-0005-0000-0000-00004C010000}"/>
    <cellStyle name="Comma 15 3 2 4" xfId="1044" xr:uid="{00000000-0005-0000-0000-00004D010000}"/>
    <cellStyle name="Comma 15 3 2 4 2" xfId="1045" xr:uid="{00000000-0005-0000-0000-00004E010000}"/>
    <cellStyle name="Comma 15 3 2 4 2 2" xfId="1046" xr:uid="{00000000-0005-0000-0000-00004F010000}"/>
    <cellStyle name="Comma 15 3 2 4 3" xfId="1047" xr:uid="{00000000-0005-0000-0000-000050010000}"/>
    <cellStyle name="Comma 15 3 2 5" xfId="1048" xr:uid="{00000000-0005-0000-0000-000051010000}"/>
    <cellStyle name="Comma 15 3 2 5 2" xfId="1049" xr:uid="{00000000-0005-0000-0000-000052010000}"/>
    <cellStyle name="Comma 15 3 2 5 2 2" xfId="1050" xr:uid="{00000000-0005-0000-0000-000053010000}"/>
    <cellStyle name="Comma 15 3 2 5 3" xfId="1051" xr:uid="{00000000-0005-0000-0000-000054010000}"/>
    <cellStyle name="Comma 15 3 2 6" xfId="1052" xr:uid="{00000000-0005-0000-0000-000055010000}"/>
    <cellStyle name="Comma 15 3 2 6 2" xfId="1053" xr:uid="{00000000-0005-0000-0000-000056010000}"/>
    <cellStyle name="Comma 15 3 2 6 2 2" xfId="1054" xr:uid="{00000000-0005-0000-0000-000057010000}"/>
    <cellStyle name="Comma 15 3 2 6 3" xfId="1055" xr:uid="{00000000-0005-0000-0000-000058010000}"/>
    <cellStyle name="Comma 15 3 2 7" xfId="1056" xr:uid="{00000000-0005-0000-0000-000059010000}"/>
    <cellStyle name="Comma 15 3 2 7 2" xfId="1057" xr:uid="{00000000-0005-0000-0000-00005A010000}"/>
    <cellStyle name="Comma 15 3 2 8" xfId="1058" xr:uid="{00000000-0005-0000-0000-00005B010000}"/>
    <cellStyle name="Comma 15 3 2 8 2" xfId="1059" xr:uid="{00000000-0005-0000-0000-00005C010000}"/>
    <cellStyle name="Comma 15 3 2 9" xfId="1060" xr:uid="{00000000-0005-0000-0000-00005D010000}"/>
    <cellStyle name="Comma 15 3 3" xfId="1061" xr:uid="{00000000-0005-0000-0000-00005E010000}"/>
    <cellStyle name="Comma 15 3 3 2" xfId="1062" xr:uid="{00000000-0005-0000-0000-00005F010000}"/>
    <cellStyle name="Comma 15 3 3 3" xfId="1063" xr:uid="{00000000-0005-0000-0000-000060010000}"/>
    <cellStyle name="Comma 15 3 4" xfId="1064" xr:uid="{00000000-0005-0000-0000-000061010000}"/>
    <cellStyle name="Comma 15 3 4 2" xfId="1065" xr:uid="{00000000-0005-0000-0000-000062010000}"/>
    <cellStyle name="Comma 15 3 4 3" xfId="1066" xr:uid="{00000000-0005-0000-0000-000063010000}"/>
    <cellStyle name="Comma 15 3 5" xfId="1067" xr:uid="{00000000-0005-0000-0000-000064010000}"/>
    <cellStyle name="Comma 15 3 5 2" xfId="1068" xr:uid="{00000000-0005-0000-0000-000065010000}"/>
    <cellStyle name="Comma 15 3 5 2 2" xfId="1069" xr:uid="{00000000-0005-0000-0000-000066010000}"/>
    <cellStyle name="Comma 15 3 5 3" xfId="1070" xr:uid="{00000000-0005-0000-0000-000067010000}"/>
    <cellStyle name="Comma 15 3 6" xfId="1071" xr:uid="{00000000-0005-0000-0000-000068010000}"/>
    <cellStyle name="Comma 15 3 6 2" xfId="1072" xr:uid="{00000000-0005-0000-0000-000069010000}"/>
    <cellStyle name="Comma 15 3 6 2 2" xfId="1073" xr:uid="{00000000-0005-0000-0000-00006A010000}"/>
    <cellStyle name="Comma 15 3 6 3" xfId="1074" xr:uid="{00000000-0005-0000-0000-00006B010000}"/>
    <cellStyle name="Comma 15 3 7" xfId="1075" xr:uid="{00000000-0005-0000-0000-00006C010000}"/>
    <cellStyle name="Comma 15 3 7 2" xfId="1076" xr:uid="{00000000-0005-0000-0000-00006D010000}"/>
    <cellStyle name="Comma 15 3 7 2 2" xfId="1077" xr:uid="{00000000-0005-0000-0000-00006E010000}"/>
    <cellStyle name="Comma 15 3 7 3" xfId="1078" xr:uid="{00000000-0005-0000-0000-00006F010000}"/>
    <cellStyle name="Comma 15 3 8" xfId="1079" xr:uid="{00000000-0005-0000-0000-000070010000}"/>
    <cellStyle name="Comma 15 3 8 2" xfId="1080" xr:uid="{00000000-0005-0000-0000-000071010000}"/>
    <cellStyle name="Comma 15 3 9" xfId="1081" xr:uid="{00000000-0005-0000-0000-000072010000}"/>
    <cellStyle name="Comma 15 3 9 2" xfId="1082" xr:uid="{00000000-0005-0000-0000-000073010000}"/>
    <cellStyle name="Comma 15 4" xfId="1083" xr:uid="{00000000-0005-0000-0000-000074010000}"/>
    <cellStyle name="Comma 15 4 10" xfId="1084" xr:uid="{00000000-0005-0000-0000-000075010000}"/>
    <cellStyle name="Comma 15 4 2" xfId="1085" xr:uid="{00000000-0005-0000-0000-000076010000}"/>
    <cellStyle name="Comma 15 4 2 2" xfId="1086" xr:uid="{00000000-0005-0000-0000-000077010000}"/>
    <cellStyle name="Comma 15 4 2 3" xfId="1087" xr:uid="{00000000-0005-0000-0000-000078010000}"/>
    <cellStyle name="Comma 15 4 3" xfId="1088" xr:uid="{00000000-0005-0000-0000-000079010000}"/>
    <cellStyle name="Comma 15 4 3 2" xfId="1089" xr:uid="{00000000-0005-0000-0000-00007A010000}"/>
    <cellStyle name="Comma 15 4 3 3" xfId="1090" xr:uid="{00000000-0005-0000-0000-00007B010000}"/>
    <cellStyle name="Comma 15 4 4" xfId="1091" xr:uid="{00000000-0005-0000-0000-00007C010000}"/>
    <cellStyle name="Comma 15 4 4 2" xfId="1092" xr:uid="{00000000-0005-0000-0000-00007D010000}"/>
    <cellStyle name="Comma 15 4 4 2 2" xfId="1093" xr:uid="{00000000-0005-0000-0000-00007E010000}"/>
    <cellStyle name="Comma 15 4 4 3" xfId="1094" xr:uid="{00000000-0005-0000-0000-00007F010000}"/>
    <cellStyle name="Comma 15 4 5" xfId="1095" xr:uid="{00000000-0005-0000-0000-000080010000}"/>
    <cellStyle name="Comma 15 4 5 2" xfId="1096" xr:uid="{00000000-0005-0000-0000-000081010000}"/>
    <cellStyle name="Comma 15 4 5 2 2" xfId="1097" xr:uid="{00000000-0005-0000-0000-000082010000}"/>
    <cellStyle name="Comma 15 4 5 3" xfId="1098" xr:uid="{00000000-0005-0000-0000-000083010000}"/>
    <cellStyle name="Comma 15 4 6" xfId="1099" xr:uid="{00000000-0005-0000-0000-000084010000}"/>
    <cellStyle name="Comma 15 4 6 2" xfId="1100" xr:uid="{00000000-0005-0000-0000-000085010000}"/>
    <cellStyle name="Comma 15 4 6 2 2" xfId="1101" xr:uid="{00000000-0005-0000-0000-000086010000}"/>
    <cellStyle name="Comma 15 4 6 3" xfId="1102" xr:uid="{00000000-0005-0000-0000-000087010000}"/>
    <cellStyle name="Comma 15 4 7" xfId="1103" xr:uid="{00000000-0005-0000-0000-000088010000}"/>
    <cellStyle name="Comma 15 4 7 2" xfId="1104" xr:uid="{00000000-0005-0000-0000-000089010000}"/>
    <cellStyle name="Comma 15 4 8" xfId="1105" xr:uid="{00000000-0005-0000-0000-00008A010000}"/>
    <cellStyle name="Comma 15 4 8 2" xfId="1106" xr:uid="{00000000-0005-0000-0000-00008B010000}"/>
    <cellStyle name="Comma 15 4 9" xfId="1107" xr:uid="{00000000-0005-0000-0000-00008C010000}"/>
    <cellStyle name="Comma 15 5" xfId="1108" xr:uid="{00000000-0005-0000-0000-00008D010000}"/>
    <cellStyle name="Comma 15 5 10" xfId="1109" xr:uid="{00000000-0005-0000-0000-00008E010000}"/>
    <cellStyle name="Comma 15 5 2" xfId="1110" xr:uid="{00000000-0005-0000-0000-00008F010000}"/>
    <cellStyle name="Comma 15 5 2 2" xfId="1111" xr:uid="{00000000-0005-0000-0000-000090010000}"/>
    <cellStyle name="Comma 15 5 2 3" xfId="1112" xr:uid="{00000000-0005-0000-0000-000091010000}"/>
    <cellStyle name="Comma 15 5 3" xfId="1113" xr:uid="{00000000-0005-0000-0000-000092010000}"/>
    <cellStyle name="Comma 15 5 3 2" xfId="1114" xr:uid="{00000000-0005-0000-0000-000093010000}"/>
    <cellStyle name="Comma 15 5 3 3" xfId="1115" xr:uid="{00000000-0005-0000-0000-000094010000}"/>
    <cellStyle name="Comma 15 5 4" xfId="1116" xr:uid="{00000000-0005-0000-0000-000095010000}"/>
    <cellStyle name="Comma 15 5 4 2" xfId="1117" xr:uid="{00000000-0005-0000-0000-000096010000}"/>
    <cellStyle name="Comma 15 5 4 2 2" xfId="1118" xr:uid="{00000000-0005-0000-0000-000097010000}"/>
    <cellStyle name="Comma 15 5 4 3" xfId="1119" xr:uid="{00000000-0005-0000-0000-000098010000}"/>
    <cellStyle name="Comma 15 5 5" xfId="1120" xr:uid="{00000000-0005-0000-0000-000099010000}"/>
    <cellStyle name="Comma 15 5 5 2" xfId="1121" xr:uid="{00000000-0005-0000-0000-00009A010000}"/>
    <cellStyle name="Comma 15 5 5 2 2" xfId="1122" xr:uid="{00000000-0005-0000-0000-00009B010000}"/>
    <cellStyle name="Comma 15 5 5 3" xfId="1123" xr:uid="{00000000-0005-0000-0000-00009C010000}"/>
    <cellStyle name="Comma 15 5 6" xfId="1124" xr:uid="{00000000-0005-0000-0000-00009D010000}"/>
    <cellStyle name="Comma 15 5 6 2" xfId="1125" xr:uid="{00000000-0005-0000-0000-00009E010000}"/>
    <cellStyle name="Comma 15 5 6 2 2" xfId="1126" xr:uid="{00000000-0005-0000-0000-00009F010000}"/>
    <cellStyle name="Comma 15 5 6 3" xfId="1127" xr:uid="{00000000-0005-0000-0000-0000A0010000}"/>
    <cellStyle name="Comma 15 5 7" xfId="1128" xr:uid="{00000000-0005-0000-0000-0000A1010000}"/>
    <cellStyle name="Comma 15 5 7 2" xfId="1129" xr:uid="{00000000-0005-0000-0000-0000A2010000}"/>
    <cellStyle name="Comma 15 5 8" xfId="1130" xr:uid="{00000000-0005-0000-0000-0000A3010000}"/>
    <cellStyle name="Comma 15 5 8 2" xfId="1131" xr:uid="{00000000-0005-0000-0000-0000A4010000}"/>
    <cellStyle name="Comma 15 5 9" xfId="1132" xr:uid="{00000000-0005-0000-0000-0000A5010000}"/>
    <cellStyle name="Comma 15 6" xfId="1133" xr:uid="{00000000-0005-0000-0000-0000A6010000}"/>
    <cellStyle name="Comma 15 6 10" xfId="1134" xr:uid="{00000000-0005-0000-0000-0000A7010000}"/>
    <cellStyle name="Comma 15 6 2" xfId="1135" xr:uid="{00000000-0005-0000-0000-0000A8010000}"/>
    <cellStyle name="Comma 15 6 2 2" xfId="1136" xr:uid="{00000000-0005-0000-0000-0000A9010000}"/>
    <cellStyle name="Comma 15 6 2 3" xfId="1137" xr:uid="{00000000-0005-0000-0000-0000AA010000}"/>
    <cellStyle name="Comma 15 6 3" xfId="1138" xr:uid="{00000000-0005-0000-0000-0000AB010000}"/>
    <cellStyle name="Comma 15 6 3 2" xfId="1139" xr:uid="{00000000-0005-0000-0000-0000AC010000}"/>
    <cellStyle name="Comma 15 6 3 3" xfId="1140" xr:uid="{00000000-0005-0000-0000-0000AD010000}"/>
    <cellStyle name="Comma 15 6 4" xfId="1141" xr:uid="{00000000-0005-0000-0000-0000AE010000}"/>
    <cellStyle name="Comma 15 6 4 2" xfId="1142" xr:uid="{00000000-0005-0000-0000-0000AF010000}"/>
    <cellStyle name="Comma 15 6 4 2 2" xfId="1143" xr:uid="{00000000-0005-0000-0000-0000B0010000}"/>
    <cellStyle name="Comma 15 6 4 3" xfId="1144" xr:uid="{00000000-0005-0000-0000-0000B1010000}"/>
    <cellStyle name="Comma 15 6 5" xfId="1145" xr:uid="{00000000-0005-0000-0000-0000B2010000}"/>
    <cellStyle name="Comma 15 6 5 2" xfId="1146" xr:uid="{00000000-0005-0000-0000-0000B3010000}"/>
    <cellStyle name="Comma 15 6 5 2 2" xfId="1147" xr:uid="{00000000-0005-0000-0000-0000B4010000}"/>
    <cellStyle name="Comma 15 6 5 3" xfId="1148" xr:uid="{00000000-0005-0000-0000-0000B5010000}"/>
    <cellStyle name="Comma 15 6 6" xfId="1149" xr:uid="{00000000-0005-0000-0000-0000B6010000}"/>
    <cellStyle name="Comma 15 6 6 2" xfId="1150" xr:uid="{00000000-0005-0000-0000-0000B7010000}"/>
    <cellStyle name="Comma 15 6 6 2 2" xfId="1151" xr:uid="{00000000-0005-0000-0000-0000B8010000}"/>
    <cellStyle name="Comma 15 6 6 3" xfId="1152" xr:uid="{00000000-0005-0000-0000-0000B9010000}"/>
    <cellStyle name="Comma 15 6 7" xfId="1153" xr:uid="{00000000-0005-0000-0000-0000BA010000}"/>
    <cellStyle name="Comma 15 6 7 2" xfId="1154" xr:uid="{00000000-0005-0000-0000-0000BB010000}"/>
    <cellStyle name="Comma 15 6 8" xfId="1155" xr:uid="{00000000-0005-0000-0000-0000BC010000}"/>
    <cellStyle name="Comma 15 6 8 2" xfId="1156" xr:uid="{00000000-0005-0000-0000-0000BD010000}"/>
    <cellStyle name="Comma 15 6 9" xfId="1157" xr:uid="{00000000-0005-0000-0000-0000BE010000}"/>
    <cellStyle name="Comma 15 7" xfId="1158" xr:uid="{00000000-0005-0000-0000-0000BF010000}"/>
    <cellStyle name="Comma 15 7 2" xfId="1159" xr:uid="{00000000-0005-0000-0000-0000C0010000}"/>
    <cellStyle name="Comma 15 7 2 2" xfId="1160" xr:uid="{00000000-0005-0000-0000-0000C1010000}"/>
    <cellStyle name="Comma 15 7 2 3" xfId="1161" xr:uid="{00000000-0005-0000-0000-0000C2010000}"/>
    <cellStyle name="Comma 15 7 3" xfId="1162" xr:uid="{00000000-0005-0000-0000-0000C3010000}"/>
    <cellStyle name="Comma 15 7 3 2" xfId="1163" xr:uid="{00000000-0005-0000-0000-0000C4010000}"/>
    <cellStyle name="Comma 15 7 3 3" xfId="1164" xr:uid="{00000000-0005-0000-0000-0000C5010000}"/>
    <cellStyle name="Comma 15 7 4" xfId="1165" xr:uid="{00000000-0005-0000-0000-0000C6010000}"/>
    <cellStyle name="Comma 15 7 5" xfId="1166" xr:uid="{00000000-0005-0000-0000-0000C7010000}"/>
    <cellStyle name="Comma 15 8" xfId="1167" xr:uid="{00000000-0005-0000-0000-0000C8010000}"/>
    <cellStyle name="Comma 15 8 10" xfId="1168" xr:uid="{00000000-0005-0000-0000-0000C9010000}"/>
    <cellStyle name="Comma 15 8 2" xfId="1169" xr:uid="{00000000-0005-0000-0000-0000CA010000}"/>
    <cellStyle name="Comma 15 8 3" xfId="1170" xr:uid="{00000000-0005-0000-0000-0000CB010000}"/>
    <cellStyle name="Comma 15 8 3 2" xfId="1171" xr:uid="{00000000-0005-0000-0000-0000CC010000}"/>
    <cellStyle name="Comma 15 8 3 2 2" xfId="1172" xr:uid="{00000000-0005-0000-0000-0000CD010000}"/>
    <cellStyle name="Comma 15 8 3 3" xfId="1173" xr:uid="{00000000-0005-0000-0000-0000CE010000}"/>
    <cellStyle name="Comma 15 8 4" xfId="1174" xr:uid="{00000000-0005-0000-0000-0000CF010000}"/>
    <cellStyle name="Comma 15 8 4 2" xfId="1175" xr:uid="{00000000-0005-0000-0000-0000D0010000}"/>
    <cellStyle name="Comma 15 8 4 2 2" xfId="1176" xr:uid="{00000000-0005-0000-0000-0000D1010000}"/>
    <cellStyle name="Comma 15 8 4 3" xfId="1177" xr:uid="{00000000-0005-0000-0000-0000D2010000}"/>
    <cellStyle name="Comma 15 8 5" xfId="1178" xr:uid="{00000000-0005-0000-0000-0000D3010000}"/>
    <cellStyle name="Comma 15 8 5 2" xfId="1179" xr:uid="{00000000-0005-0000-0000-0000D4010000}"/>
    <cellStyle name="Comma 15 8 5 2 2" xfId="1180" xr:uid="{00000000-0005-0000-0000-0000D5010000}"/>
    <cellStyle name="Comma 15 8 5 3" xfId="1181" xr:uid="{00000000-0005-0000-0000-0000D6010000}"/>
    <cellStyle name="Comma 15 8 6" xfId="1182" xr:uid="{00000000-0005-0000-0000-0000D7010000}"/>
    <cellStyle name="Comma 15 8 6 2" xfId="1183" xr:uid="{00000000-0005-0000-0000-0000D8010000}"/>
    <cellStyle name="Comma 15 8 7" xfId="1184" xr:uid="{00000000-0005-0000-0000-0000D9010000}"/>
    <cellStyle name="Comma 15 8 7 2" xfId="1185" xr:uid="{00000000-0005-0000-0000-0000DA010000}"/>
    <cellStyle name="Comma 15 8 8" xfId="1186" xr:uid="{00000000-0005-0000-0000-0000DB010000}"/>
    <cellStyle name="Comma 15 8 9" xfId="1187" xr:uid="{00000000-0005-0000-0000-0000DC010000}"/>
    <cellStyle name="Comma 15 9" xfId="1188" xr:uid="{00000000-0005-0000-0000-0000DD010000}"/>
    <cellStyle name="Comma 15 9 2" xfId="1189" xr:uid="{00000000-0005-0000-0000-0000DE010000}"/>
    <cellStyle name="Comma 15 9 3" xfId="1190" xr:uid="{00000000-0005-0000-0000-0000DF010000}"/>
    <cellStyle name="Comma 16" xfId="19" xr:uid="{00000000-0005-0000-0000-0000E0010000}"/>
    <cellStyle name="Comma 16 2" xfId="768" xr:uid="{00000000-0005-0000-0000-0000E1010000}"/>
    <cellStyle name="Comma 16 2 2" xfId="1191" xr:uid="{00000000-0005-0000-0000-0000E2010000}"/>
    <cellStyle name="Comma 16 2 2 2" xfId="1192" xr:uid="{00000000-0005-0000-0000-0000E3010000}"/>
    <cellStyle name="Comma 16 2 2 3" xfId="1193" xr:uid="{00000000-0005-0000-0000-0000E4010000}"/>
    <cellStyle name="Comma 16 2 3" xfId="1194" xr:uid="{00000000-0005-0000-0000-0000E5010000}"/>
    <cellStyle name="Comma 16 2 3 2" xfId="1195" xr:uid="{00000000-0005-0000-0000-0000E6010000}"/>
    <cellStyle name="Comma 16 2 3 3" xfId="1196" xr:uid="{00000000-0005-0000-0000-0000E7010000}"/>
    <cellStyle name="Comma 16 2 4" xfId="1197" xr:uid="{00000000-0005-0000-0000-0000E8010000}"/>
    <cellStyle name="Comma 16 2 5" xfId="1198" xr:uid="{00000000-0005-0000-0000-0000E9010000}"/>
    <cellStyle name="Comma 16 3" xfId="1199" xr:uid="{00000000-0005-0000-0000-0000EA010000}"/>
    <cellStyle name="Comma 16 3 2" xfId="1200" xr:uid="{00000000-0005-0000-0000-0000EB010000}"/>
    <cellStyle name="Comma 16 3 3" xfId="1201" xr:uid="{00000000-0005-0000-0000-0000EC010000}"/>
    <cellStyle name="Comma 16 4" xfId="1202" xr:uid="{00000000-0005-0000-0000-0000ED010000}"/>
    <cellStyle name="Comma 16 4 2" xfId="1203" xr:uid="{00000000-0005-0000-0000-0000EE010000}"/>
    <cellStyle name="Comma 16 4 3" xfId="1204" xr:uid="{00000000-0005-0000-0000-0000EF010000}"/>
    <cellStyle name="Comma 16 5" xfId="1205" xr:uid="{00000000-0005-0000-0000-0000F0010000}"/>
    <cellStyle name="Comma 16 5 2" xfId="25476" xr:uid="{00000000-0005-0000-0000-0000F1010000}"/>
    <cellStyle name="Comma 16 5 3" xfId="25602" xr:uid="{00000000-0005-0000-0000-0000F2010000}"/>
    <cellStyle name="Comma 17" xfId="20" xr:uid="{00000000-0005-0000-0000-0000F3010000}"/>
    <cellStyle name="Comma 17 2" xfId="1206" xr:uid="{00000000-0005-0000-0000-0000F4010000}"/>
    <cellStyle name="Comma 17 2 2" xfId="1207" xr:uid="{00000000-0005-0000-0000-0000F5010000}"/>
    <cellStyle name="Comma 17 2 3" xfId="1208" xr:uid="{00000000-0005-0000-0000-0000F6010000}"/>
    <cellStyle name="Comma 17 2 4" xfId="25477" xr:uid="{00000000-0005-0000-0000-0000F7010000}"/>
    <cellStyle name="Comma 18" xfId="21" xr:uid="{00000000-0005-0000-0000-0000F8010000}"/>
    <cellStyle name="Comma 18 10" xfId="1209" xr:uid="{00000000-0005-0000-0000-0000F9010000}"/>
    <cellStyle name="Comma 18 11" xfId="1210" xr:uid="{00000000-0005-0000-0000-0000FA010000}"/>
    <cellStyle name="Comma 18 12" xfId="1211" xr:uid="{00000000-0005-0000-0000-0000FB010000}"/>
    <cellStyle name="Comma 18 2" xfId="22" xr:uid="{00000000-0005-0000-0000-0000FC010000}"/>
    <cellStyle name="Comma 18 2 2" xfId="1212" xr:uid="{00000000-0005-0000-0000-0000FD010000}"/>
    <cellStyle name="Comma 18 2 2 2" xfId="25479" xr:uid="{00000000-0005-0000-0000-0000FE010000}"/>
    <cellStyle name="Comma 18 2 2 3" xfId="25603" xr:uid="{00000000-0005-0000-0000-0000FF010000}"/>
    <cellStyle name="Comma 18 2 3" xfId="1213" xr:uid="{00000000-0005-0000-0000-000000020000}"/>
    <cellStyle name="Comma 18 3" xfId="23" xr:uid="{00000000-0005-0000-0000-000001020000}"/>
    <cellStyle name="Comma 18 4" xfId="1214" xr:uid="{00000000-0005-0000-0000-000002020000}"/>
    <cellStyle name="Comma 18 4 2" xfId="1215" xr:uid="{00000000-0005-0000-0000-000003020000}"/>
    <cellStyle name="Comma 18 4 2 2" xfId="1216" xr:uid="{00000000-0005-0000-0000-000004020000}"/>
    <cellStyle name="Comma 18 4 3" xfId="1217" xr:uid="{00000000-0005-0000-0000-000005020000}"/>
    <cellStyle name="Comma 18 4 4" xfId="25478" xr:uid="{00000000-0005-0000-0000-000006020000}"/>
    <cellStyle name="Comma 18 5" xfId="1218" xr:uid="{00000000-0005-0000-0000-000007020000}"/>
    <cellStyle name="Comma 18 5 2" xfId="1219" xr:uid="{00000000-0005-0000-0000-000008020000}"/>
    <cellStyle name="Comma 18 5 2 2" xfId="1220" xr:uid="{00000000-0005-0000-0000-000009020000}"/>
    <cellStyle name="Comma 18 5 3" xfId="1221" xr:uid="{00000000-0005-0000-0000-00000A020000}"/>
    <cellStyle name="Comma 18 6" xfId="1222" xr:uid="{00000000-0005-0000-0000-00000B020000}"/>
    <cellStyle name="Comma 18 6 2" xfId="1223" xr:uid="{00000000-0005-0000-0000-00000C020000}"/>
    <cellStyle name="Comma 18 6 2 2" xfId="1224" xr:uid="{00000000-0005-0000-0000-00000D020000}"/>
    <cellStyle name="Comma 18 6 3" xfId="1225" xr:uid="{00000000-0005-0000-0000-00000E020000}"/>
    <cellStyle name="Comma 18 7" xfId="1226" xr:uid="{00000000-0005-0000-0000-00000F020000}"/>
    <cellStyle name="Comma 18 7 2" xfId="1227" xr:uid="{00000000-0005-0000-0000-000010020000}"/>
    <cellStyle name="Comma 18 8" xfId="1228" xr:uid="{00000000-0005-0000-0000-000011020000}"/>
    <cellStyle name="Comma 18 8 2" xfId="1229" xr:uid="{00000000-0005-0000-0000-000012020000}"/>
    <cellStyle name="Comma 18 9" xfId="1230" xr:uid="{00000000-0005-0000-0000-000013020000}"/>
    <cellStyle name="Comma 19" xfId="24" xr:uid="{00000000-0005-0000-0000-000014020000}"/>
    <cellStyle name="Comma 19 2" xfId="25" xr:uid="{00000000-0005-0000-0000-000015020000}"/>
    <cellStyle name="Comma 19 3" xfId="26" xr:uid="{00000000-0005-0000-0000-000016020000}"/>
    <cellStyle name="Comma 19 4" xfId="25480" xr:uid="{00000000-0005-0000-0000-000017020000}"/>
    <cellStyle name="Comma 2" xfId="27" xr:uid="{00000000-0005-0000-0000-000018020000}"/>
    <cellStyle name="Comma 2 10" xfId="1231" xr:uid="{00000000-0005-0000-0000-000019020000}"/>
    <cellStyle name="Comma 2 11" xfId="1232" xr:uid="{00000000-0005-0000-0000-00001A020000}"/>
    <cellStyle name="Comma 2 2" xfId="28" xr:uid="{00000000-0005-0000-0000-00001B020000}"/>
    <cellStyle name="Comma 2 2 2" xfId="29" xr:uid="{00000000-0005-0000-0000-00001C020000}"/>
    <cellStyle name="Comma 2 2 2 2" xfId="1233" xr:uid="{00000000-0005-0000-0000-00001D020000}"/>
    <cellStyle name="Comma 2 2 3" xfId="1234" xr:uid="{00000000-0005-0000-0000-00001E020000}"/>
    <cellStyle name="Comma 2 2 4" xfId="1235" xr:uid="{00000000-0005-0000-0000-00001F020000}"/>
    <cellStyle name="Comma 2 2 4 2" xfId="1236" xr:uid="{00000000-0005-0000-0000-000020020000}"/>
    <cellStyle name="Comma 2 2 4 2 2" xfId="1237" xr:uid="{00000000-0005-0000-0000-000021020000}"/>
    <cellStyle name="Comma 2 2 4 3" xfId="1238" xr:uid="{00000000-0005-0000-0000-000022020000}"/>
    <cellStyle name="Comma 2 2 5" xfId="1239" xr:uid="{00000000-0005-0000-0000-000023020000}"/>
    <cellStyle name="Comma 2 2 5 2" xfId="1240" xr:uid="{00000000-0005-0000-0000-000024020000}"/>
    <cellStyle name="Comma 2 2 6" xfId="1241" xr:uid="{00000000-0005-0000-0000-000025020000}"/>
    <cellStyle name="Comma 2 2 6 2" xfId="1242" xr:uid="{00000000-0005-0000-0000-000026020000}"/>
    <cellStyle name="Comma 2 2 7" xfId="1243" xr:uid="{00000000-0005-0000-0000-000027020000}"/>
    <cellStyle name="Comma 2 2 8" xfId="1244" xr:uid="{00000000-0005-0000-0000-000028020000}"/>
    <cellStyle name="Comma 2 3" xfId="30" xr:uid="{00000000-0005-0000-0000-000029020000}"/>
    <cellStyle name="Comma 2 3 2" xfId="31" xr:uid="{00000000-0005-0000-0000-00002A020000}"/>
    <cellStyle name="Comma 2 3 2 2" xfId="1245" xr:uid="{00000000-0005-0000-0000-00002B020000}"/>
    <cellStyle name="Comma 2 3 3" xfId="1246" xr:uid="{00000000-0005-0000-0000-00002C020000}"/>
    <cellStyle name="Comma 2 3 3 2" xfId="1247" xr:uid="{00000000-0005-0000-0000-00002D020000}"/>
    <cellStyle name="Comma 2 3 3 3" xfId="1248" xr:uid="{00000000-0005-0000-0000-00002E020000}"/>
    <cellStyle name="Comma 2 4" xfId="32" xr:uid="{00000000-0005-0000-0000-00002F020000}"/>
    <cellStyle name="Comma 2 4 2" xfId="1249" xr:uid="{00000000-0005-0000-0000-000030020000}"/>
    <cellStyle name="Comma 2 4 2 2" xfId="1250" xr:uid="{00000000-0005-0000-0000-000031020000}"/>
    <cellStyle name="Comma 2 4 2 2 2" xfId="1251" xr:uid="{00000000-0005-0000-0000-000032020000}"/>
    <cellStyle name="Comma 2 4 2 3" xfId="1252" xr:uid="{00000000-0005-0000-0000-000033020000}"/>
    <cellStyle name="Comma 2 4 2 4" xfId="1253" xr:uid="{00000000-0005-0000-0000-000034020000}"/>
    <cellStyle name="Comma 2 4 2 5" xfId="1254" xr:uid="{00000000-0005-0000-0000-000035020000}"/>
    <cellStyle name="Comma 2 5" xfId="1255" xr:uid="{00000000-0005-0000-0000-000036020000}"/>
    <cellStyle name="Comma 2 5 2" xfId="1256" xr:uid="{00000000-0005-0000-0000-000037020000}"/>
    <cellStyle name="Comma 2 5 2 2" xfId="1257" xr:uid="{00000000-0005-0000-0000-000038020000}"/>
    <cellStyle name="Comma 2 5 2 3" xfId="1258" xr:uid="{00000000-0005-0000-0000-000039020000}"/>
    <cellStyle name="Comma 2 5 3" xfId="1259" xr:uid="{00000000-0005-0000-0000-00003A020000}"/>
    <cellStyle name="Comma 2 6" xfId="1260" xr:uid="{00000000-0005-0000-0000-00003B020000}"/>
    <cellStyle name="Comma 2 6 2" xfId="1261" xr:uid="{00000000-0005-0000-0000-00003C020000}"/>
    <cellStyle name="Comma 2 6 3" xfId="1262" xr:uid="{00000000-0005-0000-0000-00003D020000}"/>
    <cellStyle name="Comma 2 7" xfId="1263" xr:uid="{00000000-0005-0000-0000-00003E020000}"/>
    <cellStyle name="Comma 2 7 2" xfId="1264" xr:uid="{00000000-0005-0000-0000-00003F020000}"/>
    <cellStyle name="Comma 2 8" xfId="1265" xr:uid="{00000000-0005-0000-0000-000040020000}"/>
    <cellStyle name="Comma 2 8 2" xfId="1266" xr:uid="{00000000-0005-0000-0000-000041020000}"/>
    <cellStyle name="Comma 2 9" xfId="1267" xr:uid="{00000000-0005-0000-0000-000042020000}"/>
    <cellStyle name="Comma 20" xfId="1268" xr:uid="{00000000-0005-0000-0000-000043020000}"/>
    <cellStyle name="Comma 20 2" xfId="1269" xr:uid="{00000000-0005-0000-0000-000044020000}"/>
    <cellStyle name="Comma 20 2 2" xfId="1270" xr:uid="{00000000-0005-0000-0000-000045020000}"/>
    <cellStyle name="Comma 20 2 2 2" xfId="1271" xr:uid="{00000000-0005-0000-0000-000046020000}"/>
    <cellStyle name="Comma 20 2 3" xfId="1272" xr:uid="{00000000-0005-0000-0000-000047020000}"/>
    <cellStyle name="Comma 20 3" xfId="1273" xr:uid="{00000000-0005-0000-0000-000048020000}"/>
    <cellStyle name="Comma 20 3 2" xfId="1274" xr:uid="{00000000-0005-0000-0000-000049020000}"/>
    <cellStyle name="Comma 20 3 2 2" xfId="1275" xr:uid="{00000000-0005-0000-0000-00004A020000}"/>
    <cellStyle name="Comma 20 3 3" xfId="1276" xr:uid="{00000000-0005-0000-0000-00004B020000}"/>
    <cellStyle name="Comma 20 4" xfId="1277" xr:uid="{00000000-0005-0000-0000-00004C020000}"/>
    <cellStyle name="Comma 20 4 2" xfId="1278" xr:uid="{00000000-0005-0000-0000-00004D020000}"/>
    <cellStyle name="Comma 20 4 2 2" xfId="1279" xr:uid="{00000000-0005-0000-0000-00004E020000}"/>
    <cellStyle name="Comma 20 4 3" xfId="1280" xr:uid="{00000000-0005-0000-0000-00004F020000}"/>
    <cellStyle name="Comma 20 5" xfId="1281" xr:uid="{00000000-0005-0000-0000-000050020000}"/>
    <cellStyle name="Comma 20 5 2" xfId="1282" xr:uid="{00000000-0005-0000-0000-000051020000}"/>
    <cellStyle name="Comma 20 5 2 2" xfId="1283" xr:uid="{00000000-0005-0000-0000-000052020000}"/>
    <cellStyle name="Comma 20 5 3" xfId="1284" xr:uid="{00000000-0005-0000-0000-000053020000}"/>
    <cellStyle name="Comma 20 6" xfId="1285" xr:uid="{00000000-0005-0000-0000-000054020000}"/>
    <cellStyle name="Comma 20 6 2" xfId="1286" xr:uid="{00000000-0005-0000-0000-000055020000}"/>
    <cellStyle name="Comma 20 7" xfId="1287" xr:uid="{00000000-0005-0000-0000-000056020000}"/>
    <cellStyle name="Comma 20 7 2" xfId="1288" xr:uid="{00000000-0005-0000-0000-000057020000}"/>
    <cellStyle name="Comma 20 8" xfId="1289" xr:uid="{00000000-0005-0000-0000-000058020000}"/>
    <cellStyle name="Comma 21" xfId="1290" xr:uid="{00000000-0005-0000-0000-000059020000}"/>
    <cellStyle name="Comma 21 2" xfId="1291" xr:uid="{00000000-0005-0000-0000-00005A020000}"/>
    <cellStyle name="Comma 21 2 2" xfId="1292" xr:uid="{00000000-0005-0000-0000-00005B020000}"/>
    <cellStyle name="Comma 21 3" xfId="1293" xr:uid="{00000000-0005-0000-0000-00005C020000}"/>
    <cellStyle name="Comma 21 4" xfId="1294" xr:uid="{00000000-0005-0000-0000-00005D020000}"/>
    <cellStyle name="Comma 21 5" xfId="1295" xr:uid="{00000000-0005-0000-0000-00005E020000}"/>
    <cellStyle name="Comma 21 6" xfId="25595" xr:uid="{00000000-0005-0000-0000-00005F020000}"/>
    <cellStyle name="Comma 22" xfId="1296" xr:uid="{00000000-0005-0000-0000-000060020000}"/>
    <cellStyle name="Comma 22 2" xfId="1297" xr:uid="{00000000-0005-0000-0000-000061020000}"/>
    <cellStyle name="Comma 22 2 2" xfId="1298" xr:uid="{00000000-0005-0000-0000-000062020000}"/>
    <cellStyle name="Comma 22 3" xfId="1299" xr:uid="{00000000-0005-0000-0000-000063020000}"/>
    <cellStyle name="Comma 23" xfId="1300" xr:uid="{00000000-0005-0000-0000-000064020000}"/>
    <cellStyle name="Comma 23 2" xfId="1301" xr:uid="{00000000-0005-0000-0000-000065020000}"/>
    <cellStyle name="Comma 23 2 2" xfId="1302" xr:uid="{00000000-0005-0000-0000-000066020000}"/>
    <cellStyle name="Comma 23 3" xfId="1303" xr:uid="{00000000-0005-0000-0000-000067020000}"/>
    <cellStyle name="Comma 24" xfId="1304" xr:uid="{00000000-0005-0000-0000-000068020000}"/>
    <cellStyle name="Comma 24 2" xfId="1305" xr:uid="{00000000-0005-0000-0000-000069020000}"/>
    <cellStyle name="Comma 24 2 2" xfId="1306" xr:uid="{00000000-0005-0000-0000-00006A020000}"/>
    <cellStyle name="Comma 24 3" xfId="1307" xr:uid="{00000000-0005-0000-0000-00006B020000}"/>
    <cellStyle name="Comma 25" xfId="1308" xr:uid="{00000000-0005-0000-0000-00006C020000}"/>
    <cellStyle name="Comma 25 2" xfId="1309" xr:uid="{00000000-0005-0000-0000-00006D020000}"/>
    <cellStyle name="Comma 26" xfId="1310" xr:uid="{00000000-0005-0000-0000-00006E020000}"/>
    <cellStyle name="Comma 26 2" xfId="1311" xr:uid="{00000000-0005-0000-0000-00006F020000}"/>
    <cellStyle name="Comma 27" xfId="1312" xr:uid="{00000000-0005-0000-0000-000070020000}"/>
    <cellStyle name="Comma 28" xfId="25593" xr:uid="{00000000-0005-0000-0000-000071020000}"/>
    <cellStyle name="Comma 29" xfId="25596" xr:uid="{00000000-0005-0000-0000-000072020000}"/>
    <cellStyle name="Comma 3" xfId="33" xr:uid="{00000000-0005-0000-0000-000073020000}"/>
    <cellStyle name="Comma 3 2" xfId="34" xr:uid="{00000000-0005-0000-0000-000074020000}"/>
    <cellStyle name="Comma 3 2 2" xfId="35" xr:uid="{00000000-0005-0000-0000-000075020000}"/>
    <cellStyle name="Comma 3 2 2 2" xfId="1313" xr:uid="{00000000-0005-0000-0000-000076020000}"/>
    <cellStyle name="Comma 3 2 3" xfId="1314" xr:uid="{00000000-0005-0000-0000-000077020000}"/>
    <cellStyle name="Comma 3 3" xfId="36" xr:uid="{00000000-0005-0000-0000-000078020000}"/>
    <cellStyle name="Comma 3 3 2" xfId="1315" xr:uid="{00000000-0005-0000-0000-000079020000}"/>
    <cellStyle name="Comma 3 4" xfId="1316" xr:uid="{00000000-0005-0000-0000-00007A020000}"/>
    <cellStyle name="Comma 3 5" xfId="1317" xr:uid="{00000000-0005-0000-0000-00007B020000}"/>
    <cellStyle name="Comma 3 6" xfId="1318" xr:uid="{00000000-0005-0000-0000-00007C020000}"/>
    <cellStyle name="Comma 3 6 2" xfId="1319" xr:uid="{00000000-0005-0000-0000-00007D020000}"/>
    <cellStyle name="Comma 3 6 2 2" xfId="1320" xr:uid="{00000000-0005-0000-0000-00007E020000}"/>
    <cellStyle name="Comma 3 6 3" xfId="1321" xr:uid="{00000000-0005-0000-0000-00007F020000}"/>
    <cellStyle name="Comma 3 7" xfId="1322" xr:uid="{00000000-0005-0000-0000-000080020000}"/>
    <cellStyle name="Comma 3_Preliminary financial statement_June 11_updated Aug  24_11" xfId="37" xr:uid="{00000000-0005-0000-0000-000081020000}"/>
    <cellStyle name="Comma 30" xfId="25699" xr:uid="{00000000-0005-0000-0000-000082020000}"/>
    <cellStyle name="Comma 31" xfId="25701" xr:uid="{00000000-0005-0000-0000-000083020000}"/>
    <cellStyle name="Comma 32" xfId="25703" xr:uid="{00000000-0005-0000-0000-000084020000}"/>
    <cellStyle name="Comma 33" xfId="25704" xr:uid="{00000000-0005-0000-0000-000085020000}"/>
    <cellStyle name="Comma 34" xfId="25702" xr:uid="{00000000-0005-0000-0000-000086020000}"/>
    <cellStyle name="Comma 4" xfId="38" xr:uid="{00000000-0005-0000-0000-000087020000}"/>
    <cellStyle name="Comma 4 2" xfId="39" xr:uid="{00000000-0005-0000-0000-000088020000}"/>
    <cellStyle name="Comma 4 2 2" xfId="1323" xr:uid="{00000000-0005-0000-0000-000089020000}"/>
    <cellStyle name="Comma 4 3" xfId="1324" xr:uid="{00000000-0005-0000-0000-00008A020000}"/>
    <cellStyle name="Comma 4 3 2" xfId="1325" xr:uid="{00000000-0005-0000-0000-00008B020000}"/>
    <cellStyle name="Comma 4 3 2 2" xfId="1326" xr:uid="{00000000-0005-0000-0000-00008C020000}"/>
    <cellStyle name="Comma 4 3 3" xfId="1327" xr:uid="{00000000-0005-0000-0000-00008D020000}"/>
    <cellStyle name="Comma 4 3 4" xfId="1328" xr:uid="{00000000-0005-0000-0000-00008E020000}"/>
    <cellStyle name="Comma 4 3 5" xfId="1329" xr:uid="{00000000-0005-0000-0000-00008F020000}"/>
    <cellStyle name="Comma 5" xfId="40" xr:uid="{00000000-0005-0000-0000-000090020000}"/>
    <cellStyle name="Comma 5 2" xfId="41" xr:uid="{00000000-0005-0000-0000-000091020000}"/>
    <cellStyle name="Comma 5 2 2" xfId="1330" xr:uid="{00000000-0005-0000-0000-000092020000}"/>
    <cellStyle name="Comma 5 3" xfId="1331" xr:uid="{00000000-0005-0000-0000-000093020000}"/>
    <cellStyle name="Comma 6" xfId="42" xr:uid="{00000000-0005-0000-0000-000094020000}"/>
    <cellStyle name="Comma 6 2" xfId="43" xr:uid="{00000000-0005-0000-0000-000095020000}"/>
    <cellStyle name="Comma 6 2 2" xfId="1332" xr:uid="{00000000-0005-0000-0000-000096020000}"/>
    <cellStyle name="Comma 6 3" xfId="1333" xr:uid="{00000000-0005-0000-0000-000097020000}"/>
    <cellStyle name="Comma 6 4" xfId="1334" xr:uid="{00000000-0005-0000-0000-000098020000}"/>
    <cellStyle name="Comma 6_Preliminary financial statement_June 11_updated Aug  24_11" xfId="44" xr:uid="{00000000-0005-0000-0000-000099020000}"/>
    <cellStyle name="Comma 7" xfId="45" xr:uid="{00000000-0005-0000-0000-00009A020000}"/>
    <cellStyle name="Comma 7 2" xfId="46" xr:uid="{00000000-0005-0000-0000-00009B020000}"/>
    <cellStyle name="Comma 7 2 2" xfId="1335" xr:uid="{00000000-0005-0000-0000-00009C020000}"/>
    <cellStyle name="Comma 7 3" xfId="1336" xr:uid="{00000000-0005-0000-0000-00009D020000}"/>
    <cellStyle name="Comma 7 4" xfId="1337" xr:uid="{00000000-0005-0000-0000-00009E020000}"/>
    <cellStyle name="Comma 8" xfId="47" xr:uid="{00000000-0005-0000-0000-00009F020000}"/>
    <cellStyle name="Comma 8 2" xfId="48" xr:uid="{00000000-0005-0000-0000-0000A0020000}"/>
    <cellStyle name="Comma 8 2 2" xfId="1338" xr:uid="{00000000-0005-0000-0000-0000A1020000}"/>
    <cellStyle name="Comma 8 3" xfId="1339" xr:uid="{00000000-0005-0000-0000-0000A2020000}"/>
    <cellStyle name="Comma 8 4" xfId="1340" xr:uid="{00000000-0005-0000-0000-0000A3020000}"/>
    <cellStyle name="Comma 9" xfId="49" xr:uid="{00000000-0005-0000-0000-0000A4020000}"/>
    <cellStyle name="Comma 9 2" xfId="50" xr:uid="{00000000-0005-0000-0000-0000A5020000}"/>
    <cellStyle name="Comma 9 2 2" xfId="51" xr:uid="{00000000-0005-0000-0000-0000A6020000}"/>
    <cellStyle name="Comma 9 2 2 2" xfId="1341" xr:uid="{00000000-0005-0000-0000-0000A7020000}"/>
    <cellStyle name="Comma 9 2 2 2 2" xfId="25483" xr:uid="{00000000-0005-0000-0000-0000A8020000}"/>
    <cellStyle name="Comma 9 2 2 2 3" xfId="25604" xr:uid="{00000000-0005-0000-0000-0000A9020000}"/>
    <cellStyle name="Comma 9 2 2 3" xfId="1342" xr:uid="{00000000-0005-0000-0000-0000AA020000}"/>
    <cellStyle name="Comma 9 2 2 4" xfId="1343" xr:uid="{00000000-0005-0000-0000-0000AB020000}"/>
    <cellStyle name="Comma 9 2 3" xfId="1344" xr:uid="{00000000-0005-0000-0000-0000AC020000}"/>
    <cellStyle name="Comma 9 2 3 2" xfId="25482" xr:uid="{00000000-0005-0000-0000-0000AD020000}"/>
    <cellStyle name="Comma 9 2 3 3" xfId="25605" xr:uid="{00000000-0005-0000-0000-0000AE020000}"/>
    <cellStyle name="Comma 9 2 4" xfId="1345" xr:uid="{00000000-0005-0000-0000-0000AF020000}"/>
    <cellStyle name="Comma 9 2 5" xfId="1346" xr:uid="{00000000-0005-0000-0000-0000B0020000}"/>
    <cellStyle name="Comma 9 3" xfId="1347" xr:uid="{00000000-0005-0000-0000-0000B1020000}"/>
    <cellStyle name="Comma 9 3 2" xfId="25481" xr:uid="{00000000-0005-0000-0000-0000B2020000}"/>
    <cellStyle name="Comma 9 3 3" xfId="25606" xr:uid="{00000000-0005-0000-0000-0000B3020000}"/>
    <cellStyle name="Comma 9 4" xfId="1348" xr:uid="{00000000-0005-0000-0000-0000B4020000}"/>
    <cellStyle name="Comma 9 5" xfId="1349" xr:uid="{00000000-0005-0000-0000-0000B5020000}"/>
    <cellStyle name="Currency 10" xfId="52" xr:uid="{00000000-0005-0000-0000-0000B7020000}"/>
    <cellStyle name="Currency 10 2" xfId="1350" xr:uid="{00000000-0005-0000-0000-0000B8020000}"/>
    <cellStyle name="Currency 11" xfId="53" xr:uid="{00000000-0005-0000-0000-0000B9020000}"/>
    <cellStyle name="Currency 11 2" xfId="54" xr:uid="{00000000-0005-0000-0000-0000BA020000}"/>
    <cellStyle name="Currency 11 2 2" xfId="55" xr:uid="{00000000-0005-0000-0000-0000BB020000}"/>
    <cellStyle name="Currency 11 2 2 2" xfId="1351" xr:uid="{00000000-0005-0000-0000-0000BC020000}"/>
    <cellStyle name="Currency 11 2 2 2 2" xfId="1352" xr:uid="{00000000-0005-0000-0000-0000BD020000}"/>
    <cellStyle name="Currency 11 2 2 2 2 2" xfId="1353" xr:uid="{00000000-0005-0000-0000-0000BE020000}"/>
    <cellStyle name="Currency 11 2 2 2 2 3" xfId="1354" xr:uid="{00000000-0005-0000-0000-0000BF020000}"/>
    <cellStyle name="Currency 11 2 2 2 3" xfId="1355" xr:uid="{00000000-0005-0000-0000-0000C0020000}"/>
    <cellStyle name="Currency 11 2 2 2 4" xfId="1356" xr:uid="{00000000-0005-0000-0000-0000C1020000}"/>
    <cellStyle name="Currency 11 2 2 3" xfId="1357" xr:uid="{00000000-0005-0000-0000-0000C2020000}"/>
    <cellStyle name="Currency 11 2 2 3 2" xfId="1358" xr:uid="{00000000-0005-0000-0000-0000C3020000}"/>
    <cellStyle name="Currency 11 2 2 3 3" xfId="1359" xr:uid="{00000000-0005-0000-0000-0000C4020000}"/>
    <cellStyle name="Currency 11 2 2 4" xfId="1360" xr:uid="{00000000-0005-0000-0000-0000C5020000}"/>
    <cellStyle name="Currency 11 2 2 4 2" xfId="1361" xr:uid="{00000000-0005-0000-0000-0000C6020000}"/>
    <cellStyle name="Currency 11 2 2 4 3" xfId="1362" xr:uid="{00000000-0005-0000-0000-0000C7020000}"/>
    <cellStyle name="Currency 11 2 2 4 4" xfId="25484" xr:uid="{00000000-0005-0000-0000-0000C8020000}"/>
    <cellStyle name="Currency 11 2 3" xfId="56" xr:uid="{00000000-0005-0000-0000-0000C9020000}"/>
    <cellStyle name="Currency 11 2 3 2" xfId="57" xr:uid="{00000000-0005-0000-0000-0000CA020000}"/>
    <cellStyle name="Currency 11 2 3 2 2" xfId="1363" xr:uid="{00000000-0005-0000-0000-0000CB020000}"/>
    <cellStyle name="Currency 11 2 3 2 2 2" xfId="25486" xr:uid="{00000000-0005-0000-0000-0000CC020000}"/>
    <cellStyle name="Currency 11 2 3 2 2 3" xfId="25607" xr:uid="{00000000-0005-0000-0000-0000CD020000}"/>
    <cellStyle name="Currency 11 2 3 2 3" xfId="1364" xr:uid="{00000000-0005-0000-0000-0000CE020000}"/>
    <cellStyle name="Currency 11 2 3 3" xfId="58" xr:uid="{00000000-0005-0000-0000-0000CF020000}"/>
    <cellStyle name="Currency 11 2 3 3 2" xfId="1365" xr:uid="{00000000-0005-0000-0000-0000D0020000}"/>
    <cellStyle name="Currency 11 2 3 3 2 2" xfId="1366" xr:uid="{00000000-0005-0000-0000-0000D1020000}"/>
    <cellStyle name="Currency 11 2 3 3 2 3" xfId="1367" xr:uid="{00000000-0005-0000-0000-0000D2020000}"/>
    <cellStyle name="Currency 11 2 3 3 3" xfId="1368" xr:uid="{00000000-0005-0000-0000-0000D3020000}"/>
    <cellStyle name="Currency 11 2 3 3 3 2" xfId="25487" xr:uid="{00000000-0005-0000-0000-0000D4020000}"/>
    <cellStyle name="Currency 11 2 3 3 3 3" xfId="25608" xr:uid="{00000000-0005-0000-0000-0000D5020000}"/>
    <cellStyle name="Currency 11 2 3 3 4" xfId="1369" xr:uid="{00000000-0005-0000-0000-0000D6020000}"/>
    <cellStyle name="Currency 11 2 3 4" xfId="1370" xr:uid="{00000000-0005-0000-0000-0000D7020000}"/>
    <cellStyle name="Currency 11 2 3 4 2" xfId="1371" xr:uid="{00000000-0005-0000-0000-0000D8020000}"/>
    <cellStyle name="Currency 11 2 3 4 3" xfId="1372" xr:uid="{00000000-0005-0000-0000-0000D9020000}"/>
    <cellStyle name="Currency 11 2 3 5" xfId="1373" xr:uid="{00000000-0005-0000-0000-0000DA020000}"/>
    <cellStyle name="Currency 11 2 3 5 2" xfId="25485" xr:uid="{00000000-0005-0000-0000-0000DB020000}"/>
    <cellStyle name="Currency 11 2 3 5 3" xfId="25609" xr:uid="{00000000-0005-0000-0000-0000DC020000}"/>
    <cellStyle name="Currency 11 2 3 6" xfId="1374" xr:uid="{00000000-0005-0000-0000-0000DD020000}"/>
    <cellStyle name="Currency 11 2 3 7" xfId="1375" xr:uid="{00000000-0005-0000-0000-0000DE020000}"/>
    <cellStyle name="Currency 11 2 3 8" xfId="1376" xr:uid="{00000000-0005-0000-0000-0000DF020000}"/>
    <cellStyle name="Currency 11 2 4" xfId="59" xr:uid="{00000000-0005-0000-0000-0000E0020000}"/>
    <cellStyle name="Currency 11 2 4 2" xfId="60" xr:uid="{00000000-0005-0000-0000-0000E1020000}"/>
    <cellStyle name="Currency 11 2 4 2 2" xfId="1377" xr:uid="{00000000-0005-0000-0000-0000E2020000}"/>
    <cellStyle name="Currency 11 2 4 2 2 2" xfId="25488" xr:uid="{00000000-0005-0000-0000-0000E3020000}"/>
    <cellStyle name="Currency 11 2 4 2 2 3" xfId="25610" xr:uid="{00000000-0005-0000-0000-0000E4020000}"/>
    <cellStyle name="Currency 11 2 4 2 3" xfId="1378" xr:uid="{00000000-0005-0000-0000-0000E5020000}"/>
    <cellStyle name="Currency 11 2 4 3" xfId="61" xr:uid="{00000000-0005-0000-0000-0000E6020000}"/>
    <cellStyle name="Currency 11 2 4 4" xfId="1379" xr:uid="{00000000-0005-0000-0000-0000E7020000}"/>
    <cellStyle name="Currency 11 2 5" xfId="1380" xr:uid="{00000000-0005-0000-0000-0000E8020000}"/>
    <cellStyle name="Currency 11 2 5 2" xfId="1381" xr:uid="{00000000-0005-0000-0000-0000E9020000}"/>
    <cellStyle name="Currency 11 2 5 3" xfId="1382" xr:uid="{00000000-0005-0000-0000-0000EA020000}"/>
    <cellStyle name="Currency 11 2 5 4" xfId="1383" xr:uid="{00000000-0005-0000-0000-0000EB020000}"/>
    <cellStyle name="Currency 11 2 6" xfId="1384" xr:uid="{00000000-0005-0000-0000-0000EC020000}"/>
    <cellStyle name="Currency 11 2 7" xfId="1385" xr:uid="{00000000-0005-0000-0000-0000ED020000}"/>
    <cellStyle name="Currency 11 2 8" xfId="1386" xr:uid="{00000000-0005-0000-0000-0000EE020000}"/>
    <cellStyle name="Currency 11 3" xfId="62" xr:uid="{00000000-0005-0000-0000-0000EF020000}"/>
    <cellStyle name="Currency 11 3 2" xfId="1387" xr:uid="{00000000-0005-0000-0000-0000F0020000}"/>
    <cellStyle name="Currency 11 3 2 2" xfId="1388" xr:uid="{00000000-0005-0000-0000-0000F1020000}"/>
    <cellStyle name="Currency 11 3 2 2 2" xfId="1389" xr:uid="{00000000-0005-0000-0000-0000F2020000}"/>
    <cellStyle name="Currency 11 3 2 2 3" xfId="1390" xr:uid="{00000000-0005-0000-0000-0000F3020000}"/>
    <cellStyle name="Currency 11 3 2 3" xfId="1391" xr:uid="{00000000-0005-0000-0000-0000F4020000}"/>
    <cellStyle name="Currency 11 3 2 4" xfId="1392" xr:uid="{00000000-0005-0000-0000-0000F5020000}"/>
    <cellStyle name="Currency 11 3 3" xfId="1393" xr:uid="{00000000-0005-0000-0000-0000F6020000}"/>
    <cellStyle name="Currency 11 3 3 2" xfId="1394" xr:uid="{00000000-0005-0000-0000-0000F7020000}"/>
    <cellStyle name="Currency 11 3 3 3" xfId="1395" xr:uid="{00000000-0005-0000-0000-0000F8020000}"/>
    <cellStyle name="Currency 11 3 4" xfId="1396" xr:uid="{00000000-0005-0000-0000-0000F9020000}"/>
    <cellStyle name="Currency 11 3 4 2" xfId="1397" xr:uid="{00000000-0005-0000-0000-0000FA020000}"/>
    <cellStyle name="Currency 11 3 4 3" xfId="1398" xr:uid="{00000000-0005-0000-0000-0000FB020000}"/>
    <cellStyle name="Currency 11 3 4 4" xfId="25489" xr:uid="{00000000-0005-0000-0000-0000FC020000}"/>
    <cellStyle name="Currency 11 4" xfId="63" xr:uid="{00000000-0005-0000-0000-0000FD020000}"/>
    <cellStyle name="Currency 11 4 2" xfId="64" xr:uid="{00000000-0005-0000-0000-0000FE020000}"/>
    <cellStyle name="Currency 11 4 2 2" xfId="1399" xr:uid="{00000000-0005-0000-0000-0000FF020000}"/>
    <cellStyle name="Currency 11 4 2 2 2" xfId="25491" xr:uid="{00000000-0005-0000-0000-000000030000}"/>
    <cellStyle name="Currency 11 4 2 2 3" xfId="25611" xr:uid="{00000000-0005-0000-0000-000001030000}"/>
    <cellStyle name="Currency 11 4 2 3" xfId="1400" xr:uid="{00000000-0005-0000-0000-000002030000}"/>
    <cellStyle name="Currency 11 4 3" xfId="65" xr:uid="{00000000-0005-0000-0000-000003030000}"/>
    <cellStyle name="Currency 11 4 3 2" xfId="1401" xr:uid="{00000000-0005-0000-0000-000004030000}"/>
    <cellStyle name="Currency 11 4 3 2 2" xfId="1402" xr:uid="{00000000-0005-0000-0000-000005030000}"/>
    <cellStyle name="Currency 11 4 3 2 3" xfId="1403" xr:uid="{00000000-0005-0000-0000-000006030000}"/>
    <cellStyle name="Currency 11 4 3 3" xfId="1404" xr:uid="{00000000-0005-0000-0000-000007030000}"/>
    <cellStyle name="Currency 11 4 3 3 2" xfId="25492" xr:uid="{00000000-0005-0000-0000-000008030000}"/>
    <cellStyle name="Currency 11 4 3 3 3" xfId="25612" xr:uid="{00000000-0005-0000-0000-000009030000}"/>
    <cellStyle name="Currency 11 4 3 4" xfId="1405" xr:uid="{00000000-0005-0000-0000-00000A030000}"/>
    <cellStyle name="Currency 11 4 4" xfId="1406" xr:uid="{00000000-0005-0000-0000-00000B030000}"/>
    <cellStyle name="Currency 11 4 4 2" xfId="1407" xr:uid="{00000000-0005-0000-0000-00000C030000}"/>
    <cellStyle name="Currency 11 4 4 3" xfId="1408" xr:uid="{00000000-0005-0000-0000-00000D030000}"/>
    <cellStyle name="Currency 11 4 5" xfId="1409" xr:uid="{00000000-0005-0000-0000-00000E030000}"/>
    <cellStyle name="Currency 11 4 5 2" xfId="25490" xr:uid="{00000000-0005-0000-0000-00000F030000}"/>
    <cellStyle name="Currency 11 4 5 3" xfId="25613" xr:uid="{00000000-0005-0000-0000-000010030000}"/>
    <cellStyle name="Currency 11 4 6" xfId="1410" xr:uid="{00000000-0005-0000-0000-000011030000}"/>
    <cellStyle name="Currency 11 4 7" xfId="1411" xr:uid="{00000000-0005-0000-0000-000012030000}"/>
    <cellStyle name="Currency 11 4 8" xfId="1412" xr:uid="{00000000-0005-0000-0000-000013030000}"/>
    <cellStyle name="Currency 11 5" xfId="66" xr:uid="{00000000-0005-0000-0000-000014030000}"/>
    <cellStyle name="Currency 11 5 2" xfId="67" xr:uid="{00000000-0005-0000-0000-000015030000}"/>
    <cellStyle name="Currency 11 5 2 2" xfId="1413" xr:uid="{00000000-0005-0000-0000-000016030000}"/>
    <cellStyle name="Currency 11 5 2 2 2" xfId="25493" xr:uid="{00000000-0005-0000-0000-000017030000}"/>
    <cellStyle name="Currency 11 5 2 2 3" xfId="25614" xr:uid="{00000000-0005-0000-0000-000018030000}"/>
    <cellStyle name="Currency 11 5 2 3" xfId="1414" xr:uid="{00000000-0005-0000-0000-000019030000}"/>
    <cellStyle name="Currency 11 5 3" xfId="68" xr:uid="{00000000-0005-0000-0000-00001A030000}"/>
    <cellStyle name="Currency 11 5 4" xfId="1415" xr:uid="{00000000-0005-0000-0000-00001B030000}"/>
    <cellStyle name="Currency 11 6" xfId="1416" xr:uid="{00000000-0005-0000-0000-00001C030000}"/>
    <cellStyle name="Currency 11 6 2" xfId="1417" xr:uid="{00000000-0005-0000-0000-00001D030000}"/>
    <cellStyle name="Currency 11 6 3" xfId="1418" xr:uid="{00000000-0005-0000-0000-00001E030000}"/>
    <cellStyle name="Currency 11 6 4" xfId="1419" xr:uid="{00000000-0005-0000-0000-00001F030000}"/>
    <cellStyle name="Currency 11 7" xfId="1420" xr:uid="{00000000-0005-0000-0000-000020030000}"/>
    <cellStyle name="Currency 11 8" xfId="1421" xr:uid="{00000000-0005-0000-0000-000021030000}"/>
    <cellStyle name="Currency 11 9" xfId="1422" xr:uid="{00000000-0005-0000-0000-000022030000}"/>
    <cellStyle name="Currency 12" xfId="69" xr:uid="{00000000-0005-0000-0000-000023030000}"/>
    <cellStyle name="Currency 12 2" xfId="70" xr:uid="{00000000-0005-0000-0000-000024030000}"/>
    <cellStyle name="Currency 12 2 2" xfId="1423" xr:uid="{00000000-0005-0000-0000-000025030000}"/>
    <cellStyle name="Currency 12 2 2 2" xfId="1424" xr:uid="{00000000-0005-0000-0000-000026030000}"/>
    <cellStyle name="Currency 12 2 2 2 2" xfId="1425" xr:uid="{00000000-0005-0000-0000-000027030000}"/>
    <cellStyle name="Currency 12 2 2 2 3" xfId="1426" xr:uid="{00000000-0005-0000-0000-000028030000}"/>
    <cellStyle name="Currency 12 2 2 3" xfId="1427" xr:uid="{00000000-0005-0000-0000-000029030000}"/>
    <cellStyle name="Currency 12 2 2 4" xfId="1428" xr:uid="{00000000-0005-0000-0000-00002A030000}"/>
    <cellStyle name="Currency 12 2 3" xfId="1429" xr:uid="{00000000-0005-0000-0000-00002B030000}"/>
    <cellStyle name="Currency 12 2 3 2" xfId="1430" xr:uid="{00000000-0005-0000-0000-00002C030000}"/>
    <cellStyle name="Currency 12 2 3 3" xfId="1431" xr:uid="{00000000-0005-0000-0000-00002D030000}"/>
    <cellStyle name="Currency 12 2 4" xfId="1432" xr:uid="{00000000-0005-0000-0000-00002E030000}"/>
    <cellStyle name="Currency 12 2 4 2" xfId="1433" xr:uid="{00000000-0005-0000-0000-00002F030000}"/>
    <cellStyle name="Currency 12 2 4 3" xfId="1434" xr:uid="{00000000-0005-0000-0000-000030030000}"/>
    <cellStyle name="Currency 12 2 4 4" xfId="25494" xr:uid="{00000000-0005-0000-0000-000031030000}"/>
    <cellStyle name="Currency 12 3" xfId="71" xr:uid="{00000000-0005-0000-0000-000032030000}"/>
    <cellStyle name="Currency 12 3 2" xfId="72" xr:uid="{00000000-0005-0000-0000-000033030000}"/>
    <cellStyle name="Currency 12 3 2 2" xfId="1435" xr:uid="{00000000-0005-0000-0000-000034030000}"/>
    <cellStyle name="Currency 12 3 2 2 2" xfId="25496" xr:uid="{00000000-0005-0000-0000-000035030000}"/>
    <cellStyle name="Currency 12 3 2 2 3" xfId="25615" xr:uid="{00000000-0005-0000-0000-000036030000}"/>
    <cellStyle name="Currency 12 3 2 3" xfId="1436" xr:uid="{00000000-0005-0000-0000-000037030000}"/>
    <cellStyle name="Currency 12 3 3" xfId="73" xr:uid="{00000000-0005-0000-0000-000038030000}"/>
    <cellStyle name="Currency 12 3 3 2" xfId="1437" xr:uid="{00000000-0005-0000-0000-000039030000}"/>
    <cellStyle name="Currency 12 3 3 2 2" xfId="1438" xr:uid="{00000000-0005-0000-0000-00003A030000}"/>
    <cellStyle name="Currency 12 3 3 2 3" xfId="1439" xr:uid="{00000000-0005-0000-0000-00003B030000}"/>
    <cellStyle name="Currency 12 3 3 3" xfId="1440" xr:uid="{00000000-0005-0000-0000-00003C030000}"/>
    <cellStyle name="Currency 12 3 3 3 2" xfId="25497" xr:uid="{00000000-0005-0000-0000-00003D030000}"/>
    <cellStyle name="Currency 12 3 3 3 3" xfId="25616" xr:uid="{00000000-0005-0000-0000-00003E030000}"/>
    <cellStyle name="Currency 12 3 3 4" xfId="1441" xr:uid="{00000000-0005-0000-0000-00003F030000}"/>
    <cellStyle name="Currency 12 3 4" xfId="1442" xr:uid="{00000000-0005-0000-0000-000040030000}"/>
    <cellStyle name="Currency 12 3 4 2" xfId="1443" xr:uid="{00000000-0005-0000-0000-000041030000}"/>
    <cellStyle name="Currency 12 3 4 3" xfId="1444" xr:uid="{00000000-0005-0000-0000-000042030000}"/>
    <cellStyle name="Currency 12 3 5" xfId="1445" xr:uid="{00000000-0005-0000-0000-000043030000}"/>
    <cellStyle name="Currency 12 3 5 2" xfId="25495" xr:uid="{00000000-0005-0000-0000-000044030000}"/>
    <cellStyle name="Currency 12 3 5 3" xfId="25617" xr:uid="{00000000-0005-0000-0000-000045030000}"/>
    <cellStyle name="Currency 12 3 6" xfId="1446" xr:uid="{00000000-0005-0000-0000-000046030000}"/>
    <cellStyle name="Currency 12 3 7" xfId="1447" xr:uid="{00000000-0005-0000-0000-000047030000}"/>
    <cellStyle name="Currency 12 3 8" xfId="1448" xr:uid="{00000000-0005-0000-0000-000048030000}"/>
    <cellStyle name="Currency 12 4" xfId="74" xr:uid="{00000000-0005-0000-0000-000049030000}"/>
    <cellStyle name="Currency 12 4 2" xfId="75" xr:uid="{00000000-0005-0000-0000-00004A030000}"/>
    <cellStyle name="Currency 12 4 2 2" xfId="1449" xr:uid="{00000000-0005-0000-0000-00004B030000}"/>
    <cellStyle name="Currency 12 4 2 2 2" xfId="25498" xr:uid="{00000000-0005-0000-0000-00004C030000}"/>
    <cellStyle name="Currency 12 4 2 2 3" xfId="25618" xr:uid="{00000000-0005-0000-0000-00004D030000}"/>
    <cellStyle name="Currency 12 4 2 3" xfId="1450" xr:uid="{00000000-0005-0000-0000-00004E030000}"/>
    <cellStyle name="Currency 12 4 3" xfId="76" xr:uid="{00000000-0005-0000-0000-00004F030000}"/>
    <cellStyle name="Currency 12 4 4" xfId="1451" xr:uid="{00000000-0005-0000-0000-000050030000}"/>
    <cellStyle name="Currency 12 5" xfId="1452" xr:uid="{00000000-0005-0000-0000-000051030000}"/>
    <cellStyle name="Currency 12 5 2" xfId="1453" xr:uid="{00000000-0005-0000-0000-000052030000}"/>
    <cellStyle name="Currency 12 5 3" xfId="1454" xr:uid="{00000000-0005-0000-0000-000053030000}"/>
    <cellStyle name="Currency 12 5 4" xfId="1455" xr:uid="{00000000-0005-0000-0000-000054030000}"/>
    <cellStyle name="Currency 12 6" xfId="1456" xr:uid="{00000000-0005-0000-0000-000055030000}"/>
    <cellStyle name="Currency 12 7" xfId="1457" xr:uid="{00000000-0005-0000-0000-000056030000}"/>
    <cellStyle name="Currency 12 8" xfId="1458" xr:uid="{00000000-0005-0000-0000-000057030000}"/>
    <cellStyle name="Currency 13" xfId="77" xr:uid="{00000000-0005-0000-0000-000058030000}"/>
    <cellStyle name="Currency 13 2" xfId="78" xr:uid="{00000000-0005-0000-0000-000059030000}"/>
    <cellStyle name="Currency 13 2 2" xfId="1459" xr:uid="{00000000-0005-0000-0000-00005A030000}"/>
    <cellStyle name="Currency 13 2 2 2" xfId="1460" xr:uid="{00000000-0005-0000-0000-00005B030000}"/>
    <cellStyle name="Currency 13 2 3" xfId="1461" xr:uid="{00000000-0005-0000-0000-00005C030000}"/>
    <cellStyle name="Currency 13 2 4" xfId="1462" xr:uid="{00000000-0005-0000-0000-00005D030000}"/>
    <cellStyle name="Currency 13 3" xfId="79" xr:uid="{00000000-0005-0000-0000-00005E030000}"/>
    <cellStyle name="Currency 13 3 2" xfId="80" xr:uid="{00000000-0005-0000-0000-00005F030000}"/>
    <cellStyle name="Currency 13 3 2 2" xfId="25499" xr:uid="{00000000-0005-0000-0000-000060030000}"/>
    <cellStyle name="Currency 13 3 3" xfId="81" xr:uid="{00000000-0005-0000-0000-000061030000}"/>
    <cellStyle name="Currency 13 3 3 2" xfId="1463" xr:uid="{00000000-0005-0000-0000-000062030000}"/>
    <cellStyle name="Currency 13 3 4" xfId="1464" xr:uid="{00000000-0005-0000-0000-000063030000}"/>
    <cellStyle name="Currency 13 3 5" xfId="1465" xr:uid="{00000000-0005-0000-0000-000064030000}"/>
    <cellStyle name="Currency 13 4" xfId="82" xr:uid="{00000000-0005-0000-0000-000065030000}"/>
    <cellStyle name="Currency 13 4 2" xfId="83" xr:uid="{00000000-0005-0000-0000-000066030000}"/>
    <cellStyle name="Currency 13 4 3" xfId="84" xr:uid="{00000000-0005-0000-0000-000067030000}"/>
    <cellStyle name="Currency 13 5" xfId="1466" xr:uid="{00000000-0005-0000-0000-000068030000}"/>
    <cellStyle name="Currency 13 5 2" xfId="1467" xr:uid="{00000000-0005-0000-0000-000069030000}"/>
    <cellStyle name="Currency 13 6" xfId="1468" xr:uid="{00000000-0005-0000-0000-00006A030000}"/>
    <cellStyle name="Currency 13 6 2" xfId="1469" xr:uid="{00000000-0005-0000-0000-00006B030000}"/>
    <cellStyle name="Currency 14" xfId="85" xr:uid="{00000000-0005-0000-0000-00006C030000}"/>
    <cellStyle name="Currency 14 2" xfId="1470" xr:uid="{00000000-0005-0000-0000-00006D030000}"/>
    <cellStyle name="Currency 14 2 2" xfId="1471" xr:uid="{00000000-0005-0000-0000-00006E030000}"/>
    <cellStyle name="Currency 14 2 3" xfId="1472" xr:uid="{00000000-0005-0000-0000-00006F030000}"/>
    <cellStyle name="Currency 14 3" xfId="1473" xr:uid="{00000000-0005-0000-0000-000070030000}"/>
    <cellStyle name="Currency 14 3 2" xfId="1474" xr:uid="{00000000-0005-0000-0000-000071030000}"/>
    <cellStyle name="Currency 14 3 3" xfId="1475" xr:uid="{00000000-0005-0000-0000-000072030000}"/>
    <cellStyle name="Currency 14 4" xfId="1476" xr:uid="{00000000-0005-0000-0000-000073030000}"/>
    <cellStyle name="Currency 14 4 2" xfId="1477" xr:uid="{00000000-0005-0000-0000-000074030000}"/>
    <cellStyle name="Currency 14 4 3" xfId="1478" xr:uid="{00000000-0005-0000-0000-000075030000}"/>
    <cellStyle name="Currency 14 5" xfId="1479" xr:uid="{00000000-0005-0000-0000-000076030000}"/>
    <cellStyle name="Currency 14 6" xfId="1480" xr:uid="{00000000-0005-0000-0000-000077030000}"/>
    <cellStyle name="Currency 14 7" xfId="1481" xr:uid="{00000000-0005-0000-0000-000078030000}"/>
    <cellStyle name="Currency 15" xfId="86" xr:uid="{00000000-0005-0000-0000-000079030000}"/>
    <cellStyle name="Currency 15 2" xfId="87" xr:uid="{00000000-0005-0000-0000-00007A030000}"/>
    <cellStyle name="Currency 15 2 2" xfId="1482" xr:uid="{00000000-0005-0000-0000-00007B030000}"/>
    <cellStyle name="Currency 15 2 2 2" xfId="1483" xr:uid="{00000000-0005-0000-0000-00007C030000}"/>
    <cellStyle name="Currency 15 2 2 2 2" xfId="1484" xr:uid="{00000000-0005-0000-0000-00007D030000}"/>
    <cellStyle name="Currency 15 2 2 2 3" xfId="1485" xr:uid="{00000000-0005-0000-0000-00007E030000}"/>
    <cellStyle name="Currency 15 2 2 3" xfId="1486" xr:uid="{00000000-0005-0000-0000-00007F030000}"/>
    <cellStyle name="Currency 15 2 2 4" xfId="1487" xr:uid="{00000000-0005-0000-0000-000080030000}"/>
    <cellStyle name="Currency 15 2 3" xfId="1488" xr:uid="{00000000-0005-0000-0000-000081030000}"/>
    <cellStyle name="Currency 15 2 3 2" xfId="1489" xr:uid="{00000000-0005-0000-0000-000082030000}"/>
    <cellStyle name="Currency 15 2 3 3" xfId="1490" xr:uid="{00000000-0005-0000-0000-000083030000}"/>
    <cellStyle name="Currency 15 2 4" xfId="1491" xr:uid="{00000000-0005-0000-0000-000084030000}"/>
    <cellStyle name="Currency 15 2 4 2" xfId="1492" xr:uid="{00000000-0005-0000-0000-000085030000}"/>
    <cellStyle name="Currency 15 2 4 3" xfId="1493" xr:uid="{00000000-0005-0000-0000-000086030000}"/>
    <cellStyle name="Currency 15 2 4 4" xfId="25500" xr:uid="{00000000-0005-0000-0000-000087030000}"/>
    <cellStyle name="Currency 15 3" xfId="88" xr:uid="{00000000-0005-0000-0000-000088030000}"/>
    <cellStyle name="Currency 15 3 2" xfId="89" xr:uid="{00000000-0005-0000-0000-000089030000}"/>
    <cellStyle name="Currency 15 3 2 2" xfId="1494" xr:uid="{00000000-0005-0000-0000-00008A030000}"/>
    <cellStyle name="Currency 15 3 2 2 2" xfId="25502" xr:uid="{00000000-0005-0000-0000-00008B030000}"/>
    <cellStyle name="Currency 15 3 2 2 3" xfId="25619" xr:uid="{00000000-0005-0000-0000-00008C030000}"/>
    <cellStyle name="Currency 15 3 2 3" xfId="1495" xr:uid="{00000000-0005-0000-0000-00008D030000}"/>
    <cellStyle name="Currency 15 3 3" xfId="90" xr:uid="{00000000-0005-0000-0000-00008E030000}"/>
    <cellStyle name="Currency 15 3 3 2" xfId="1496" xr:uid="{00000000-0005-0000-0000-00008F030000}"/>
    <cellStyle name="Currency 15 3 3 2 2" xfId="1497" xr:uid="{00000000-0005-0000-0000-000090030000}"/>
    <cellStyle name="Currency 15 3 3 2 3" xfId="1498" xr:uid="{00000000-0005-0000-0000-000091030000}"/>
    <cellStyle name="Currency 15 3 3 3" xfId="1499" xr:uid="{00000000-0005-0000-0000-000092030000}"/>
    <cellStyle name="Currency 15 3 3 3 2" xfId="25503" xr:uid="{00000000-0005-0000-0000-000093030000}"/>
    <cellStyle name="Currency 15 3 3 3 3" xfId="25620" xr:uid="{00000000-0005-0000-0000-000094030000}"/>
    <cellStyle name="Currency 15 3 3 4" xfId="1500" xr:uid="{00000000-0005-0000-0000-000095030000}"/>
    <cellStyle name="Currency 15 3 4" xfId="1501" xr:uid="{00000000-0005-0000-0000-000096030000}"/>
    <cellStyle name="Currency 15 3 4 2" xfId="1502" xr:uid="{00000000-0005-0000-0000-000097030000}"/>
    <cellStyle name="Currency 15 3 4 3" xfId="1503" xr:uid="{00000000-0005-0000-0000-000098030000}"/>
    <cellStyle name="Currency 15 3 5" xfId="1504" xr:uid="{00000000-0005-0000-0000-000099030000}"/>
    <cellStyle name="Currency 15 3 5 2" xfId="25501" xr:uid="{00000000-0005-0000-0000-00009A030000}"/>
    <cellStyle name="Currency 15 3 5 3" xfId="25621" xr:uid="{00000000-0005-0000-0000-00009B030000}"/>
    <cellStyle name="Currency 15 3 6" xfId="1505" xr:uid="{00000000-0005-0000-0000-00009C030000}"/>
    <cellStyle name="Currency 15 3 7" xfId="1506" xr:uid="{00000000-0005-0000-0000-00009D030000}"/>
    <cellStyle name="Currency 15 3 8" xfId="1507" xr:uid="{00000000-0005-0000-0000-00009E030000}"/>
    <cellStyle name="Currency 15 4" xfId="91" xr:uid="{00000000-0005-0000-0000-00009F030000}"/>
    <cellStyle name="Currency 15 4 2" xfId="92" xr:uid="{00000000-0005-0000-0000-0000A0030000}"/>
    <cellStyle name="Currency 15 4 2 2" xfId="1508" xr:uid="{00000000-0005-0000-0000-0000A1030000}"/>
    <cellStyle name="Currency 15 4 2 2 2" xfId="25504" xr:uid="{00000000-0005-0000-0000-0000A2030000}"/>
    <cellStyle name="Currency 15 4 2 2 3" xfId="25622" xr:uid="{00000000-0005-0000-0000-0000A3030000}"/>
    <cellStyle name="Currency 15 4 2 3" xfId="1509" xr:uid="{00000000-0005-0000-0000-0000A4030000}"/>
    <cellStyle name="Currency 15 4 3" xfId="93" xr:uid="{00000000-0005-0000-0000-0000A5030000}"/>
    <cellStyle name="Currency 15 4 4" xfId="1510" xr:uid="{00000000-0005-0000-0000-0000A6030000}"/>
    <cellStyle name="Currency 15 5" xfId="1511" xr:uid="{00000000-0005-0000-0000-0000A7030000}"/>
    <cellStyle name="Currency 15 5 2" xfId="1512" xr:uid="{00000000-0005-0000-0000-0000A8030000}"/>
    <cellStyle name="Currency 15 5 3" xfId="1513" xr:uid="{00000000-0005-0000-0000-0000A9030000}"/>
    <cellStyle name="Currency 15 5 4" xfId="1514" xr:uid="{00000000-0005-0000-0000-0000AA030000}"/>
    <cellStyle name="Currency 15 6" xfId="1515" xr:uid="{00000000-0005-0000-0000-0000AB030000}"/>
    <cellStyle name="Currency 15 7" xfId="1516" xr:uid="{00000000-0005-0000-0000-0000AC030000}"/>
    <cellStyle name="Currency 15 8" xfId="1517" xr:uid="{00000000-0005-0000-0000-0000AD030000}"/>
    <cellStyle name="Currency 16" xfId="1518" xr:uid="{00000000-0005-0000-0000-0000AE030000}"/>
    <cellStyle name="Currency 2" xfId="94" xr:uid="{00000000-0005-0000-0000-0000AF030000}"/>
    <cellStyle name="Currency 2 10" xfId="95" xr:uid="{00000000-0005-0000-0000-0000B0030000}"/>
    <cellStyle name="Currency 2 10 10" xfId="1519" xr:uid="{00000000-0005-0000-0000-0000B1030000}"/>
    <cellStyle name="Currency 2 10 10 2" xfId="1520" xr:uid="{00000000-0005-0000-0000-0000B2030000}"/>
    <cellStyle name="Currency 2 10 10 2 2" xfId="1521" xr:uid="{00000000-0005-0000-0000-0000B3030000}"/>
    <cellStyle name="Currency 2 10 10 3" xfId="1522" xr:uid="{00000000-0005-0000-0000-0000B4030000}"/>
    <cellStyle name="Currency 2 10 11" xfId="1523" xr:uid="{00000000-0005-0000-0000-0000B5030000}"/>
    <cellStyle name="Currency 2 10 11 2" xfId="1524" xr:uid="{00000000-0005-0000-0000-0000B6030000}"/>
    <cellStyle name="Currency 2 10 12" xfId="1525" xr:uid="{00000000-0005-0000-0000-0000B7030000}"/>
    <cellStyle name="Currency 2 10 12 2" xfId="1526" xr:uid="{00000000-0005-0000-0000-0000B8030000}"/>
    <cellStyle name="Currency 2 10 13" xfId="1527" xr:uid="{00000000-0005-0000-0000-0000B9030000}"/>
    <cellStyle name="Currency 2 10 14" xfId="1528" xr:uid="{00000000-0005-0000-0000-0000BA030000}"/>
    <cellStyle name="Currency 2 10 15" xfId="1529" xr:uid="{00000000-0005-0000-0000-0000BB030000}"/>
    <cellStyle name="Currency 2 10 2" xfId="96" xr:uid="{00000000-0005-0000-0000-0000BC030000}"/>
    <cellStyle name="Currency 2 10 2 2" xfId="1530" xr:uid="{00000000-0005-0000-0000-0000BD030000}"/>
    <cellStyle name="Currency 2 10 2 2 2" xfId="1531" xr:uid="{00000000-0005-0000-0000-0000BE030000}"/>
    <cellStyle name="Currency 2 10 2 2 3" xfId="1532" xr:uid="{00000000-0005-0000-0000-0000BF030000}"/>
    <cellStyle name="Currency 2 10 2 2 3 2" xfId="1533" xr:uid="{00000000-0005-0000-0000-0000C0030000}"/>
    <cellStyle name="Currency 2 10 2 2 3 3" xfId="1534" xr:uid="{00000000-0005-0000-0000-0000C1030000}"/>
    <cellStyle name="Currency 2 10 2 2 4" xfId="1535" xr:uid="{00000000-0005-0000-0000-0000C2030000}"/>
    <cellStyle name="Currency 2 10 2 2 4 2" xfId="1536" xr:uid="{00000000-0005-0000-0000-0000C3030000}"/>
    <cellStyle name="Currency 2 10 2 2 4 2 2" xfId="1537" xr:uid="{00000000-0005-0000-0000-0000C4030000}"/>
    <cellStyle name="Currency 2 10 2 2 4 3" xfId="1538" xr:uid="{00000000-0005-0000-0000-0000C5030000}"/>
    <cellStyle name="Currency 2 10 2 2 5" xfId="1539" xr:uid="{00000000-0005-0000-0000-0000C6030000}"/>
    <cellStyle name="Currency 2 10 2 2 5 2" xfId="1540" xr:uid="{00000000-0005-0000-0000-0000C7030000}"/>
    <cellStyle name="Currency 2 10 2 2 5 2 2" xfId="1541" xr:uid="{00000000-0005-0000-0000-0000C8030000}"/>
    <cellStyle name="Currency 2 10 2 2 5 3" xfId="1542" xr:uid="{00000000-0005-0000-0000-0000C9030000}"/>
    <cellStyle name="Currency 2 10 2 2 6" xfId="1543" xr:uid="{00000000-0005-0000-0000-0000CA030000}"/>
    <cellStyle name="Currency 2 10 2 2 6 2" xfId="1544" xr:uid="{00000000-0005-0000-0000-0000CB030000}"/>
    <cellStyle name="Currency 2 10 2 2 6 2 2" xfId="1545" xr:uid="{00000000-0005-0000-0000-0000CC030000}"/>
    <cellStyle name="Currency 2 10 2 2 6 3" xfId="1546" xr:uid="{00000000-0005-0000-0000-0000CD030000}"/>
    <cellStyle name="Currency 2 10 2 2 7" xfId="1547" xr:uid="{00000000-0005-0000-0000-0000CE030000}"/>
    <cellStyle name="Currency 2 10 2 2 7 2" xfId="1548" xr:uid="{00000000-0005-0000-0000-0000CF030000}"/>
    <cellStyle name="Currency 2 10 2 2 8" xfId="1549" xr:uid="{00000000-0005-0000-0000-0000D0030000}"/>
    <cellStyle name="Currency 2 10 2 2 8 2" xfId="1550" xr:uid="{00000000-0005-0000-0000-0000D1030000}"/>
    <cellStyle name="Currency 2 10 2 2 9" xfId="1551" xr:uid="{00000000-0005-0000-0000-0000D2030000}"/>
    <cellStyle name="Currency 2 10 2 3" xfId="1552" xr:uid="{00000000-0005-0000-0000-0000D3030000}"/>
    <cellStyle name="Currency 2 10 2 3 2" xfId="1553" xr:uid="{00000000-0005-0000-0000-0000D4030000}"/>
    <cellStyle name="Currency 2 10 2 3 3" xfId="1554" xr:uid="{00000000-0005-0000-0000-0000D5030000}"/>
    <cellStyle name="Currency 2 10 2 3 3 2" xfId="1555" xr:uid="{00000000-0005-0000-0000-0000D6030000}"/>
    <cellStyle name="Currency 2 10 2 3 3 3" xfId="1556" xr:uid="{00000000-0005-0000-0000-0000D7030000}"/>
    <cellStyle name="Currency 2 10 2 3 4" xfId="1557" xr:uid="{00000000-0005-0000-0000-0000D8030000}"/>
    <cellStyle name="Currency 2 10 2 3 4 2" xfId="1558" xr:uid="{00000000-0005-0000-0000-0000D9030000}"/>
    <cellStyle name="Currency 2 10 2 3 4 2 2" xfId="1559" xr:uid="{00000000-0005-0000-0000-0000DA030000}"/>
    <cellStyle name="Currency 2 10 2 3 4 3" xfId="1560" xr:uid="{00000000-0005-0000-0000-0000DB030000}"/>
    <cellStyle name="Currency 2 10 2 3 5" xfId="1561" xr:uid="{00000000-0005-0000-0000-0000DC030000}"/>
    <cellStyle name="Currency 2 10 2 3 5 2" xfId="1562" xr:uid="{00000000-0005-0000-0000-0000DD030000}"/>
    <cellStyle name="Currency 2 10 2 3 5 2 2" xfId="1563" xr:uid="{00000000-0005-0000-0000-0000DE030000}"/>
    <cellStyle name="Currency 2 10 2 3 5 3" xfId="1564" xr:uid="{00000000-0005-0000-0000-0000DF030000}"/>
    <cellStyle name="Currency 2 10 2 3 6" xfId="1565" xr:uid="{00000000-0005-0000-0000-0000E0030000}"/>
    <cellStyle name="Currency 2 10 2 3 6 2" xfId="1566" xr:uid="{00000000-0005-0000-0000-0000E1030000}"/>
    <cellStyle name="Currency 2 10 2 3 6 2 2" xfId="1567" xr:uid="{00000000-0005-0000-0000-0000E2030000}"/>
    <cellStyle name="Currency 2 10 2 3 6 3" xfId="1568" xr:uid="{00000000-0005-0000-0000-0000E3030000}"/>
    <cellStyle name="Currency 2 10 2 3 7" xfId="1569" xr:uid="{00000000-0005-0000-0000-0000E4030000}"/>
    <cellStyle name="Currency 2 10 2 3 7 2" xfId="1570" xr:uid="{00000000-0005-0000-0000-0000E5030000}"/>
    <cellStyle name="Currency 2 10 2 3 8" xfId="1571" xr:uid="{00000000-0005-0000-0000-0000E6030000}"/>
    <cellStyle name="Currency 2 10 2 3 8 2" xfId="1572" xr:uid="{00000000-0005-0000-0000-0000E7030000}"/>
    <cellStyle name="Currency 2 10 2 3 9" xfId="1573" xr:uid="{00000000-0005-0000-0000-0000E8030000}"/>
    <cellStyle name="Currency 2 10 2 4" xfId="1574" xr:uid="{00000000-0005-0000-0000-0000E9030000}"/>
    <cellStyle name="Currency 2 10 2 4 2" xfId="1575" xr:uid="{00000000-0005-0000-0000-0000EA030000}"/>
    <cellStyle name="Currency 2 10 2 4 3" xfId="1576" xr:uid="{00000000-0005-0000-0000-0000EB030000}"/>
    <cellStyle name="Currency 2 10 2 4 3 2" xfId="1577" xr:uid="{00000000-0005-0000-0000-0000EC030000}"/>
    <cellStyle name="Currency 2 10 2 4 3 2 2" xfId="1578" xr:uid="{00000000-0005-0000-0000-0000ED030000}"/>
    <cellStyle name="Currency 2 10 2 4 3 3" xfId="1579" xr:uid="{00000000-0005-0000-0000-0000EE030000}"/>
    <cellStyle name="Currency 2 10 2 4 4" xfId="1580" xr:uid="{00000000-0005-0000-0000-0000EF030000}"/>
    <cellStyle name="Currency 2 10 2 4 4 2" xfId="1581" xr:uid="{00000000-0005-0000-0000-0000F0030000}"/>
    <cellStyle name="Currency 2 10 2 4 4 2 2" xfId="1582" xr:uid="{00000000-0005-0000-0000-0000F1030000}"/>
    <cellStyle name="Currency 2 10 2 4 4 3" xfId="1583" xr:uid="{00000000-0005-0000-0000-0000F2030000}"/>
    <cellStyle name="Currency 2 10 2 4 5" xfId="1584" xr:uid="{00000000-0005-0000-0000-0000F3030000}"/>
    <cellStyle name="Currency 2 10 2 4 5 2" xfId="1585" xr:uid="{00000000-0005-0000-0000-0000F4030000}"/>
    <cellStyle name="Currency 2 10 2 4 5 2 2" xfId="1586" xr:uid="{00000000-0005-0000-0000-0000F5030000}"/>
    <cellStyle name="Currency 2 10 2 4 5 3" xfId="1587" xr:uid="{00000000-0005-0000-0000-0000F6030000}"/>
    <cellStyle name="Currency 2 10 2 4 6" xfId="1588" xr:uid="{00000000-0005-0000-0000-0000F7030000}"/>
    <cellStyle name="Currency 2 10 2 4 6 2" xfId="1589" xr:uid="{00000000-0005-0000-0000-0000F8030000}"/>
    <cellStyle name="Currency 2 10 2 4 7" xfId="1590" xr:uid="{00000000-0005-0000-0000-0000F9030000}"/>
    <cellStyle name="Currency 2 10 2 4 7 2" xfId="1591" xr:uid="{00000000-0005-0000-0000-0000FA030000}"/>
    <cellStyle name="Currency 2 10 2 4 8" xfId="1592" xr:uid="{00000000-0005-0000-0000-0000FB030000}"/>
    <cellStyle name="Currency 2 10 2 4 9" xfId="1593" xr:uid="{00000000-0005-0000-0000-0000FC030000}"/>
    <cellStyle name="Currency 2 10 2 5" xfId="1594" xr:uid="{00000000-0005-0000-0000-0000FD030000}"/>
    <cellStyle name="Currency 2 10 2 5 2" xfId="1595" xr:uid="{00000000-0005-0000-0000-0000FE030000}"/>
    <cellStyle name="Currency 2 10 2 5 3" xfId="1596" xr:uid="{00000000-0005-0000-0000-0000FF030000}"/>
    <cellStyle name="Currency 2 10 2 6" xfId="1597" xr:uid="{00000000-0005-0000-0000-000000040000}"/>
    <cellStyle name="Currency 2 10 2 6 2" xfId="1598" xr:uid="{00000000-0005-0000-0000-000001040000}"/>
    <cellStyle name="Currency 2 10 2 6 2 2" xfId="1599" xr:uid="{00000000-0005-0000-0000-000002040000}"/>
    <cellStyle name="Currency 2 10 2 6 2 2 2" xfId="1600" xr:uid="{00000000-0005-0000-0000-000003040000}"/>
    <cellStyle name="Currency 2 10 2 6 2 3" xfId="1601" xr:uid="{00000000-0005-0000-0000-000004040000}"/>
    <cellStyle name="Currency 2 10 2 6 3" xfId="1602" xr:uid="{00000000-0005-0000-0000-000005040000}"/>
    <cellStyle name="Currency 2 10 2 6 3 2" xfId="1603" xr:uid="{00000000-0005-0000-0000-000006040000}"/>
    <cellStyle name="Currency 2 10 2 6 3 2 2" xfId="1604" xr:uid="{00000000-0005-0000-0000-000007040000}"/>
    <cellStyle name="Currency 2 10 2 6 3 3" xfId="1605" xr:uid="{00000000-0005-0000-0000-000008040000}"/>
    <cellStyle name="Currency 2 10 2 6 4" xfId="1606" xr:uid="{00000000-0005-0000-0000-000009040000}"/>
    <cellStyle name="Currency 2 10 2 6 4 2" xfId="1607" xr:uid="{00000000-0005-0000-0000-00000A040000}"/>
    <cellStyle name="Currency 2 10 2 6 4 2 2" xfId="1608" xr:uid="{00000000-0005-0000-0000-00000B040000}"/>
    <cellStyle name="Currency 2 10 2 6 4 3" xfId="1609" xr:uid="{00000000-0005-0000-0000-00000C040000}"/>
    <cellStyle name="Currency 2 10 2 6 5" xfId="1610" xr:uid="{00000000-0005-0000-0000-00000D040000}"/>
    <cellStyle name="Currency 2 10 2 6 5 2" xfId="1611" xr:uid="{00000000-0005-0000-0000-00000E040000}"/>
    <cellStyle name="Currency 2 10 2 6 6" xfId="1612" xr:uid="{00000000-0005-0000-0000-00000F040000}"/>
    <cellStyle name="Currency 2 10 2 6 6 2" xfId="1613" xr:uid="{00000000-0005-0000-0000-000010040000}"/>
    <cellStyle name="Currency 2 10 2 6 7" xfId="1614" xr:uid="{00000000-0005-0000-0000-000011040000}"/>
    <cellStyle name="Currency 2 10 2 7" xfId="1615" xr:uid="{00000000-0005-0000-0000-000012040000}"/>
    <cellStyle name="Currency 2 10 2 7 2" xfId="1616" xr:uid="{00000000-0005-0000-0000-000013040000}"/>
    <cellStyle name="Currency 2 10 2 7 2 2" xfId="1617" xr:uid="{00000000-0005-0000-0000-000014040000}"/>
    <cellStyle name="Currency 2 10 2 7 3" xfId="1618" xr:uid="{00000000-0005-0000-0000-000015040000}"/>
    <cellStyle name="Currency 2 10 2 8" xfId="1619" xr:uid="{00000000-0005-0000-0000-000016040000}"/>
    <cellStyle name="Currency 2 10 2 8 2" xfId="1620" xr:uid="{00000000-0005-0000-0000-000017040000}"/>
    <cellStyle name="Currency 2 10 2 8 2 2" xfId="1621" xr:uid="{00000000-0005-0000-0000-000018040000}"/>
    <cellStyle name="Currency 2 10 2 8 3" xfId="1622" xr:uid="{00000000-0005-0000-0000-000019040000}"/>
    <cellStyle name="Currency 2 10 3" xfId="97" xr:uid="{00000000-0005-0000-0000-00001A040000}"/>
    <cellStyle name="Currency 2 10 3 10" xfId="1623" xr:uid="{00000000-0005-0000-0000-00001B040000}"/>
    <cellStyle name="Currency 2 10 3 2" xfId="98" xr:uid="{00000000-0005-0000-0000-00001C040000}"/>
    <cellStyle name="Currency 2 10 3 2 2" xfId="1624" xr:uid="{00000000-0005-0000-0000-00001D040000}"/>
    <cellStyle name="Currency 2 10 3 2 3" xfId="1625" xr:uid="{00000000-0005-0000-0000-00001E040000}"/>
    <cellStyle name="Currency 2 10 3 2 3 2" xfId="1626" xr:uid="{00000000-0005-0000-0000-00001F040000}"/>
    <cellStyle name="Currency 2 10 3 2 3 3" xfId="1627" xr:uid="{00000000-0005-0000-0000-000020040000}"/>
    <cellStyle name="Currency 2 10 3 2 4" xfId="1628" xr:uid="{00000000-0005-0000-0000-000021040000}"/>
    <cellStyle name="Currency 2 10 3 2 4 2" xfId="1629" xr:uid="{00000000-0005-0000-0000-000022040000}"/>
    <cellStyle name="Currency 2 10 3 2 4 2 2" xfId="1630" xr:uid="{00000000-0005-0000-0000-000023040000}"/>
    <cellStyle name="Currency 2 10 3 2 4 3" xfId="1631" xr:uid="{00000000-0005-0000-0000-000024040000}"/>
    <cellStyle name="Currency 2 10 3 2 5" xfId="1632" xr:uid="{00000000-0005-0000-0000-000025040000}"/>
    <cellStyle name="Currency 2 10 3 2 5 2" xfId="1633" xr:uid="{00000000-0005-0000-0000-000026040000}"/>
    <cellStyle name="Currency 2 10 3 2 5 2 2" xfId="1634" xr:uid="{00000000-0005-0000-0000-000027040000}"/>
    <cellStyle name="Currency 2 10 3 2 5 3" xfId="1635" xr:uid="{00000000-0005-0000-0000-000028040000}"/>
    <cellStyle name="Currency 2 10 3 2 6" xfId="1636" xr:uid="{00000000-0005-0000-0000-000029040000}"/>
    <cellStyle name="Currency 2 10 3 2 6 2" xfId="1637" xr:uid="{00000000-0005-0000-0000-00002A040000}"/>
    <cellStyle name="Currency 2 10 3 2 6 2 2" xfId="1638" xr:uid="{00000000-0005-0000-0000-00002B040000}"/>
    <cellStyle name="Currency 2 10 3 2 6 3" xfId="1639" xr:uid="{00000000-0005-0000-0000-00002C040000}"/>
    <cellStyle name="Currency 2 10 3 2 7" xfId="1640" xr:uid="{00000000-0005-0000-0000-00002D040000}"/>
    <cellStyle name="Currency 2 10 3 2 7 2" xfId="1641" xr:uid="{00000000-0005-0000-0000-00002E040000}"/>
    <cellStyle name="Currency 2 10 3 2 8" xfId="1642" xr:uid="{00000000-0005-0000-0000-00002F040000}"/>
    <cellStyle name="Currency 2 10 3 2 8 2" xfId="1643" xr:uid="{00000000-0005-0000-0000-000030040000}"/>
    <cellStyle name="Currency 2 10 3 2 9" xfId="1644" xr:uid="{00000000-0005-0000-0000-000031040000}"/>
    <cellStyle name="Currency 2 10 3 3" xfId="99" xr:uid="{00000000-0005-0000-0000-000032040000}"/>
    <cellStyle name="Currency 2 10 3 4" xfId="1645" xr:uid="{00000000-0005-0000-0000-000033040000}"/>
    <cellStyle name="Currency 2 10 3 4 2" xfId="1646" xr:uid="{00000000-0005-0000-0000-000034040000}"/>
    <cellStyle name="Currency 2 10 3 4 3" xfId="1647" xr:uid="{00000000-0005-0000-0000-000035040000}"/>
    <cellStyle name="Currency 2 10 3 5" xfId="1648" xr:uid="{00000000-0005-0000-0000-000036040000}"/>
    <cellStyle name="Currency 2 10 3 5 2" xfId="1649" xr:uid="{00000000-0005-0000-0000-000037040000}"/>
    <cellStyle name="Currency 2 10 3 5 2 2" xfId="1650" xr:uid="{00000000-0005-0000-0000-000038040000}"/>
    <cellStyle name="Currency 2 10 3 5 3" xfId="1651" xr:uid="{00000000-0005-0000-0000-000039040000}"/>
    <cellStyle name="Currency 2 10 3 6" xfId="1652" xr:uid="{00000000-0005-0000-0000-00003A040000}"/>
    <cellStyle name="Currency 2 10 3 6 2" xfId="1653" xr:uid="{00000000-0005-0000-0000-00003B040000}"/>
    <cellStyle name="Currency 2 10 3 6 2 2" xfId="1654" xr:uid="{00000000-0005-0000-0000-00003C040000}"/>
    <cellStyle name="Currency 2 10 3 6 3" xfId="1655" xr:uid="{00000000-0005-0000-0000-00003D040000}"/>
    <cellStyle name="Currency 2 10 3 7" xfId="1656" xr:uid="{00000000-0005-0000-0000-00003E040000}"/>
    <cellStyle name="Currency 2 10 3 7 2" xfId="1657" xr:uid="{00000000-0005-0000-0000-00003F040000}"/>
    <cellStyle name="Currency 2 10 3 7 2 2" xfId="1658" xr:uid="{00000000-0005-0000-0000-000040040000}"/>
    <cellStyle name="Currency 2 10 3 7 3" xfId="1659" xr:uid="{00000000-0005-0000-0000-000041040000}"/>
    <cellStyle name="Currency 2 10 3 8" xfId="1660" xr:uid="{00000000-0005-0000-0000-000042040000}"/>
    <cellStyle name="Currency 2 10 3 8 2" xfId="1661" xr:uid="{00000000-0005-0000-0000-000043040000}"/>
    <cellStyle name="Currency 2 10 3 9" xfId="1662" xr:uid="{00000000-0005-0000-0000-000044040000}"/>
    <cellStyle name="Currency 2 10 3 9 2" xfId="1663" xr:uid="{00000000-0005-0000-0000-000045040000}"/>
    <cellStyle name="Currency 2 10 4" xfId="100" xr:uid="{00000000-0005-0000-0000-000046040000}"/>
    <cellStyle name="Currency 2 10 4 2" xfId="101" xr:uid="{00000000-0005-0000-0000-000047040000}"/>
    <cellStyle name="Currency 2 10 4 2 10" xfId="1664" xr:uid="{00000000-0005-0000-0000-000048040000}"/>
    <cellStyle name="Currency 2 10 4 2 2" xfId="1665" xr:uid="{00000000-0005-0000-0000-000049040000}"/>
    <cellStyle name="Currency 2 10 4 2 3" xfId="1666" xr:uid="{00000000-0005-0000-0000-00004A040000}"/>
    <cellStyle name="Currency 2 10 4 2 4" xfId="1667" xr:uid="{00000000-0005-0000-0000-00004B040000}"/>
    <cellStyle name="Currency 2 10 4 2 4 2" xfId="1668" xr:uid="{00000000-0005-0000-0000-00004C040000}"/>
    <cellStyle name="Currency 2 10 4 2 4 2 2" xfId="1669" xr:uid="{00000000-0005-0000-0000-00004D040000}"/>
    <cellStyle name="Currency 2 10 4 2 4 3" xfId="1670" xr:uid="{00000000-0005-0000-0000-00004E040000}"/>
    <cellStyle name="Currency 2 10 4 2 5" xfId="1671" xr:uid="{00000000-0005-0000-0000-00004F040000}"/>
    <cellStyle name="Currency 2 10 4 2 5 2" xfId="1672" xr:uid="{00000000-0005-0000-0000-000050040000}"/>
    <cellStyle name="Currency 2 10 4 2 5 2 2" xfId="1673" xr:uid="{00000000-0005-0000-0000-000051040000}"/>
    <cellStyle name="Currency 2 10 4 2 5 3" xfId="1674" xr:uid="{00000000-0005-0000-0000-000052040000}"/>
    <cellStyle name="Currency 2 10 4 2 6" xfId="1675" xr:uid="{00000000-0005-0000-0000-000053040000}"/>
    <cellStyle name="Currency 2 10 4 2 6 2" xfId="1676" xr:uid="{00000000-0005-0000-0000-000054040000}"/>
    <cellStyle name="Currency 2 10 4 2 6 2 2" xfId="1677" xr:uid="{00000000-0005-0000-0000-000055040000}"/>
    <cellStyle name="Currency 2 10 4 2 6 3" xfId="1678" xr:uid="{00000000-0005-0000-0000-000056040000}"/>
    <cellStyle name="Currency 2 10 4 2 7" xfId="1679" xr:uid="{00000000-0005-0000-0000-000057040000}"/>
    <cellStyle name="Currency 2 10 4 2 7 2" xfId="1680" xr:uid="{00000000-0005-0000-0000-000058040000}"/>
    <cellStyle name="Currency 2 10 4 2 8" xfId="1681" xr:uid="{00000000-0005-0000-0000-000059040000}"/>
    <cellStyle name="Currency 2 10 4 2 8 2" xfId="1682" xr:uid="{00000000-0005-0000-0000-00005A040000}"/>
    <cellStyle name="Currency 2 10 4 2 9" xfId="1683" xr:uid="{00000000-0005-0000-0000-00005B040000}"/>
    <cellStyle name="Currency 2 10 4 3" xfId="102" xr:uid="{00000000-0005-0000-0000-00005C040000}"/>
    <cellStyle name="Currency 2 10 4 4" xfId="1684" xr:uid="{00000000-0005-0000-0000-00005D040000}"/>
    <cellStyle name="Currency 2 10 4 4 2" xfId="1685" xr:uid="{00000000-0005-0000-0000-00005E040000}"/>
    <cellStyle name="Currency 2 10 4 4 2 2" xfId="1686" xr:uid="{00000000-0005-0000-0000-00005F040000}"/>
    <cellStyle name="Currency 2 10 4 4 3" xfId="1687" xr:uid="{00000000-0005-0000-0000-000060040000}"/>
    <cellStyle name="Currency 2 10 4 5" xfId="1688" xr:uid="{00000000-0005-0000-0000-000061040000}"/>
    <cellStyle name="Currency 2 10 4 5 2" xfId="1689" xr:uid="{00000000-0005-0000-0000-000062040000}"/>
    <cellStyle name="Currency 2 10 4 5 2 2" xfId="1690" xr:uid="{00000000-0005-0000-0000-000063040000}"/>
    <cellStyle name="Currency 2 10 4 5 3" xfId="1691" xr:uid="{00000000-0005-0000-0000-000064040000}"/>
    <cellStyle name="Currency 2 10 5" xfId="1692" xr:uid="{00000000-0005-0000-0000-000065040000}"/>
    <cellStyle name="Currency 2 10 5 2" xfId="1693" xr:uid="{00000000-0005-0000-0000-000066040000}"/>
    <cellStyle name="Currency 2 10 5 3" xfId="1694" xr:uid="{00000000-0005-0000-0000-000067040000}"/>
    <cellStyle name="Currency 2 10 5 3 2" xfId="1695" xr:uid="{00000000-0005-0000-0000-000068040000}"/>
    <cellStyle name="Currency 2 10 5 3 3" xfId="1696" xr:uid="{00000000-0005-0000-0000-000069040000}"/>
    <cellStyle name="Currency 2 10 5 4" xfId="1697" xr:uid="{00000000-0005-0000-0000-00006A040000}"/>
    <cellStyle name="Currency 2 10 5 4 2" xfId="1698" xr:uid="{00000000-0005-0000-0000-00006B040000}"/>
    <cellStyle name="Currency 2 10 5 4 2 2" xfId="1699" xr:uid="{00000000-0005-0000-0000-00006C040000}"/>
    <cellStyle name="Currency 2 10 5 4 3" xfId="1700" xr:uid="{00000000-0005-0000-0000-00006D040000}"/>
    <cellStyle name="Currency 2 10 5 5" xfId="1701" xr:uid="{00000000-0005-0000-0000-00006E040000}"/>
    <cellStyle name="Currency 2 10 5 5 2" xfId="1702" xr:uid="{00000000-0005-0000-0000-00006F040000}"/>
    <cellStyle name="Currency 2 10 5 5 2 2" xfId="1703" xr:uid="{00000000-0005-0000-0000-000070040000}"/>
    <cellStyle name="Currency 2 10 5 5 3" xfId="1704" xr:uid="{00000000-0005-0000-0000-000071040000}"/>
    <cellStyle name="Currency 2 10 5 6" xfId="1705" xr:uid="{00000000-0005-0000-0000-000072040000}"/>
    <cellStyle name="Currency 2 10 5 6 2" xfId="1706" xr:uid="{00000000-0005-0000-0000-000073040000}"/>
    <cellStyle name="Currency 2 10 5 6 2 2" xfId="1707" xr:uid="{00000000-0005-0000-0000-000074040000}"/>
    <cellStyle name="Currency 2 10 5 6 3" xfId="1708" xr:uid="{00000000-0005-0000-0000-000075040000}"/>
    <cellStyle name="Currency 2 10 5 7" xfId="1709" xr:uid="{00000000-0005-0000-0000-000076040000}"/>
    <cellStyle name="Currency 2 10 5 7 2" xfId="1710" xr:uid="{00000000-0005-0000-0000-000077040000}"/>
    <cellStyle name="Currency 2 10 5 8" xfId="1711" xr:uid="{00000000-0005-0000-0000-000078040000}"/>
    <cellStyle name="Currency 2 10 5 8 2" xfId="1712" xr:uid="{00000000-0005-0000-0000-000079040000}"/>
    <cellStyle name="Currency 2 10 5 9" xfId="1713" xr:uid="{00000000-0005-0000-0000-00007A040000}"/>
    <cellStyle name="Currency 2 10 6" xfId="1714" xr:uid="{00000000-0005-0000-0000-00007B040000}"/>
    <cellStyle name="Currency 2 10 6 2" xfId="1715" xr:uid="{00000000-0005-0000-0000-00007C040000}"/>
    <cellStyle name="Currency 2 10 6 3" xfId="1716" xr:uid="{00000000-0005-0000-0000-00007D040000}"/>
    <cellStyle name="Currency 2 10 7" xfId="1717" xr:uid="{00000000-0005-0000-0000-00007E040000}"/>
    <cellStyle name="Currency 2 10 8" xfId="1718" xr:uid="{00000000-0005-0000-0000-00007F040000}"/>
    <cellStyle name="Currency 2 10 8 2" xfId="1719" xr:uid="{00000000-0005-0000-0000-000080040000}"/>
    <cellStyle name="Currency 2 10 8 2 2" xfId="1720" xr:uid="{00000000-0005-0000-0000-000081040000}"/>
    <cellStyle name="Currency 2 10 8 3" xfId="1721" xr:uid="{00000000-0005-0000-0000-000082040000}"/>
    <cellStyle name="Currency 2 10 8 4" xfId="1722" xr:uid="{00000000-0005-0000-0000-000083040000}"/>
    <cellStyle name="Currency 2 10 9" xfId="1723" xr:uid="{00000000-0005-0000-0000-000084040000}"/>
    <cellStyle name="Currency 2 10 9 2" xfId="1724" xr:uid="{00000000-0005-0000-0000-000085040000}"/>
    <cellStyle name="Currency 2 10 9 2 2" xfId="1725" xr:uid="{00000000-0005-0000-0000-000086040000}"/>
    <cellStyle name="Currency 2 10 9 3" xfId="1726" xr:uid="{00000000-0005-0000-0000-000087040000}"/>
    <cellStyle name="Currency 2 11" xfId="103" xr:uid="{00000000-0005-0000-0000-000088040000}"/>
    <cellStyle name="Currency 2 11 2" xfId="1727" xr:uid="{00000000-0005-0000-0000-000089040000}"/>
    <cellStyle name="Currency 2 11 2 2" xfId="1728" xr:uid="{00000000-0005-0000-0000-00008A040000}"/>
    <cellStyle name="Currency 2 11 2 3" xfId="1729" xr:uid="{00000000-0005-0000-0000-00008B040000}"/>
    <cellStyle name="Currency 2 11 2 3 2" xfId="1730" xr:uid="{00000000-0005-0000-0000-00008C040000}"/>
    <cellStyle name="Currency 2 11 2 3 3" xfId="1731" xr:uid="{00000000-0005-0000-0000-00008D040000}"/>
    <cellStyle name="Currency 2 11 2 4" xfId="1732" xr:uid="{00000000-0005-0000-0000-00008E040000}"/>
    <cellStyle name="Currency 2 11 2 4 2" xfId="1733" xr:uid="{00000000-0005-0000-0000-00008F040000}"/>
    <cellStyle name="Currency 2 11 2 4 2 2" xfId="1734" xr:uid="{00000000-0005-0000-0000-000090040000}"/>
    <cellStyle name="Currency 2 11 2 4 3" xfId="1735" xr:uid="{00000000-0005-0000-0000-000091040000}"/>
    <cellStyle name="Currency 2 11 2 5" xfId="1736" xr:uid="{00000000-0005-0000-0000-000092040000}"/>
    <cellStyle name="Currency 2 11 2 5 2" xfId="1737" xr:uid="{00000000-0005-0000-0000-000093040000}"/>
    <cellStyle name="Currency 2 11 2 5 2 2" xfId="1738" xr:uid="{00000000-0005-0000-0000-000094040000}"/>
    <cellStyle name="Currency 2 11 2 5 3" xfId="1739" xr:uid="{00000000-0005-0000-0000-000095040000}"/>
    <cellStyle name="Currency 2 11 2 6" xfId="1740" xr:uid="{00000000-0005-0000-0000-000096040000}"/>
    <cellStyle name="Currency 2 11 2 6 2" xfId="1741" xr:uid="{00000000-0005-0000-0000-000097040000}"/>
    <cellStyle name="Currency 2 11 2 6 2 2" xfId="1742" xr:uid="{00000000-0005-0000-0000-000098040000}"/>
    <cellStyle name="Currency 2 11 2 6 3" xfId="1743" xr:uid="{00000000-0005-0000-0000-000099040000}"/>
    <cellStyle name="Currency 2 11 2 7" xfId="1744" xr:uid="{00000000-0005-0000-0000-00009A040000}"/>
    <cellStyle name="Currency 2 11 2 7 2" xfId="1745" xr:uid="{00000000-0005-0000-0000-00009B040000}"/>
    <cellStyle name="Currency 2 11 2 8" xfId="1746" xr:uid="{00000000-0005-0000-0000-00009C040000}"/>
    <cellStyle name="Currency 2 11 2 8 2" xfId="1747" xr:uid="{00000000-0005-0000-0000-00009D040000}"/>
    <cellStyle name="Currency 2 11 2 9" xfId="1748" xr:uid="{00000000-0005-0000-0000-00009E040000}"/>
    <cellStyle name="Currency 2 11 3" xfId="1749" xr:uid="{00000000-0005-0000-0000-00009F040000}"/>
    <cellStyle name="Currency 2 11 3 2" xfId="1750" xr:uid="{00000000-0005-0000-0000-0000A0040000}"/>
    <cellStyle name="Currency 2 11 3 3" xfId="1751" xr:uid="{00000000-0005-0000-0000-0000A1040000}"/>
    <cellStyle name="Currency 2 11 3 3 2" xfId="1752" xr:uid="{00000000-0005-0000-0000-0000A2040000}"/>
    <cellStyle name="Currency 2 11 3 3 3" xfId="1753" xr:uid="{00000000-0005-0000-0000-0000A3040000}"/>
    <cellStyle name="Currency 2 11 3 4" xfId="1754" xr:uid="{00000000-0005-0000-0000-0000A4040000}"/>
    <cellStyle name="Currency 2 11 3 4 2" xfId="1755" xr:uid="{00000000-0005-0000-0000-0000A5040000}"/>
    <cellStyle name="Currency 2 11 3 4 2 2" xfId="1756" xr:uid="{00000000-0005-0000-0000-0000A6040000}"/>
    <cellStyle name="Currency 2 11 3 4 3" xfId="1757" xr:uid="{00000000-0005-0000-0000-0000A7040000}"/>
    <cellStyle name="Currency 2 11 3 5" xfId="1758" xr:uid="{00000000-0005-0000-0000-0000A8040000}"/>
    <cellStyle name="Currency 2 11 3 5 2" xfId="1759" xr:uid="{00000000-0005-0000-0000-0000A9040000}"/>
    <cellStyle name="Currency 2 11 3 5 2 2" xfId="1760" xr:uid="{00000000-0005-0000-0000-0000AA040000}"/>
    <cellStyle name="Currency 2 11 3 5 3" xfId="1761" xr:uid="{00000000-0005-0000-0000-0000AB040000}"/>
    <cellStyle name="Currency 2 11 3 6" xfId="1762" xr:uid="{00000000-0005-0000-0000-0000AC040000}"/>
    <cellStyle name="Currency 2 11 3 6 2" xfId="1763" xr:uid="{00000000-0005-0000-0000-0000AD040000}"/>
    <cellStyle name="Currency 2 11 3 6 2 2" xfId="1764" xr:uid="{00000000-0005-0000-0000-0000AE040000}"/>
    <cellStyle name="Currency 2 11 3 6 3" xfId="1765" xr:uid="{00000000-0005-0000-0000-0000AF040000}"/>
    <cellStyle name="Currency 2 11 3 7" xfId="1766" xr:uid="{00000000-0005-0000-0000-0000B0040000}"/>
    <cellStyle name="Currency 2 11 3 7 2" xfId="1767" xr:uid="{00000000-0005-0000-0000-0000B1040000}"/>
    <cellStyle name="Currency 2 11 3 8" xfId="1768" xr:uid="{00000000-0005-0000-0000-0000B2040000}"/>
    <cellStyle name="Currency 2 11 3 8 2" xfId="1769" xr:uid="{00000000-0005-0000-0000-0000B3040000}"/>
    <cellStyle name="Currency 2 11 3 9" xfId="1770" xr:uid="{00000000-0005-0000-0000-0000B4040000}"/>
    <cellStyle name="Currency 2 11 4" xfId="1771" xr:uid="{00000000-0005-0000-0000-0000B5040000}"/>
    <cellStyle name="Currency 2 11 4 2" xfId="1772" xr:uid="{00000000-0005-0000-0000-0000B6040000}"/>
    <cellStyle name="Currency 2 11 4 3" xfId="1773" xr:uid="{00000000-0005-0000-0000-0000B7040000}"/>
    <cellStyle name="Currency 2 11 4 3 2" xfId="1774" xr:uid="{00000000-0005-0000-0000-0000B8040000}"/>
    <cellStyle name="Currency 2 11 4 3 2 2" xfId="1775" xr:uid="{00000000-0005-0000-0000-0000B9040000}"/>
    <cellStyle name="Currency 2 11 4 3 3" xfId="1776" xr:uid="{00000000-0005-0000-0000-0000BA040000}"/>
    <cellStyle name="Currency 2 11 4 4" xfId="1777" xr:uid="{00000000-0005-0000-0000-0000BB040000}"/>
    <cellStyle name="Currency 2 11 4 4 2" xfId="1778" xr:uid="{00000000-0005-0000-0000-0000BC040000}"/>
    <cellStyle name="Currency 2 11 4 4 2 2" xfId="1779" xr:uid="{00000000-0005-0000-0000-0000BD040000}"/>
    <cellStyle name="Currency 2 11 4 4 3" xfId="1780" xr:uid="{00000000-0005-0000-0000-0000BE040000}"/>
    <cellStyle name="Currency 2 11 4 5" xfId="1781" xr:uid="{00000000-0005-0000-0000-0000BF040000}"/>
    <cellStyle name="Currency 2 11 4 5 2" xfId="1782" xr:uid="{00000000-0005-0000-0000-0000C0040000}"/>
    <cellStyle name="Currency 2 11 4 5 2 2" xfId="1783" xr:uid="{00000000-0005-0000-0000-0000C1040000}"/>
    <cellStyle name="Currency 2 11 4 5 3" xfId="1784" xr:uid="{00000000-0005-0000-0000-0000C2040000}"/>
    <cellStyle name="Currency 2 11 4 6" xfId="1785" xr:uid="{00000000-0005-0000-0000-0000C3040000}"/>
    <cellStyle name="Currency 2 11 4 6 2" xfId="1786" xr:uid="{00000000-0005-0000-0000-0000C4040000}"/>
    <cellStyle name="Currency 2 11 4 7" xfId="1787" xr:uid="{00000000-0005-0000-0000-0000C5040000}"/>
    <cellStyle name="Currency 2 11 4 7 2" xfId="1788" xr:uid="{00000000-0005-0000-0000-0000C6040000}"/>
    <cellStyle name="Currency 2 11 4 8" xfId="1789" xr:uid="{00000000-0005-0000-0000-0000C7040000}"/>
    <cellStyle name="Currency 2 11 4 9" xfId="1790" xr:uid="{00000000-0005-0000-0000-0000C8040000}"/>
    <cellStyle name="Currency 2 11 5" xfId="1791" xr:uid="{00000000-0005-0000-0000-0000C9040000}"/>
    <cellStyle name="Currency 2 11 5 2" xfId="1792" xr:uid="{00000000-0005-0000-0000-0000CA040000}"/>
    <cellStyle name="Currency 2 11 5 3" xfId="1793" xr:uid="{00000000-0005-0000-0000-0000CB040000}"/>
    <cellStyle name="Currency 2 11 6" xfId="1794" xr:uid="{00000000-0005-0000-0000-0000CC040000}"/>
    <cellStyle name="Currency 2 11 6 2" xfId="1795" xr:uid="{00000000-0005-0000-0000-0000CD040000}"/>
    <cellStyle name="Currency 2 11 6 2 2" xfId="1796" xr:uid="{00000000-0005-0000-0000-0000CE040000}"/>
    <cellStyle name="Currency 2 11 6 2 2 2" xfId="1797" xr:uid="{00000000-0005-0000-0000-0000CF040000}"/>
    <cellStyle name="Currency 2 11 6 2 3" xfId="1798" xr:uid="{00000000-0005-0000-0000-0000D0040000}"/>
    <cellStyle name="Currency 2 11 6 3" xfId="1799" xr:uid="{00000000-0005-0000-0000-0000D1040000}"/>
    <cellStyle name="Currency 2 11 6 3 2" xfId="1800" xr:uid="{00000000-0005-0000-0000-0000D2040000}"/>
    <cellStyle name="Currency 2 11 6 3 2 2" xfId="1801" xr:uid="{00000000-0005-0000-0000-0000D3040000}"/>
    <cellStyle name="Currency 2 11 6 3 3" xfId="1802" xr:uid="{00000000-0005-0000-0000-0000D4040000}"/>
    <cellStyle name="Currency 2 11 6 4" xfId="1803" xr:uid="{00000000-0005-0000-0000-0000D5040000}"/>
    <cellStyle name="Currency 2 11 6 4 2" xfId="1804" xr:uid="{00000000-0005-0000-0000-0000D6040000}"/>
    <cellStyle name="Currency 2 11 6 4 2 2" xfId="1805" xr:uid="{00000000-0005-0000-0000-0000D7040000}"/>
    <cellStyle name="Currency 2 11 6 4 3" xfId="1806" xr:uid="{00000000-0005-0000-0000-0000D8040000}"/>
    <cellStyle name="Currency 2 11 6 5" xfId="1807" xr:uid="{00000000-0005-0000-0000-0000D9040000}"/>
    <cellStyle name="Currency 2 11 6 5 2" xfId="1808" xr:uid="{00000000-0005-0000-0000-0000DA040000}"/>
    <cellStyle name="Currency 2 11 6 6" xfId="1809" xr:uid="{00000000-0005-0000-0000-0000DB040000}"/>
    <cellStyle name="Currency 2 11 6 6 2" xfId="1810" xr:uid="{00000000-0005-0000-0000-0000DC040000}"/>
    <cellStyle name="Currency 2 11 6 7" xfId="1811" xr:uid="{00000000-0005-0000-0000-0000DD040000}"/>
    <cellStyle name="Currency 2 11 7" xfId="1812" xr:uid="{00000000-0005-0000-0000-0000DE040000}"/>
    <cellStyle name="Currency 2 11 7 2" xfId="1813" xr:uid="{00000000-0005-0000-0000-0000DF040000}"/>
    <cellStyle name="Currency 2 11 7 2 2" xfId="1814" xr:uid="{00000000-0005-0000-0000-0000E0040000}"/>
    <cellStyle name="Currency 2 11 7 3" xfId="1815" xr:uid="{00000000-0005-0000-0000-0000E1040000}"/>
    <cellStyle name="Currency 2 11 8" xfId="1816" xr:uid="{00000000-0005-0000-0000-0000E2040000}"/>
    <cellStyle name="Currency 2 11 8 2" xfId="1817" xr:uid="{00000000-0005-0000-0000-0000E3040000}"/>
    <cellStyle name="Currency 2 11 8 2 2" xfId="1818" xr:uid="{00000000-0005-0000-0000-0000E4040000}"/>
    <cellStyle name="Currency 2 11 8 3" xfId="1819" xr:uid="{00000000-0005-0000-0000-0000E5040000}"/>
    <cellStyle name="Currency 2 12" xfId="104" xr:uid="{00000000-0005-0000-0000-0000E6040000}"/>
    <cellStyle name="Currency 2 12 10" xfId="1820" xr:uid="{00000000-0005-0000-0000-0000E7040000}"/>
    <cellStyle name="Currency 2 12 2" xfId="105" xr:uid="{00000000-0005-0000-0000-0000E8040000}"/>
    <cellStyle name="Currency 2 12 2 2" xfId="1821" xr:uid="{00000000-0005-0000-0000-0000E9040000}"/>
    <cellStyle name="Currency 2 12 2 3" xfId="1822" xr:uid="{00000000-0005-0000-0000-0000EA040000}"/>
    <cellStyle name="Currency 2 12 2 3 2" xfId="1823" xr:uid="{00000000-0005-0000-0000-0000EB040000}"/>
    <cellStyle name="Currency 2 12 2 3 3" xfId="1824" xr:uid="{00000000-0005-0000-0000-0000EC040000}"/>
    <cellStyle name="Currency 2 12 2 4" xfId="1825" xr:uid="{00000000-0005-0000-0000-0000ED040000}"/>
    <cellStyle name="Currency 2 12 2 4 2" xfId="1826" xr:uid="{00000000-0005-0000-0000-0000EE040000}"/>
    <cellStyle name="Currency 2 12 2 4 2 2" xfId="1827" xr:uid="{00000000-0005-0000-0000-0000EF040000}"/>
    <cellStyle name="Currency 2 12 2 4 3" xfId="1828" xr:uid="{00000000-0005-0000-0000-0000F0040000}"/>
    <cellStyle name="Currency 2 12 2 5" xfId="1829" xr:uid="{00000000-0005-0000-0000-0000F1040000}"/>
    <cellStyle name="Currency 2 12 2 5 2" xfId="1830" xr:uid="{00000000-0005-0000-0000-0000F2040000}"/>
    <cellStyle name="Currency 2 12 2 5 2 2" xfId="1831" xr:uid="{00000000-0005-0000-0000-0000F3040000}"/>
    <cellStyle name="Currency 2 12 2 5 3" xfId="1832" xr:uid="{00000000-0005-0000-0000-0000F4040000}"/>
    <cellStyle name="Currency 2 12 2 6" xfId="1833" xr:uid="{00000000-0005-0000-0000-0000F5040000}"/>
    <cellStyle name="Currency 2 12 2 6 2" xfId="1834" xr:uid="{00000000-0005-0000-0000-0000F6040000}"/>
    <cellStyle name="Currency 2 12 2 6 2 2" xfId="1835" xr:uid="{00000000-0005-0000-0000-0000F7040000}"/>
    <cellStyle name="Currency 2 12 2 6 3" xfId="1836" xr:uid="{00000000-0005-0000-0000-0000F8040000}"/>
    <cellStyle name="Currency 2 12 2 7" xfId="1837" xr:uid="{00000000-0005-0000-0000-0000F9040000}"/>
    <cellStyle name="Currency 2 12 2 7 2" xfId="1838" xr:uid="{00000000-0005-0000-0000-0000FA040000}"/>
    <cellStyle name="Currency 2 12 2 8" xfId="1839" xr:uid="{00000000-0005-0000-0000-0000FB040000}"/>
    <cellStyle name="Currency 2 12 2 8 2" xfId="1840" xr:uid="{00000000-0005-0000-0000-0000FC040000}"/>
    <cellStyle name="Currency 2 12 2 9" xfId="1841" xr:uid="{00000000-0005-0000-0000-0000FD040000}"/>
    <cellStyle name="Currency 2 12 3" xfId="106" xr:uid="{00000000-0005-0000-0000-0000FE040000}"/>
    <cellStyle name="Currency 2 12 4" xfId="1842" xr:uid="{00000000-0005-0000-0000-0000FF040000}"/>
    <cellStyle name="Currency 2 12 4 2" xfId="1843" xr:uid="{00000000-0005-0000-0000-000000050000}"/>
    <cellStyle name="Currency 2 12 4 3" xfId="1844" xr:uid="{00000000-0005-0000-0000-000001050000}"/>
    <cellStyle name="Currency 2 12 5" xfId="1845" xr:uid="{00000000-0005-0000-0000-000002050000}"/>
    <cellStyle name="Currency 2 12 5 2" xfId="1846" xr:uid="{00000000-0005-0000-0000-000003050000}"/>
    <cellStyle name="Currency 2 12 5 2 2" xfId="1847" xr:uid="{00000000-0005-0000-0000-000004050000}"/>
    <cellStyle name="Currency 2 12 5 3" xfId="1848" xr:uid="{00000000-0005-0000-0000-000005050000}"/>
    <cellStyle name="Currency 2 12 6" xfId="1849" xr:uid="{00000000-0005-0000-0000-000006050000}"/>
    <cellStyle name="Currency 2 12 6 2" xfId="1850" xr:uid="{00000000-0005-0000-0000-000007050000}"/>
    <cellStyle name="Currency 2 12 6 2 2" xfId="1851" xr:uid="{00000000-0005-0000-0000-000008050000}"/>
    <cellStyle name="Currency 2 12 6 3" xfId="1852" xr:uid="{00000000-0005-0000-0000-000009050000}"/>
    <cellStyle name="Currency 2 12 7" xfId="1853" xr:uid="{00000000-0005-0000-0000-00000A050000}"/>
    <cellStyle name="Currency 2 12 7 2" xfId="1854" xr:uid="{00000000-0005-0000-0000-00000B050000}"/>
    <cellStyle name="Currency 2 12 7 2 2" xfId="1855" xr:uid="{00000000-0005-0000-0000-00000C050000}"/>
    <cellStyle name="Currency 2 12 7 3" xfId="1856" xr:uid="{00000000-0005-0000-0000-00000D050000}"/>
    <cellStyle name="Currency 2 12 8" xfId="1857" xr:uid="{00000000-0005-0000-0000-00000E050000}"/>
    <cellStyle name="Currency 2 12 8 2" xfId="1858" xr:uid="{00000000-0005-0000-0000-00000F050000}"/>
    <cellStyle name="Currency 2 12 9" xfId="1859" xr:uid="{00000000-0005-0000-0000-000010050000}"/>
    <cellStyle name="Currency 2 12 9 2" xfId="1860" xr:uid="{00000000-0005-0000-0000-000011050000}"/>
    <cellStyle name="Currency 2 13" xfId="107" xr:uid="{00000000-0005-0000-0000-000012050000}"/>
    <cellStyle name="Currency 2 13 2" xfId="108" xr:uid="{00000000-0005-0000-0000-000013050000}"/>
    <cellStyle name="Currency 2 13 2 10" xfId="1861" xr:uid="{00000000-0005-0000-0000-000014050000}"/>
    <cellStyle name="Currency 2 13 2 2" xfId="1862" xr:uid="{00000000-0005-0000-0000-000015050000}"/>
    <cellStyle name="Currency 2 13 2 3" xfId="1863" xr:uid="{00000000-0005-0000-0000-000016050000}"/>
    <cellStyle name="Currency 2 13 2 4" xfId="1864" xr:uid="{00000000-0005-0000-0000-000017050000}"/>
    <cellStyle name="Currency 2 13 2 4 2" xfId="1865" xr:uid="{00000000-0005-0000-0000-000018050000}"/>
    <cellStyle name="Currency 2 13 2 4 2 2" xfId="1866" xr:uid="{00000000-0005-0000-0000-000019050000}"/>
    <cellStyle name="Currency 2 13 2 4 3" xfId="1867" xr:uid="{00000000-0005-0000-0000-00001A050000}"/>
    <cellStyle name="Currency 2 13 2 5" xfId="1868" xr:uid="{00000000-0005-0000-0000-00001B050000}"/>
    <cellStyle name="Currency 2 13 2 5 2" xfId="1869" xr:uid="{00000000-0005-0000-0000-00001C050000}"/>
    <cellStyle name="Currency 2 13 2 5 2 2" xfId="1870" xr:uid="{00000000-0005-0000-0000-00001D050000}"/>
    <cellStyle name="Currency 2 13 2 5 3" xfId="1871" xr:uid="{00000000-0005-0000-0000-00001E050000}"/>
    <cellStyle name="Currency 2 13 2 6" xfId="1872" xr:uid="{00000000-0005-0000-0000-00001F050000}"/>
    <cellStyle name="Currency 2 13 2 6 2" xfId="1873" xr:uid="{00000000-0005-0000-0000-000020050000}"/>
    <cellStyle name="Currency 2 13 2 6 2 2" xfId="1874" xr:uid="{00000000-0005-0000-0000-000021050000}"/>
    <cellStyle name="Currency 2 13 2 6 3" xfId="1875" xr:uid="{00000000-0005-0000-0000-000022050000}"/>
    <cellStyle name="Currency 2 13 2 7" xfId="1876" xr:uid="{00000000-0005-0000-0000-000023050000}"/>
    <cellStyle name="Currency 2 13 2 7 2" xfId="1877" xr:uid="{00000000-0005-0000-0000-000024050000}"/>
    <cellStyle name="Currency 2 13 2 8" xfId="1878" xr:uid="{00000000-0005-0000-0000-000025050000}"/>
    <cellStyle name="Currency 2 13 2 8 2" xfId="1879" xr:uid="{00000000-0005-0000-0000-000026050000}"/>
    <cellStyle name="Currency 2 13 2 9" xfId="1880" xr:uid="{00000000-0005-0000-0000-000027050000}"/>
    <cellStyle name="Currency 2 13 3" xfId="109" xr:uid="{00000000-0005-0000-0000-000028050000}"/>
    <cellStyle name="Currency 2 13 4" xfId="1881" xr:uid="{00000000-0005-0000-0000-000029050000}"/>
    <cellStyle name="Currency 2 13 4 2" xfId="1882" xr:uid="{00000000-0005-0000-0000-00002A050000}"/>
    <cellStyle name="Currency 2 13 4 2 2" xfId="1883" xr:uid="{00000000-0005-0000-0000-00002B050000}"/>
    <cellStyle name="Currency 2 13 4 3" xfId="1884" xr:uid="{00000000-0005-0000-0000-00002C050000}"/>
    <cellStyle name="Currency 2 13 5" xfId="1885" xr:uid="{00000000-0005-0000-0000-00002D050000}"/>
    <cellStyle name="Currency 2 13 5 2" xfId="1886" xr:uid="{00000000-0005-0000-0000-00002E050000}"/>
    <cellStyle name="Currency 2 13 5 2 2" xfId="1887" xr:uid="{00000000-0005-0000-0000-00002F050000}"/>
    <cellStyle name="Currency 2 13 5 3" xfId="1888" xr:uid="{00000000-0005-0000-0000-000030050000}"/>
    <cellStyle name="Currency 2 14" xfId="1889" xr:uid="{00000000-0005-0000-0000-000031050000}"/>
    <cellStyle name="Currency 2 14 2" xfId="1890" xr:uid="{00000000-0005-0000-0000-000032050000}"/>
    <cellStyle name="Currency 2 14 3" xfId="1891" xr:uid="{00000000-0005-0000-0000-000033050000}"/>
    <cellStyle name="Currency 2 14 3 2" xfId="1892" xr:uid="{00000000-0005-0000-0000-000034050000}"/>
    <cellStyle name="Currency 2 14 3 3" xfId="1893" xr:uid="{00000000-0005-0000-0000-000035050000}"/>
    <cellStyle name="Currency 2 14 4" xfId="1894" xr:uid="{00000000-0005-0000-0000-000036050000}"/>
    <cellStyle name="Currency 2 14 4 2" xfId="1895" xr:uid="{00000000-0005-0000-0000-000037050000}"/>
    <cellStyle name="Currency 2 14 4 2 2" xfId="1896" xr:uid="{00000000-0005-0000-0000-000038050000}"/>
    <cellStyle name="Currency 2 14 4 3" xfId="1897" xr:uid="{00000000-0005-0000-0000-000039050000}"/>
    <cellStyle name="Currency 2 14 5" xfId="1898" xr:uid="{00000000-0005-0000-0000-00003A050000}"/>
    <cellStyle name="Currency 2 14 5 2" xfId="1899" xr:uid="{00000000-0005-0000-0000-00003B050000}"/>
    <cellStyle name="Currency 2 14 5 2 2" xfId="1900" xr:uid="{00000000-0005-0000-0000-00003C050000}"/>
    <cellStyle name="Currency 2 14 5 3" xfId="1901" xr:uid="{00000000-0005-0000-0000-00003D050000}"/>
    <cellStyle name="Currency 2 14 6" xfId="1902" xr:uid="{00000000-0005-0000-0000-00003E050000}"/>
    <cellStyle name="Currency 2 14 6 2" xfId="1903" xr:uid="{00000000-0005-0000-0000-00003F050000}"/>
    <cellStyle name="Currency 2 14 6 2 2" xfId="1904" xr:uid="{00000000-0005-0000-0000-000040050000}"/>
    <cellStyle name="Currency 2 14 6 3" xfId="1905" xr:uid="{00000000-0005-0000-0000-000041050000}"/>
    <cellStyle name="Currency 2 14 7" xfId="1906" xr:uid="{00000000-0005-0000-0000-000042050000}"/>
    <cellStyle name="Currency 2 14 7 2" xfId="1907" xr:uid="{00000000-0005-0000-0000-000043050000}"/>
    <cellStyle name="Currency 2 14 8" xfId="1908" xr:uid="{00000000-0005-0000-0000-000044050000}"/>
    <cellStyle name="Currency 2 14 8 2" xfId="1909" xr:uid="{00000000-0005-0000-0000-000045050000}"/>
    <cellStyle name="Currency 2 14 9" xfId="1910" xr:uid="{00000000-0005-0000-0000-000046050000}"/>
    <cellStyle name="Currency 2 15" xfId="1911" xr:uid="{00000000-0005-0000-0000-000047050000}"/>
    <cellStyle name="Currency 2 15 2" xfId="1912" xr:uid="{00000000-0005-0000-0000-000048050000}"/>
    <cellStyle name="Currency 2 15 3" xfId="1913" xr:uid="{00000000-0005-0000-0000-000049050000}"/>
    <cellStyle name="Currency 2 16" xfId="1914" xr:uid="{00000000-0005-0000-0000-00004A050000}"/>
    <cellStyle name="Currency 2 17" xfId="1915" xr:uid="{00000000-0005-0000-0000-00004B050000}"/>
    <cellStyle name="Currency 2 17 2" xfId="1916" xr:uid="{00000000-0005-0000-0000-00004C050000}"/>
    <cellStyle name="Currency 2 17 3" xfId="1917" xr:uid="{00000000-0005-0000-0000-00004D050000}"/>
    <cellStyle name="Currency 2 18" xfId="1918" xr:uid="{00000000-0005-0000-0000-00004E050000}"/>
    <cellStyle name="Currency 2 18 2" xfId="1919" xr:uid="{00000000-0005-0000-0000-00004F050000}"/>
    <cellStyle name="Currency 2 18 2 2" xfId="1920" xr:uid="{00000000-0005-0000-0000-000050050000}"/>
    <cellStyle name="Currency 2 18 3" xfId="1921" xr:uid="{00000000-0005-0000-0000-000051050000}"/>
    <cellStyle name="Currency 2 18 4" xfId="1922" xr:uid="{00000000-0005-0000-0000-000052050000}"/>
    <cellStyle name="Currency 2 18 5" xfId="1923" xr:uid="{00000000-0005-0000-0000-000053050000}"/>
    <cellStyle name="Currency 2 19" xfId="1924" xr:uid="{00000000-0005-0000-0000-000054050000}"/>
    <cellStyle name="Currency 2 19 2" xfId="1925" xr:uid="{00000000-0005-0000-0000-000055050000}"/>
    <cellStyle name="Currency 2 19 2 2" xfId="1926" xr:uid="{00000000-0005-0000-0000-000056050000}"/>
    <cellStyle name="Currency 2 19 3" xfId="1927" xr:uid="{00000000-0005-0000-0000-000057050000}"/>
    <cellStyle name="Currency 2 2" xfId="110" xr:uid="{00000000-0005-0000-0000-000058050000}"/>
    <cellStyle name="Currency 2 2 2" xfId="111" xr:uid="{00000000-0005-0000-0000-000059050000}"/>
    <cellStyle name="Currency 2 2 2 10" xfId="1928" xr:uid="{00000000-0005-0000-0000-00005A050000}"/>
    <cellStyle name="Currency 2 2 2 10 2" xfId="1929" xr:uid="{00000000-0005-0000-0000-00005B050000}"/>
    <cellStyle name="Currency 2 2 2 10 2 2" xfId="1930" xr:uid="{00000000-0005-0000-0000-00005C050000}"/>
    <cellStyle name="Currency 2 2 2 10 3" xfId="1931" xr:uid="{00000000-0005-0000-0000-00005D050000}"/>
    <cellStyle name="Currency 2 2 2 10 4" xfId="1932" xr:uid="{00000000-0005-0000-0000-00005E050000}"/>
    <cellStyle name="Currency 2 2 2 11" xfId="1933" xr:uid="{00000000-0005-0000-0000-00005F050000}"/>
    <cellStyle name="Currency 2 2 2 11 2" xfId="1934" xr:uid="{00000000-0005-0000-0000-000060050000}"/>
    <cellStyle name="Currency 2 2 2 11 2 2" xfId="1935" xr:uid="{00000000-0005-0000-0000-000061050000}"/>
    <cellStyle name="Currency 2 2 2 11 3" xfId="1936" xr:uid="{00000000-0005-0000-0000-000062050000}"/>
    <cellStyle name="Currency 2 2 2 12" xfId="1937" xr:uid="{00000000-0005-0000-0000-000063050000}"/>
    <cellStyle name="Currency 2 2 2 12 2" xfId="1938" xr:uid="{00000000-0005-0000-0000-000064050000}"/>
    <cellStyle name="Currency 2 2 2 12 2 2" xfId="1939" xr:uid="{00000000-0005-0000-0000-000065050000}"/>
    <cellStyle name="Currency 2 2 2 12 3" xfId="1940" xr:uid="{00000000-0005-0000-0000-000066050000}"/>
    <cellStyle name="Currency 2 2 2 13" xfId="1941" xr:uid="{00000000-0005-0000-0000-000067050000}"/>
    <cellStyle name="Currency 2 2 2 13 2" xfId="1942" xr:uid="{00000000-0005-0000-0000-000068050000}"/>
    <cellStyle name="Currency 2 2 2 14" xfId="1943" xr:uid="{00000000-0005-0000-0000-000069050000}"/>
    <cellStyle name="Currency 2 2 2 14 2" xfId="1944" xr:uid="{00000000-0005-0000-0000-00006A050000}"/>
    <cellStyle name="Currency 2 2 2 15" xfId="1945" xr:uid="{00000000-0005-0000-0000-00006B050000}"/>
    <cellStyle name="Currency 2 2 2 16" xfId="1946" xr:uid="{00000000-0005-0000-0000-00006C050000}"/>
    <cellStyle name="Currency 2 2 2 17" xfId="1947" xr:uid="{00000000-0005-0000-0000-00006D050000}"/>
    <cellStyle name="Currency 2 2 2 2" xfId="112" xr:uid="{00000000-0005-0000-0000-00006E050000}"/>
    <cellStyle name="Currency 2 2 2 2 10" xfId="1948" xr:uid="{00000000-0005-0000-0000-00006F050000}"/>
    <cellStyle name="Currency 2 2 2 2 10 2" xfId="1949" xr:uid="{00000000-0005-0000-0000-000070050000}"/>
    <cellStyle name="Currency 2 2 2 2 10 2 2" xfId="1950" xr:uid="{00000000-0005-0000-0000-000071050000}"/>
    <cellStyle name="Currency 2 2 2 2 10 3" xfId="1951" xr:uid="{00000000-0005-0000-0000-000072050000}"/>
    <cellStyle name="Currency 2 2 2 2 11" xfId="1952" xr:uid="{00000000-0005-0000-0000-000073050000}"/>
    <cellStyle name="Currency 2 2 2 2 11 2" xfId="1953" xr:uid="{00000000-0005-0000-0000-000074050000}"/>
    <cellStyle name="Currency 2 2 2 2 12" xfId="1954" xr:uid="{00000000-0005-0000-0000-000075050000}"/>
    <cellStyle name="Currency 2 2 2 2 12 2" xfId="1955" xr:uid="{00000000-0005-0000-0000-000076050000}"/>
    <cellStyle name="Currency 2 2 2 2 13" xfId="1956" xr:uid="{00000000-0005-0000-0000-000077050000}"/>
    <cellStyle name="Currency 2 2 2 2 14" xfId="1957" xr:uid="{00000000-0005-0000-0000-000078050000}"/>
    <cellStyle name="Currency 2 2 2 2 15" xfId="1958" xr:uid="{00000000-0005-0000-0000-000079050000}"/>
    <cellStyle name="Currency 2 2 2 2 2" xfId="113" xr:uid="{00000000-0005-0000-0000-00007A050000}"/>
    <cellStyle name="Currency 2 2 2 2 2 2" xfId="1959" xr:uid="{00000000-0005-0000-0000-00007B050000}"/>
    <cellStyle name="Currency 2 2 2 2 2 2 2" xfId="1960" xr:uid="{00000000-0005-0000-0000-00007C050000}"/>
    <cellStyle name="Currency 2 2 2 2 2 2 3" xfId="1961" xr:uid="{00000000-0005-0000-0000-00007D050000}"/>
    <cellStyle name="Currency 2 2 2 2 2 2 3 2" xfId="1962" xr:uid="{00000000-0005-0000-0000-00007E050000}"/>
    <cellStyle name="Currency 2 2 2 2 2 2 3 3" xfId="1963" xr:uid="{00000000-0005-0000-0000-00007F050000}"/>
    <cellStyle name="Currency 2 2 2 2 2 2 4" xfId="1964" xr:uid="{00000000-0005-0000-0000-000080050000}"/>
    <cellStyle name="Currency 2 2 2 2 2 2 4 2" xfId="1965" xr:uid="{00000000-0005-0000-0000-000081050000}"/>
    <cellStyle name="Currency 2 2 2 2 2 2 4 2 2" xfId="1966" xr:uid="{00000000-0005-0000-0000-000082050000}"/>
    <cellStyle name="Currency 2 2 2 2 2 2 4 3" xfId="1967" xr:uid="{00000000-0005-0000-0000-000083050000}"/>
    <cellStyle name="Currency 2 2 2 2 2 2 5" xfId="1968" xr:uid="{00000000-0005-0000-0000-000084050000}"/>
    <cellStyle name="Currency 2 2 2 2 2 2 5 2" xfId="1969" xr:uid="{00000000-0005-0000-0000-000085050000}"/>
    <cellStyle name="Currency 2 2 2 2 2 2 5 2 2" xfId="1970" xr:uid="{00000000-0005-0000-0000-000086050000}"/>
    <cellStyle name="Currency 2 2 2 2 2 2 5 3" xfId="1971" xr:uid="{00000000-0005-0000-0000-000087050000}"/>
    <cellStyle name="Currency 2 2 2 2 2 2 6" xfId="1972" xr:uid="{00000000-0005-0000-0000-000088050000}"/>
    <cellStyle name="Currency 2 2 2 2 2 2 6 2" xfId="1973" xr:uid="{00000000-0005-0000-0000-000089050000}"/>
    <cellStyle name="Currency 2 2 2 2 2 2 6 2 2" xfId="1974" xr:uid="{00000000-0005-0000-0000-00008A050000}"/>
    <cellStyle name="Currency 2 2 2 2 2 2 6 3" xfId="1975" xr:uid="{00000000-0005-0000-0000-00008B050000}"/>
    <cellStyle name="Currency 2 2 2 2 2 2 7" xfId="1976" xr:uid="{00000000-0005-0000-0000-00008C050000}"/>
    <cellStyle name="Currency 2 2 2 2 2 2 7 2" xfId="1977" xr:uid="{00000000-0005-0000-0000-00008D050000}"/>
    <cellStyle name="Currency 2 2 2 2 2 2 8" xfId="1978" xr:uid="{00000000-0005-0000-0000-00008E050000}"/>
    <cellStyle name="Currency 2 2 2 2 2 2 8 2" xfId="1979" xr:uid="{00000000-0005-0000-0000-00008F050000}"/>
    <cellStyle name="Currency 2 2 2 2 2 2 9" xfId="1980" xr:uid="{00000000-0005-0000-0000-000090050000}"/>
    <cellStyle name="Currency 2 2 2 2 2 3" xfId="1981" xr:uid="{00000000-0005-0000-0000-000091050000}"/>
    <cellStyle name="Currency 2 2 2 2 2 3 2" xfId="1982" xr:uid="{00000000-0005-0000-0000-000092050000}"/>
    <cellStyle name="Currency 2 2 2 2 2 3 3" xfId="1983" xr:uid="{00000000-0005-0000-0000-000093050000}"/>
    <cellStyle name="Currency 2 2 2 2 2 3 3 2" xfId="1984" xr:uid="{00000000-0005-0000-0000-000094050000}"/>
    <cellStyle name="Currency 2 2 2 2 2 3 3 3" xfId="1985" xr:uid="{00000000-0005-0000-0000-000095050000}"/>
    <cellStyle name="Currency 2 2 2 2 2 3 4" xfId="1986" xr:uid="{00000000-0005-0000-0000-000096050000}"/>
    <cellStyle name="Currency 2 2 2 2 2 3 4 2" xfId="1987" xr:uid="{00000000-0005-0000-0000-000097050000}"/>
    <cellStyle name="Currency 2 2 2 2 2 3 4 2 2" xfId="1988" xr:uid="{00000000-0005-0000-0000-000098050000}"/>
    <cellStyle name="Currency 2 2 2 2 2 3 4 3" xfId="1989" xr:uid="{00000000-0005-0000-0000-000099050000}"/>
    <cellStyle name="Currency 2 2 2 2 2 3 5" xfId="1990" xr:uid="{00000000-0005-0000-0000-00009A050000}"/>
    <cellStyle name="Currency 2 2 2 2 2 3 5 2" xfId="1991" xr:uid="{00000000-0005-0000-0000-00009B050000}"/>
    <cellStyle name="Currency 2 2 2 2 2 3 5 2 2" xfId="1992" xr:uid="{00000000-0005-0000-0000-00009C050000}"/>
    <cellStyle name="Currency 2 2 2 2 2 3 5 3" xfId="1993" xr:uid="{00000000-0005-0000-0000-00009D050000}"/>
    <cellStyle name="Currency 2 2 2 2 2 3 6" xfId="1994" xr:uid="{00000000-0005-0000-0000-00009E050000}"/>
    <cellStyle name="Currency 2 2 2 2 2 3 6 2" xfId="1995" xr:uid="{00000000-0005-0000-0000-00009F050000}"/>
    <cellStyle name="Currency 2 2 2 2 2 3 6 2 2" xfId="1996" xr:uid="{00000000-0005-0000-0000-0000A0050000}"/>
    <cellStyle name="Currency 2 2 2 2 2 3 6 3" xfId="1997" xr:uid="{00000000-0005-0000-0000-0000A1050000}"/>
    <cellStyle name="Currency 2 2 2 2 2 3 7" xfId="1998" xr:uid="{00000000-0005-0000-0000-0000A2050000}"/>
    <cellStyle name="Currency 2 2 2 2 2 3 7 2" xfId="1999" xr:uid="{00000000-0005-0000-0000-0000A3050000}"/>
    <cellStyle name="Currency 2 2 2 2 2 3 8" xfId="2000" xr:uid="{00000000-0005-0000-0000-0000A4050000}"/>
    <cellStyle name="Currency 2 2 2 2 2 3 8 2" xfId="2001" xr:uid="{00000000-0005-0000-0000-0000A5050000}"/>
    <cellStyle name="Currency 2 2 2 2 2 3 9" xfId="2002" xr:uid="{00000000-0005-0000-0000-0000A6050000}"/>
    <cellStyle name="Currency 2 2 2 2 2 4" xfId="2003" xr:uid="{00000000-0005-0000-0000-0000A7050000}"/>
    <cellStyle name="Currency 2 2 2 2 2 4 2" xfId="2004" xr:uid="{00000000-0005-0000-0000-0000A8050000}"/>
    <cellStyle name="Currency 2 2 2 2 2 4 3" xfId="2005" xr:uid="{00000000-0005-0000-0000-0000A9050000}"/>
    <cellStyle name="Currency 2 2 2 2 2 4 3 2" xfId="2006" xr:uid="{00000000-0005-0000-0000-0000AA050000}"/>
    <cellStyle name="Currency 2 2 2 2 2 4 3 2 2" xfId="2007" xr:uid="{00000000-0005-0000-0000-0000AB050000}"/>
    <cellStyle name="Currency 2 2 2 2 2 4 3 3" xfId="2008" xr:uid="{00000000-0005-0000-0000-0000AC050000}"/>
    <cellStyle name="Currency 2 2 2 2 2 4 4" xfId="2009" xr:uid="{00000000-0005-0000-0000-0000AD050000}"/>
    <cellStyle name="Currency 2 2 2 2 2 4 4 2" xfId="2010" xr:uid="{00000000-0005-0000-0000-0000AE050000}"/>
    <cellStyle name="Currency 2 2 2 2 2 4 4 2 2" xfId="2011" xr:uid="{00000000-0005-0000-0000-0000AF050000}"/>
    <cellStyle name="Currency 2 2 2 2 2 4 4 3" xfId="2012" xr:uid="{00000000-0005-0000-0000-0000B0050000}"/>
    <cellStyle name="Currency 2 2 2 2 2 4 5" xfId="2013" xr:uid="{00000000-0005-0000-0000-0000B1050000}"/>
    <cellStyle name="Currency 2 2 2 2 2 4 5 2" xfId="2014" xr:uid="{00000000-0005-0000-0000-0000B2050000}"/>
    <cellStyle name="Currency 2 2 2 2 2 4 5 2 2" xfId="2015" xr:uid="{00000000-0005-0000-0000-0000B3050000}"/>
    <cellStyle name="Currency 2 2 2 2 2 4 5 3" xfId="2016" xr:uid="{00000000-0005-0000-0000-0000B4050000}"/>
    <cellStyle name="Currency 2 2 2 2 2 4 6" xfId="2017" xr:uid="{00000000-0005-0000-0000-0000B5050000}"/>
    <cellStyle name="Currency 2 2 2 2 2 4 6 2" xfId="2018" xr:uid="{00000000-0005-0000-0000-0000B6050000}"/>
    <cellStyle name="Currency 2 2 2 2 2 4 7" xfId="2019" xr:uid="{00000000-0005-0000-0000-0000B7050000}"/>
    <cellStyle name="Currency 2 2 2 2 2 4 7 2" xfId="2020" xr:uid="{00000000-0005-0000-0000-0000B8050000}"/>
    <cellStyle name="Currency 2 2 2 2 2 4 8" xfId="2021" xr:uid="{00000000-0005-0000-0000-0000B9050000}"/>
    <cellStyle name="Currency 2 2 2 2 2 4 9" xfId="2022" xr:uid="{00000000-0005-0000-0000-0000BA050000}"/>
    <cellStyle name="Currency 2 2 2 2 2 5" xfId="2023" xr:uid="{00000000-0005-0000-0000-0000BB050000}"/>
    <cellStyle name="Currency 2 2 2 2 2 5 2" xfId="2024" xr:uid="{00000000-0005-0000-0000-0000BC050000}"/>
    <cellStyle name="Currency 2 2 2 2 2 5 3" xfId="2025" xr:uid="{00000000-0005-0000-0000-0000BD050000}"/>
    <cellStyle name="Currency 2 2 2 2 2 6" xfId="2026" xr:uid="{00000000-0005-0000-0000-0000BE050000}"/>
    <cellStyle name="Currency 2 2 2 2 2 6 2" xfId="2027" xr:uid="{00000000-0005-0000-0000-0000BF050000}"/>
    <cellStyle name="Currency 2 2 2 2 2 6 2 2" xfId="2028" xr:uid="{00000000-0005-0000-0000-0000C0050000}"/>
    <cellStyle name="Currency 2 2 2 2 2 6 2 2 2" xfId="2029" xr:uid="{00000000-0005-0000-0000-0000C1050000}"/>
    <cellStyle name="Currency 2 2 2 2 2 6 2 3" xfId="2030" xr:uid="{00000000-0005-0000-0000-0000C2050000}"/>
    <cellStyle name="Currency 2 2 2 2 2 6 3" xfId="2031" xr:uid="{00000000-0005-0000-0000-0000C3050000}"/>
    <cellStyle name="Currency 2 2 2 2 2 6 3 2" xfId="2032" xr:uid="{00000000-0005-0000-0000-0000C4050000}"/>
    <cellStyle name="Currency 2 2 2 2 2 6 3 2 2" xfId="2033" xr:uid="{00000000-0005-0000-0000-0000C5050000}"/>
    <cellStyle name="Currency 2 2 2 2 2 6 3 3" xfId="2034" xr:uid="{00000000-0005-0000-0000-0000C6050000}"/>
    <cellStyle name="Currency 2 2 2 2 2 6 4" xfId="2035" xr:uid="{00000000-0005-0000-0000-0000C7050000}"/>
    <cellStyle name="Currency 2 2 2 2 2 6 4 2" xfId="2036" xr:uid="{00000000-0005-0000-0000-0000C8050000}"/>
    <cellStyle name="Currency 2 2 2 2 2 6 4 2 2" xfId="2037" xr:uid="{00000000-0005-0000-0000-0000C9050000}"/>
    <cellStyle name="Currency 2 2 2 2 2 6 4 3" xfId="2038" xr:uid="{00000000-0005-0000-0000-0000CA050000}"/>
    <cellStyle name="Currency 2 2 2 2 2 6 5" xfId="2039" xr:uid="{00000000-0005-0000-0000-0000CB050000}"/>
    <cellStyle name="Currency 2 2 2 2 2 6 5 2" xfId="2040" xr:uid="{00000000-0005-0000-0000-0000CC050000}"/>
    <cellStyle name="Currency 2 2 2 2 2 6 6" xfId="2041" xr:uid="{00000000-0005-0000-0000-0000CD050000}"/>
    <cellStyle name="Currency 2 2 2 2 2 6 6 2" xfId="2042" xr:uid="{00000000-0005-0000-0000-0000CE050000}"/>
    <cellStyle name="Currency 2 2 2 2 2 6 7" xfId="2043" xr:uid="{00000000-0005-0000-0000-0000CF050000}"/>
    <cellStyle name="Currency 2 2 2 2 2 7" xfId="2044" xr:uid="{00000000-0005-0000-0000-0000D0050000}"/>
    <cellStyle name="Currency 2 2 2 2 2 7 2" xfId="2045" xr:uid="{00000000-0005-0000-0000-0000D1050000}"/>
    <cellStyle name="Currency 2 2 2 2 2 7 2 2" xfId="2046" xr:uid="{00000000-0005-0000-0000-0000D2050000}"/>
    <cellStyle name="Currency 2 2 2 2 2 7 3" xfId="2047" xr:uid="{00000000-0005-0000-0000-0000D3050000}"/>
    <cellStyle name="Currency 2 2 2 2 2 8" xfId="2048" xr:uid="{00000000-0005-0000-0000-0000D4050000}"/>
    <cellStyle name="Currency 2 2 2 2 2 8 2" xfId="2049" xr:uid="{00000000-0005-0000-0000-0000D5050000}"/>
    <cellStyle name="Currency 2 2 2 2 2 8 2 2" xfId="2050" xr:uid="{00000000-0005-0000-0000-0000D6050000}"/>
    <cellStyle name="Currency 2 2 2 2 2 8 3" xfId="2051" xr:uid="{00000000-0005-0000-0000-0000D7050000}"/>
    <cellStyle name="Currency 2 2 2 2 3" xfId="114" xr:uid="{00000000-0005-0000-0000-0000D8050000}"/>
    <cellStyle name="Currency 2 2 2 2 3 10" xfId="2052" xr:uid="{00000000-0005-0000-0000-0000D9050000}"/>
    <cellStyle name="Currency 2 2 2 2 3 2" xfId="115" xr:uid="{00000000-0005-0000-0000-0000DA050000}"/>
    <cellStyle name="Currency 2 2 2 2 3 2 2" xfId="2053" xr:uid="{00000000-0005-0000-0000-0000DB050000}"/>
    <cellStyle name="Currency 2 2 2 2 3 2 3" xfId="2054" xr:uid="{00000000-0005-0000-0000-0000DC050000}"/>
    <cellStyle name="Currency 2 2 2 2 3 2 3 2" xfId="2055" xr:uid="{00000000-0005-0000-0000-0000DD050000}"/>
    <cellStyle name="Currency 2 2 2 2 3 2 3 3" xfId="2056" xr:uid="{00000000-0005-0000-0000-0000DE050000}"/>
    <cellStyle name="Currency 2 2 2 2 3 2 4" xfId="2057" xr:uid="{00000000-0005-0000-0000-0000DF050000}"/>
    <cellStyle name="Currency 2 2 2 2 3 2 4 2" xfId="2058" xr:uid="{00000000-0005-0000-0000-0000E0050000}"/>
    <cellStyle name="Currency 2 2 2 2 3 2 4 2 2" xfId="2059" xr:uid="{00000000-0005-0000-0000-0000E1050000}"/>
    <cellStyle name="Currency 2 2 2 2 3 2 4 3" xfId="2060" xr:uid="{00000000-0005-0000-0000-0000E2050000}"/>
    <cellStyle name="Currency 2 2 2 2 3 2 5" xfId="2061" xr:uid="{00000000-0005-0000-0000-0000E3050000}"/>
    <cellStyle name="Currency 2 2 2 2 3 2 5 2" xfId="2062" xr:uid="{00000000-0005-0000-0000-0000E4050000}"/>
    <cellStyle name="Currency 2 2 2 2 3 2 5 2 2" xfId="2063" xr:uid="{00000000-0005-0000-0000-0000E5050000}"/>
    <cellStyle name="Currency 2 2 2 2 3 2 5 3" xfId="2064" xr:uid="{00000000-0005-0000-0000-0000E6050000}"/>
    <cellStyle name="Currency 2 2 2 2 3 2 6" xfId="2065" xr:uid="{00000000-0005-0000-0000-0000E7050000}"/>
    <cellStyle name="Currency 2 2 2 2 3 2 6 2" xfId="2066" xr:uid="{00000000-0005-0000-0000-0000E8050000}"/>
    <cellStyle name="Currency 2 2 2 2 3 2 6 2 2" xfId="2067" xr:uid="{00000000-0005-0000-0000-0000E9050000}"/>
    <cellStyle name="Currency 2 2 2 2 3 2 6 3" xfId="2068" xr:uid="{00000000-0005-0000-0000-0000EA050000}"/>
    <cellStyle name="Currency 2 2 2 2 3 2 7" xfId="2069" xr:uid="{00000000-0005-0000-0000-0000EB050000}"/>
    <cellStyle name="Currency 2 2 2 2 3 2 7 2" xfId="2070" xr:uid="{00000000-0005-0000-0000-0000EC050000}"/>
    <cellStyle name="Currency 2 2 2 2 3 2 8" xfId="2071" xr:uid="{00000000-0005-0000-0000-0000ED050000}"/>
    <cellStyle name="Currency 2 2 2 2 3 2 8 2" xfId="2072" xr:uid="{00000000-0005-0000-0000-0000EE050000}"/>
    <cellStyle name="Currency 2 2 2 2 3 2 9" xfId="2073" xr:uid="{00000000-0005-0000-0000-0000EF050000}"/>
    <cellStyle name="Currency 2 2 2 2 3 3" xfId="116" xr:uid="{00000000-0005-0000-0000-0000F0050000}"/>
    <cellStyle name="Currency 2 2 2 2 3 4" xfId="2074" xr:uid="{00000000-0005-0000-0000-0000F1050000}"/>
    <cellStyle name="Currency 2 2 2 2 3 4 2" xfId="2075" xr:uid="{00000000-0005-0000-0000-0000F2050000}"/>
    <cellStyle name="Currency 2 2 2 2 3 4 3" xfId="2076" xr:uid="{00000000-0005-0000-0000-0000F3050000}"/>
    <cellStyle name="Currency 2 2 2 2 3 5" xfId="2077" xr:uid="{00000000-0005-0000-0000-0000F4050000}"/>
    <cellStyle name="Currency 2 2 2 2 3 5 2" xfId="2078" xr:uid="{00000000-0005-0000-0000-0000F5050000}"/>
    <cellStyle name="Currency 2 2 2 2 3 5 2 2" xfId="2079" xr:uid="{00000000-0005-0000-0000-0000F6050000}"/>
    <cellStyle name="Currency 2 2 2 2 3 5 3" xfId="2080" xr:uid="{00000000-0005-0000-0000-0000F7050000}"/>
    <cellStyle name="Currency 2 2 2 2 3 6" xfId="2081" xr:uid="{00000000-0005-0000-0000-0000F8050000}"/>
    <cellStyle name="Currency 2 2 2 2 3 6 2" xfId="2082" xr:uid="{00000000-0005-0000-0000-0000F9050000}"/>
    <cellStyle name="Currency 2 2 2 2 3 6 2 2" xfId="2083" xr:uid="{00000000-0005-0000-0000-0000FA050000}"/>
    <cellStyle name="Currency 2 2 2 2 3 6 3" xfId="2084" xr:uid="{00000000-0005-0000-0000-0000FB050000}"/>
    <cellStyle name="Currency 2 2 2 2 3 7" xfId="2085" xr:uid="{00000000-0005-0000-0000-0000FC050000}"/>
    <cellStyle name="Currency 2 2 2 2 3 7 2" xfId="2086" xr:uid="{00000000-0005-0000-0000-0000FD050000}"/>
    <cellStyle name="Currency 2 2 2 2 3 7 2 2" xfId="2087" xr:uid="{00000000-0005-0000-0000-0000FE050000}"/>
    <cellStyle name="Currency 2 2 2 2 3 7 3" xfId="2088" xr:uid="{00000000-0005-0000-0000-0000FF050000}"/>
    <cellStyle name="Currency 2 2 2 2 3 8" xfId="2089" xr:uid="{00000000-0005-0000-0000-000000060000}"/>
    <cellStyle name="Currency 2 2 2 2 3 8 2" xfId="2090" xr:uid="{00000000-0005-0000-0000-000001060000}"/>
    <cellStyle name="Currency 2 2 2 2 3 9" xfId="2091" xr:uid="{00000000-0005-0000-0000-000002060000}"/>
    <cellStyle name="Currency 2 2 2 2 3 9 2" xfId="2092" xr:uid="{00000000-0005-0000-0000-000003060000}"/>
    <cellStyle name="Currency 2 2 2 2 4" xfId="117" xr:uid="{00000000-0005-0000-0000-000004060000}"/>
    <cellStyle name="Currency 2 2 2 2 4 2" xfId="118" xr:uid="{00000000-0005-0000-0000-000005060000}"/>
    <cellStyle name="Currency 2 2 2 2 4 2 10" xfId="2093" xr:uid="{00000000-0005-0000-0000-000006060000}"/>
    <cellStyle name="Currency 2 2 2 2 4 2 2" xfId="2094" xr:uid="{00000000-0005-0000-0000-000007060000}"/>
    <cellStyle name="Currency 2 2 2 2 4 2 3" xfId="2095" xr:uid="{00000000-0005-0000-0000-000008060000}"/>
    <cellStyle name="Currency 2 2 2 2 4 2 4" xfId="2096" xr:uid="{00000000-0005-0000-0000-000009060000}"/>
    <cellStyle name="Currency 2 2 2 2 4 2 4 2" xfId="2097" xr:uid="{00000000-0005-0000-0000-00000A060000}"/>
    <cellStyle name="Currency 2 2 2 2 4 2 4 2 2" xfId="2098" xr:uid="{00000000-0005-0000-0000-00000B060000}"/>
    <cellStyle name="Currency 2 2 2 2 4 2 4 3" xfId="2099" xr:uid="{00000000-0005-0000-0000-00000C060000}"/>
    <cellStyle name="Currency 2 2 2 2 4 2 5" xfId="2100" xr:uid="{00000000-0005-0000-0000-00000D060000}"/>
    <cellStyle name="Currency 2 2 2 2 4 2 5 2" xfId="2101" xr:uid="{00000000-0005-0000-0000-00000E060000}"/>
    <cellStyle name="Currency 2 2 2 2 4 2 5 2 2" xfId="2102" xr:uid="{00000000-0005-0000-0000-00000F060000}"/>
    <cellStyle name="Currency 2 2 2 2 4 2 5 3" xfId="2103" xr:uid="{00000000-0005-0000-0000-000010060000}"/>
    <cellStyle name="Currency 2 2 2 2 4 2 6" xfId="2104" xr:uid="{00000000-0005-0000-0000-000011060000}"/>
    <cellStyle name="Currency 2 2 2 2 4 2 6 2" xfId="2105" xr:uid="{00000000-0005-0000-0000-000012060000}"/>
    <cellStyle name="Currency 2 2 2 2 4 2 6 2 2" xfId="2106" xr:uid="{00000000-0005-0000-0000-000013060000}"/>
    <cellStyle name="Currency 2 2 2 2 4 2 6 3" xfId="2107" xr:uid="{00000000-0005-0000-0000-000014060000}"/>
    <cellStyle name="Currency 2 2 2 2 4 2 7" xfId="2108" xr:uid="{00000000-0005-0000-0000-000015060000}"/>
    <cellStyle name="Currency 2 2 2 2 4 2 7 2" xfId="2109" xr:uid="{00000000-0005-0000-0000-000016060000}"/>
    <cellStyle name="Currency 2 2 2 2 4 2 8" xfId="2110" xr:uid="{00000000-0005-0000-0000-000017060000}"/>
    <cellStyle name="Currency 2 2 2 2 4 2 8 2" xfId="2111" xr:uid="{00000000-0005-0000-0000-000018060000}"/>
    <cellStyle name="Currency 2 2 2 2 4 2 9" xfId="2112" xr:uid="{00000000-0005-0000-0000-000019060000}"/>
    <cellStyle name="Currency 2 2 2 2 4 3" xfId="119" xr:uid="{00000000-0005-0000-0000-00001A060000}"/>
    <cellStyle name="Currency 2 2 2 2 4 4" xfId="2113" xr:uid="{00000000-0005-0000-0000-00001B060000}"/>
    <cellStyle name="Currency 2 2 2 2 4 4 2" xfId="2114" xr:uid="{00000000-0005-0000-0000-00001C060000}"/>
    <cellStyle name="Currency 2 2 2 2 4 4 2 2" xfId="2115" xr:uid="{00000000-0005-0000-0000-00001D060000}"/>
    <cellStyle name="Currency 2 2 2 2 4 4 3" xfId="2116" xr:uid="{00000000-0005-0000-0000-00001E060000}"/>
    <cellStyle name="Currency 2 2 2 2 4 5" xfId="2117" xr:uid="{00000000-0005-0000-0000-00001F060000}"/>
    <cellStyle name="Currency 2 2 2 2 4 5 2" xfId="2118" xr:uid="{00000000-0005-0000-0000-000020060000}"/>
    <cellStyle name="Currency 2 2 2 2 4 5 2 2" xfId="2119" xr:uid="{00000000-0005-0000-0000-000021060000}"/>
    <cellStyle name="Currency 2 2 2 2 4 5 3" xfId="2120" xr:uid="{00000000-0005-0000-0000-000022060000}"/>
    <cellStyle name="Currency 2 2 2 2 5" xfId="2121" xr:uid="{00000000-0005-0000-0000-000023060000}"/>
    <cellStyle name="Currency 2 2 2 2 5 2" xfId="2122" xr:uid="{00000000-0005-0000-0000-000024060000}"/>
    <cellStyle name="Currency 2 2 2 2 5 3" xfId="2123" xr:uid="{00000000-0005-0000-0000-000025060000}"/>
    <cellStyle name="Currency 2 2 2 2 5 3 2" xfId="2124" xr:uid="{00000000-0005-0000-0000-000026060000}"/>
    <cellStyle name="Currency 2 2 2 2 5 3 3" xfId="2125" xr:uid="{00000000-0005-0000-0000-000027060000}"/>
    <cellStyle name="Currency 2 2 2 2 5 4" xfId="2126" xr:uid="{00000000-0005-0000-0000-000028060000}"/>
    <cellStyle name="Currency 2 2 2 2 5 4 2" xfId="2127" xr:uid="{00000000-0005-0000-0000-000029060000}"/>
    <cellStyle name="Currency 2 2 2 2 5 4 2 2" xfId="2128" xr:uid="{00000000-0005-0000-0000-00002A060000}"/>
    <cellStyle name="Currency 2 2 2 2 5 4 3" xfId="2129" xr:uid="{00000000-0005-0000-0000-00002B060000}"/>
    <cellStyle name="Currency 2 2 2 2 5 5" xfId="2130" xr:uid="{00000000-0005-0000-0000-00002C060000}"/>
    <cellStyle name="Currency 2 2 2 2 5 5 2" xfId="2131" xr:uid="{00000000-0005-0000-0000-00002D060000}"/>
    <cellStyle name="Currency 2 2 2 2 5 5 2 2" xfId="2132" xr:uid="{00000000-0005-0000-0000-00002E060000}"/>
    <cellStyle name="Currency 2 2 2 2 5 5 3" xfId="2133" xr:uid="{00000000-0005-0000-0000-00002F060000}"/>
    <cellStyle name="Currency 2 2 2 2 5 6" xfId="2134" xr:uid="{00000000-0005-0000-0000-000030060000}"/>
    <cellStyle name="Currency 2 2 2 2 5 6 2" xfId="2135" xr:uid="{00000000-0005-0000-0000-000031060000}"/>
    <cellStyle name="Currency 2 2 2 2 5 6 2 2" xfId="2136" xr:uid="{00000000-0005-0000-0000-000032060000}"/>
    <cellStyle name="Currency 2 2 2 2 5 6 3" xfId="2137" xr:uid="{00000000-0005-0000-0000-000033060000}"/>
    <cellStyle name="Currency 2 2 2 2 5 7" xfId="2138" xr:uid="{00000000-0005-0000-0000-000034060000}"/>
    <cellStyle name="Currency 2 2 2 2 5 7 2" xfId="2139" xr:uid="{00000000-0005-0000-0000-000035060000}"/>
    <cellStyle name="Currency 2 2 2 2 5 8" xfId="2140" xr:uid="{00000000-0005-0000-0000-000036060000}"/>
    <cellStyle name="Currency 2 2 2 2 5 8 2" xfId="2141" xr:uid="{00000000-0005-0000-0000-000037060000}"/>
    <cellStyle name="Currency 2 2 2 2 5 9" xfId="2142" xr:uid="{00000000-0005-0000-0000-000038060000}"/>
    <cellStyle name="Currency 2 2 2 2 6" xfId="2143" xr:uid="{00000000-0005-0000-0000-000039060000}"/>
    <cellStyle name="Currency 2 2 2 2 6 2" xfId="2144" xr:uid="{00000000-0005-0000-0000-00003A060000}"/>
    <cellStyle name="Currency 2 2 2 2 6 3" xfId="2145" xr:uid="{00000000-0005-0000-0000-00003B060000}"/>
    <cellStyle name="Currency 2 2 2 2 7" xfId="2146" xr:uid="{00000000-0005-0000-0000-00003C060000}"/>
    <cellStyle name="Currency 2 2 2 2 8" xfId="2147" xr:uid="{00000000-0005-0000-0000-00003D060000}"/>
    <cellStyle name="Currency 2 2 2 2 8 2" xfId="2148" xr:uid="{00000000-0005-0000-0000-00003E060000}"/>
    <cellStyle name="Currency 2 2 2 2 8 2 2" xfId="2149" xr:uid="{00000000-0005-0000-0000-00003F060000}"/>
    <cellStyle name="Currency 2 2 2 2 8 3" xfId="2150" xr:uid="{00000000-0005-0000-0000-000040060000}"/>
    <cellStyle name="Currency 2 2 2 2 8 4" xfId="2151" xr:uid="{00000000-0005-0000-0000-000041060000}"/>
    <cellStyle name="Currency 2 2 2 2 9" xfId="2152" xr:uid="{00000000-0005-0000-0000-000042060000}"/>
    <cellStyle name="Currency 2 2 2 2 9 2" xfId="2153" xr:uid="{00000000-0005-0000-0000-000043060000}"/>
    <cellStyle name="Currency 2 2 2 2 9 2 2" xfId="2154" xr:uid="{00000000-0005-0000-0000-000044060000}"/>
    <cellStyle name="Currency 2 2 2 2 9 3" xfId="2155" xr:uid="{00000000-0005-0000-0000-000045060000}"/>
    <cellStyle name="Currency 2 2 2 3" xfId="120" xr:uid="{00000000-0005-0000-0000-000046060000}"/>
    <cellStyle name="Currency 2 2 2 3 10" xfId="2156" xr:uid="{00000000-0005-0000-0000-000047060000}"/>
    <cellStyle name="Currency 2 2 2 3 10 2" xfId="2157" xr:uid="{00000000-0005-0000-0000-000048060000}"/>
    <cellStyle name="Currency 2 2 2 3 10 2 2" xfId="2158" xr:uid="{00000000-0005-0000-0000-000049060000}"/>
    <cellStyle name="Currency 2 2 2 3 10 3" xfId="2159" xr:uid="{00000000-0005-0000-0000-00004A060000}"/>
    <cellStyle name="Currency 2 2 2 3 11" xfId="2160" xr:uid="{00000000-0005-0000-0000-00004B060000}"/>
    <cellStyle name="Currency 2 2 2 3 11 2" xfId="2161" xr:uid="{00000000-0005-0000-0000-00004C060000}"/>
    <cellStyle name="Currency 2 2 2 3 12" xfId="2162" xr:uid="{00000000-0005-0000-0000-00004D060000}"/>
    <cellStyle name="Currency 2 2 2 3 12 2" xfId="2163" xr:uid="{00000000-0005-0000-0000-00004E060000}"/>
    <cellStyle name="Currency 2 2 2 3 13" xfId="2164" xr:uid="{00000000-0005-0000-0000-00004F060000}"/>
    <cellStyle name="Currency 2 2 2 3 14" xfId="2165" xr:uid="{00000000-0005-0000-0000-000050060000}"/>
    <cellStyle name="Currency 2 2 2 3 15" xfId="2166" xr:uid="{00000000-0005-0000-0000-000051060000}"/>
    <cellStyle name="Currency 2 2 2 3 2" xfId="121" xr:uid="{00000000-0005-0000-0000-000052060000}"/>
    <cellStyle name="Currency 2 2 2 3 2 2" xfId="2167" xr:uid="{00000000-0005-0000-0000-000053060000}"/>
    <cellStyle name="Currency 2 2 2 3 2 2 2" xfId="2168" xr:uid="{00000000-0005-0000-0000-000054060000}"/>
    <cellStyle name="Currency 2 2 2 3 2 2 3" xfId="2169" xr:uid="{00000000-0005-0000-0000-000055060000}"/>
    <cellStyle name="Currency 2 2 2 3 2 2 3 2" xfId="2170" xr:uid="{00000000-0005-0000-0000-000056060000}"/>
    <cellStyle name="Currency 2 2 2 3 2 2 3 3" xfId="2171" xr:uid="{00000000-0005-0000-0000-000057060000}"/>
    <cellStyle name="Currency 2 2 2 3 2 2 4" xfId="2172" xr:uid="{00000000-0005-0000-0000-000058060000}"/>
    <cellStyle name="Currency 2 2 2 3 2 2 4 2" xfId="2173" xr:uid="{00000000-0005-0000-0000-000059060000}"/>
    <cellStyle name="Currency 2 2 2 3 2 2 4 2 2" xfId="2174" xr:uid="{00000000-0005-0000-0000-00005A060000}"/>
    <cellStyle name="Currency 2 2 2 3 2 2 4 3" xfId="2175" xr:uid="{00000000-0005-0000-0000-00005B060000}"/>
    <cellStyle name="Currency 2 2 2 3 2 2 5" xfId="2176" xr:uid="{00000000-0005-0000-0000-00005C060000}"/>
    <cellStyle name="Currency 2 2 2 3 2 2 5 2" xfId="2177" xr:uid="{00000000-0005-0000-0000-00005D060000}"/>
    <cellStyle name="Currency 2 2 2 3 2 2 5 2 2" xfId="2178" xr:uid="{00000000-0005-0000-0000-00005E060000}"/>
    <cellStyle name="Currency 2 2 2 3 2 2 5 3" xfId="2179" xr:uid="{00000000-0005-0000-0000-00005F060000}"/>
    <cellStyle name="Currency 2 2 2 3 2 2 6" xfId="2180" xr:uid="{00000000-0005-0000-0000-000060060000}"/>
    <cellStyle name="Currency 2 2 2 3 2 2 6 2" xfId="2181" xr:uid="{00000000-0005-0000-0000-000061060000}"/>
    <cellStyle name="Currency 2 2 2 3 2 2 6 2 2" xfId="2182" xr:uid="{00000000-0005-0000-0000-000062060000}"/>
    <cellStyle name="Currency 2 2 2 3 2 2 6 3" xfId="2183" xr:uid="{00000000-0005-0000-0000-000063060000}"/>
    <cellStyle name="Currency 2 2 2 3 2 2 7" xfId="2184" xr:uid="{00000000-0005-0000-0000-000064060000}"/>
    <cellStyle name="Currency 2 2 2 3 2 2 7 2" xfId="2185" xr:uid="{00000000-0005-0000-0000-000065060000}"/>
    <cellStyle name="Currency 2 2 2 3 2 2 8" xfId="2186" xr:uid="{00000000-0005-0000-0000-000066060000}"/>
    <cellStyle name="Currency 2 2 2 3 2 2 8 2" xfId="2187" xr:uid="{00000000-0005-0000-0000-000067060000}"/>
    <cellStyle name="Currency 2 2 2 3 2 2 9" xfId="2188" xr:uid="{00000000-0005-0000-0000-000068060000}"/>
    <cellStyle name="Currency 2 2 2 3 2 3" xfId="2189" xr:uid="{00000000-0005-0000-0000-000069060000}"/>
    <cellStyle name="Currency 2 2 2 3 2 3 2" xfId="2190" xr:uid="{00000000-0005-0000-0000-00006A060000}"/>
    <cellStyle name="Currency 2 2 2 3 2 3 3" xfId="2191" xr:uid="{00000000-0005-0000-0000-00006B060000}"/>
    <cellStyle name="Currency 2 2 2 3 2 3 3 2" xfId="2192" xr:uid="{00000000-0005-0000-0000-00006C060000}"/>
    <cellStyle name="Currency 2 2 2 3 2 3 3 3" xfId="2193" xr:uid="{00000000-0005-0000-0000-00006D060000}"/>
    <cellStyle name="Currency 2 2 2 3 2 3 4" xfId="2194" xr:uid="{00000000-0005-0000-0000-00006E060000}"/>
    <cellStyle name="Currency 2 2 2 3 2 3 4 2" xfId="2195" xr:uid="{00000000-0005-0000-0000-00006F060000}"/>
    <cellStyle name="Currency 2 2 2 3 2 3 4 2 2" xfId="2196" xr:uid="{00000000-0005-0000-0000-000070060000}"/>
    <cellStyle name="Currency 2 2 2 3 2 3 4 3" xfId="2197" xr:uid="{00000000-0005-0000-0000-000071060000}"/>
    <cellStyle name="Currency 2 2 2 3 2 3 5" xfId="2198" xr:uid="{00000000-0005-0000-0000-000072060000}"/>
    <cellStyle name="Currency 2 2 2 3 2 3 5 2" xfId="2199" xr:uid="{00000000-0005-0000-0000-000073060000}"/>
    <cellStyle name="Currency 2 2 2 3 2 3 5 2 2" xfId="2200" xr:uid="{00000000-0005-0000-0000-000074060000}"/>
    <cellStyle name="Currency 2 2 2 3 2 3 5 3" xfId="2201" xr:uid="{00000000-0005-0000-0000-000075060000}"/>
    <cellStyle name="Currency 2 2 2 3 2 3 6" xfId="2202" xr:uid="{00000000-0005-0000-0000-000076060000}"/>
    <cellStyle name="Currency 2 2 2 3 2 3 6 2" xfId="2203" xr:uid="{00000000-0005-0000-0000-000077060000}"/>
    <cellStyle name="Currency 2 2 2 3 2 3 6 2 2" xfId="2204" xr:uid="{00000000-0005-0000-0000-000078060000}"/>
    <cellStyle name="Currency 2 2 2 3 2 3 6 3" xfId="2205" xr:uid="{00000000-0005-0000-0000-000079060000}"/>
    <cellStyle name="Currency 2 2 2 3 2 3 7" xfId="2206" xr:uid="{00000000-0005-0000-0000-00007A060000}"/>
    <cellStyle name="Currency 2 2 2 3 2 3 7 2" xfId="2207" xr:uid="{00000000-0005-0000-0000-00007B060000}"/>
    <cellStyle name="Currency 2 2 2 3 2 3 8" xfId="2208" xr:uid="{00000000-0005-0000-0000-00007C060000}"/>
    <cellStyle name="Currency 2 2 2 3 2 3 8 2" xfId="2209" xr:uid="{00000000-0005-0000-0000-00007D060000}"/>
    <cellStyle name="Currency 2 2 2 3 2 3 9" xfId="2210" xr:uid="{00000000-0005-0000-0000-00007E060000}"/>
    <cellStyle name="Currency 2 2 2 3 2 4" xfId="2211" xr:uid="{00000000-0005-0000-0000-00007F060000}"/>
    <cellStyle name="Currency 2 2 2 3 2 4 2" xfId="2212" xr:uid="{00000000-0005-0000-0000-000080060000}"/>
    <cellStyle name="Currency 2 2 2 3 2 4 3" xfId="2213" xr:uid="{00000000-0005-0000-0000-000081060000}"/>
    <cellStyle name="Currency 2 2 2 3 2 4 3 2" xfId="2214" xr:uid="{00000000-0005-0000-0000-000082060000}"/>
    <cellStyle name="Currency 2 2 2 3 2 4 3 2 2" xfId="2215" xr:uid="{00000000-0005-0000-0000-000083060000}"/>
    <cellStyle name="Currency 2 2 2 3 2 4 3 3" xfId="2216" xr:uid="{00000000-0005-0000-0000-000084060000}"/>
    <cellStyle name="Currency 2 2 2 3 2 4 4" xfId="2217" xr:uid="{00000000-0005-0000-0000-000085060000}"/>
    <cellStyle name="Currency 2 2 2 3 2 4 4 2" xfId="2218" xr:uid="{00000000-0005-0000-0000-000086060000}"/>
    <cellStyle name="Currency 2 2 2 3 2 4 4 2 2" xfId="2219" xr:uid="{00000000-0005-0000-0000-000087060000}"/>
    <cellStyle name="Currency 2 2 2 3 2 4 4 3" xfId="2220" xr:uid="{00000000-0005-0000-0000-000088060000}"/>
    <cellStyle name="Currency 2 2 2 3 2 4 5" xfId="2221" xr:uid="{00000000-0005-0000-0000-000089060000}"/>
    <cellStyle name="Currency 2 2 2 3 2 4 5 2" xfId="2222" xr:uid="{00000000-0005-0000-0000-00008A060000}"/>
    <cellStyle name="Currency 2 2 2 3 2 4 5 2 2" xfId="2223" xr:uid="{00000000-0005-0000-0000-00008B060000}"/>
    <cellStyle name="Currency 2 2 2 3 2 4 5 3" xfId="2224" xr:uid="{00000000-0005-0000-0000-00008C060000}"/>
    <cellStyle name="Currency 2 2 2 3 2 4 6" xfId="2225" xr:uid="{00000000-0005-0000-0000-00008D060000}"/>
    <cellStyle name="Currency 2 2 2 3 2 4 6 2" xfId="2226" xr:uid="{00000000-0005-0000-0000-00008E060000}"/>
    <cellStyle name="Currency 2 2 2 3 2 4 7" xfId="2227" xr:uid="{00000000-0005-0000-0000-00008F060000}"/>
    <cellStyle name="Currency 2 2 2 3 2 4 7 2" xfId="2228" xr:uid="{00000000-0005-0000-0000-000090060000}"/>
    <cellStyle name="Currency 2 2 2 3 2 4 8" xfId="2229" xr:uid="{00000000-0005-0000-0000-000091060000}"/>
    <cellStyle name="Currency 2 2 2 3 2 4 9" xfId="2230" xr:uid="{00000000-0005-0000-0000-000092060000}"/>
    <cellStyle name="Currency 2 2 2 3 2 5" xfId="2231" xr:uid="{00000000-0005-0000-0000-000093060000}"/>
    <cellStyle name="Currency 2 2 2 3 2 5 2" xfId="2232" xr:uid="{00000000-0005-0000-0000-000094060000}"/>
    <cellStyle name="Currency 2 2 2 3 2 5 3" xfId="2233" xr:uid="{00000000-0005-0000-0000-000095060000}"/>
    <cellStyle name="Currency 2 2 2 3 2 6" xfId="2234" xr:uid="{00000000-0005-0000-0000-000096060000}"/>
    <cellStyle name="Currency 2 2 2 3 2 6 2" xfId="2235" xr:uid="{00000000-0005-0000-0000-000097060000}"/>
    <cellStyle name="Currency 2 2 2 3 2 6 2 2" xfId="2236" xr:uid="{00000000-0005-0000-0000-000098060000}"/>
    <cellStyle name="Currency 2 2 2 3 2 6 2 2 2" xfId="2237" xr:uid="{00000000-0005-0000-0000-000099060000}"/>
    <cellStyle name="Currency 2 2 2 3 2 6 2 3" xfId="2238" xr:uid="{00000000-0005-0000-0000-00009A060000}"/>
    <cellStyle name="Currency 2 2 2 3 2 6 3" xfId="2239" xr:uid="{00000000-0005-0000-0000-00009B060000}"/>
    <cellStyle name="Currency 2 2 2 3 2 6 3 2" xfId="2240" xr:uid="{00000000-0005-0000-0000-00009C060000}"/>
    <cellStyle name="Currency 2 2 2 3 2 6 3 2 2" xfId="2241" xr:uid="{00000000-0005-0000-0000-00009D060000}"/>
    <cellStyle name="Currency 2 2 2 3 2 6 3 3" xfId="2242" xr:uid="{00000000-0005-0000-0000-00009E060000}"/>
    <cellStyle name="Currency 2 2 2 3 2 6 4" xfId="2243" xr:uid="{00000000-0005-0000-0000-00009F060000}"/>
    <cellStyle name="Currency 2 2 2 3 2 6 4 2" xfId="2244" xr:uid="{00000000-0005-0000-0000-0000A0060000}"/>
    <cellStyle name="Currency 2 2 2 3 2 6 4 2 2" xfId="2245" xr:uid="{00000000-0005-0000-0000-0000A1060000}"/>
    <cellStyle name="Currency 2 2 2 3 2 6 4 3" xfId="2246" xr:uid="{00000000-0005-0000-0000-0000A2060000}"/>
    <cellStyle name="Currency 2 2 2 3 2 6 5" xfId="2247" xr:uid="{00000000-0005-0000-0000-0000A3060000}"/>
    <cellStyle name="Currency 2 2 2 3 2 6 5 2" xfId="2248" xr:uid="{00000000-0005-0000-0000-0000A4060000}"/>
    <cellStyle name="Currency 2 2 2 3 2 6 6" xfId="2249" xr:uid="{00000000-0005-0000-0000-0000A5060000}"/>
    <cellStyle name="Currency 2 2 2 3 2 6 6 2" xfId="2250" xr:uid="{00000000-0005-0000-0000-0000A6060000}"/>
    <cellStyle name="Currency 2 2 2 3 2 6 7" xfId="2251" xr:uid="{00000000-0005-0000-0000-0000A7060000}"/>
    <cellStyle name="Currency 2 2 2 3 2 7" xfId="2252" xr:uid="{00000000-0005-0000-0000-0000A8060000}"/>
    <cellStyle name="Currency 2 2 2 3 2 7 2" xfId="2253" xr:uid="{00000000-0005-0000-0000-0000A9060000}"/>
    <cellStyle name="Currency 2 2 2 3 2 7 2 2" xfId="2254" xr:uid="{00000000-0005-0000-0000-0000AA060000}"/>
    <cellStyle name="Currency 2 2 2 3 2 7 3" xfId="2255" xr:uid="{00000000-0005-0000-0000-0000AB060000}"/>
    <cellStyle name="Currency 2 2 2 3 2 8" xfId="2256" xr:uid="{00000000-0005-0000-0000-0000AC060000}"/>
    <cellStyle name="Currency 2 2 2 3 2 8 2" xfId="2257" xr:uid="{00000000-0005-0000-0000-0000AD060000}"/>
    <cellStyle name="Currency 2 2 2 3 2 8 2 2" xfId="2258" xr:uid="{00000000-0005-0000-0000-0000AE060000}"/>
    <cellStyle name="Currency 2 2 2 3 2 8 3" xfId="2259" xr:uid="{00000000-0005-0000-0000-0000AF060000}"/>
    <cellStyle name="Currency 2 2 2 3 3" xfId="122" xr:uid="{00000000-0005-0000-0000-0000B0060000}"/>
    <cellStyle name="Currency 2 2 2 3 3 10" xfId="2260" xr:uid="{00000000-0005-0000-0000-0000B1060000}"/>
    <cellStyle name="Currency 2 2 2 3 3 2" xfId="123" xr:uid="{00000000-0005-0000-0000-0000B2060000}"/>
    <cellStyle name="Currency 2 2 2 3 3 2 2" xfId="2261" xr:uid="{00000000-0005-0000-0000-0000B3060000}"/>
    <cellStyle name="Currency 2 2 2 3 3 2 3" xfId="2262" xr:uid="{00000000-0005-0000-0000-0000B4060000}"/>
    <cellStyle name="Currency 2 2 2 3 3 2 3 2" xfId="2263" xr:uid="{00000000-0005-0000-0000-0000B5060000}"/>
    <cellStyle name="Currency 2 2 2 3 3 2 3 3" xfId="2264" xr:uid="{00000000-0005-0000-0000-0000B6060000}"/>
    <cellStyle name="Currency 2 2 2 3 3 2 4" xfId="2265" xr:uid="{00000000-0005-0000-0000-0000B7060000}"/>
    <cellStyle name="Currency 2 2 2 3 3 2 4 2" xfId="2266" xr:uid="{00000000-0005-0000-0000-0000B8060000}"/>
    <cellStyle name="Currency 2 2 2 3 3 2 4 2 2" xfId="2267" xr:uid="{00000000-0005-0000-0000-0000B9060000}"/>
    <cellStyle name="Currency 2 2 2 3 3 2 4 3" xfId="2268" xr:uid="{00000000-0005-0000-0000-0000BA060000}"/>
    <cellStyle name="Currency 2 2 2 3 3 2 5" xfId="2269" xr:uid="{00000000-0005-0000-0000-0000BB060000}"/>
    <cellStyle name="Currency 2 2 2 3 3 2 5 2" xfId="2270" xr:uid="{00000000-0005-0000-0000-0000BC060000}"/>
    <cellStyle name="Currency 2 2 2 3 3 2 5 2 2" xfId="2271" xr:uid="{00000000-0005-0000-0000-0000BD060000}"/>
    <cellStyle name="Currency 2 2 2 3 3 2 5 3" xfId="2272" xr:uid="{00000000-0005-0000-0000-0000BE060000}"/>
    <cellStyle name="Currency 2 2 2 3 3 2 6" xfId="2273" xr:uid="{00000000-0005-0000-0000-0000BF060000}"/>
    <cellStyle name="Currency 2 2 2 3 3 2 6 2" xfId="2274" xr:uid="{00000000-0005-0000-0000-0000C0060000}"/>
    <cellStyle name="Currency 2 2 2 3 3 2 6 2 2" xfId="2275" xr:uid="{00000000-0005-0000-0000-0000C1060000}"/>
    <cellStyle name="Currency 2 2 2 3 3 2 6 3" xfId="2276" xr:uid="{00000000-0005-0000-0000-0000C2060000}"/>
    <cellStyle name="Currency 2 2 2 3 3 2 7" xfId="2277" xr:uid="{00000000-0005-0000-0000-0000C3060000}"/>
    <cellStyle name="Currency 2 2 2 3 3 2 7 2" xfId="2278" xr:uid="{00000000-0005-0000-0000-0000C4060000}"/>
    <cellStyle name="Currency 2 2 2 3 3 2 8" xfId="2279" xr:uid="{00000000-0005-0000-0000-0000C5060000}"/>
    <cellStyle name="Currency 2 2 2 3 3 2 8 2" xfId="2280" xr:uid="{00000000-0005-0000-0000-0000C6060000}"/>
    <cellStyle name="Currency 2 2 2 3 3 2 9" xfId="2281" xr:uid="{00000000-0005-0000-0000-0000C7060000}"/>
    <cellStyle name="Currency 2 2 2 3 3 3" xfId="124" xr:uid="{00000000-0005-0000-0000-0000C8060000}"/>
    <cellStyle name="Currency 2 2 2 3 3 4" xfId="2282" xr:uid="{00000000-0005-0000-0000-0000C9060000}"/>
    <cellStyle name="Currency 2 2 2 3 3 4 2" xfId="2283" xr:uid="{00000000-0005-0000-0000-0000CA060000}"/>
    <cellStyle name="Currency 2 2 2 3 3 4 3" xfId="2284" xr:uid="{00000000-0005-0000-0000-0000CB060000}"/>
    <cellStyle name="Currency 2 2 2 3 3 5" xfId="2285" xr:uid="{00000000-0005-0000-0000-0000CC060000}"/>
    <cellStyle name="Currency 2 2 2 3 3 5 2" xfId="2286" xr:uid="{00000000-0005-0000-0000-0000CD060000}"/>
    <cellStyle name="Currency 2 2 2 3 3 5 2 2" xfId="2287" xr:uid="{00000000-0005-0000-0000-0000CE060000}"/>
    <cellStyle name="Currency 2 2 2 3 3 5 3" xfId="2288" xr:uid="{00000000-0005-0000-0000-0000CF060000}"/>
    <cellStyle name="Currency 2 2 2 3 3 6" xfId="2289" xr:uid="{00000000-0005-0000-0000-0000D0060000}"/>
    <cellStyle name="Currency 2 2 2 3 3 6 2" xfId="2290" xr:uid="{00000000-0005-0000-0000-0000D1060000}"/>
    <cellStyle name="Currency 2 2 2 3 3 6 2 2" xfId="2291" xr:uid="{00000000-0005-0000-0000-0000D2060000}"/>
    <cellStyle name="Currency 2 2 2 3 3 6 3" xfId="2292" xr:uid="{00000000-0005-0000-0000-0000D3060000}"/>
    <cellStyle name="Currency 2 2 2 3 3 7" xfId="2293" xr:uid="{00000000-0005-0000-0000-0000D4060000}"/>
    <cellStyle name="Currency 2 2 2 3 3 7 2" xfId="2294" xr:uid="{00000000-0005-0000-0000-0000D5060000}"/>
    <cellStyle name="Currency 2 2 2 3 3 7 2 2" xfId="2295" xr:uid="{00000000-0005-0000-0000-0000D6060000}"/>
    <cellStyle name="Currency 2 2 2 3 3 7 3" xfId="2296" xr:uid="{00000000-0005-0000-0000-0000D7060000}"/>
    <cellStyle name="Currency 2 2 2 3 3 8" xfId="2297" xr:uid="{00000000-0005-0000-0000-0000D8060000}"/>
    <cellStyle name="Currency 2 2 2 3 3 8 2" xfId="2298" xr:uid="{00000000-0005-0000-0000-0000D9060000}"/>
    <cellStyle name="Currency 2 2 2 3 3 9" xfId="2299" xr:uid="{00000000-0005-0000-0000-0000DA060000}"/>
    <cellStyle name="Currency 2 2 2 3 3 9 2" xfId="2300" xr:uid="{00000000-0005-0000-0000-0000DB060000}"/>
    <cellStyle name="Currency 2 2 2 3 4" xfId="125" xr:uid="{00000000-0005-0000-0000-0000DC060000}"/>
    <cellStyle name="Currency 2 2 2 3 4 2" xfId="126" xr:uid="{00000000-0005-0000-0000-0000DD060000}"/>
    <cellStyle name="Currency 2 2 2 3 4 2 10" xfId="2301" xr:uid="{00000000-0005-0000-0000-0000DE060000}"/>
    <cellStyle name="Currency 2 2 2 3 4 2 2" xfId="2302" xr:uid="{00000000-0005-0000-0000-0000DF060000}"/>
    <cellStyle name="Currency 2 2 2 3 4 2 3" xfId="2303" xr:uid="{00000000-0005-0000-0000-0000E0060000}"/>
    <cellStyle name="Currency 2 2 2 3 4 2 4" xfId="2304" xr:uid="{00000000-0005-0000-0000-0000E1060000}"/>
    <cellStyle name="Currency 2 2 2 3 4 2 4 2" xfId="2305" xr:uid="{00000000-0005-0000-0000-0000E2060000}"/>
    <cellStyle name="Currency 2 2 2 3 4 2 4 2 2" xfId="2306" xr:uid="{00000000-0005-0000-0000-0000E3060000}"/>
    <cellStyle name="Currency 2 2 2 3 4 2 4 3" xfId="2307" xr:uid="{00000000-0005-0000-0000-0000E4060000}"/>
    <cellStyle name="Currency 2 2 2 3 4 2 5" xfId="2308" xr:uid="{00000000-0005-0000-0000-0000E5060000}"/>
    <cellStyle name="Currency 2 2 2 3 4 2 5 2" xfId="2309" xr:uid="{00000000-0005-0000-0000-0000E6060000}"/>
    <cellStyle name="Currency 2 2 2 3 4 2 5 2 2" xfId="2310" xr:uid="{00000000-0005-0000-0000-0000E7060000}"/>
    <cellStyle name="Currency 2 2 2 3 4 2 5 3" xfId="2311" xr:uid="{00000000-0005-0000-0000-0000E8060000}"/>
    <cellStyle name="Currency 2 2 2 3 4 2 6" xfId="2312" xr:uid="{00000000-0005-0000-0000-0000E9060000}"/>
    <cellStyle name="Currency 2 2 2 3 4 2 6 2" xfId="2313" xr:uid="{00000000-0005-0000-0000-0000EA060000}"/>
    <cellStyle name="Currency 2 2 2 3 4 2 6 2 2" xfId="2314" xr:uid="{00000000-0005-0000-0000-0000EB060000}"/>
    <cellStyle name="Currency 2 2 2 3 4 2 6 3" xfId="2315" xr:uid="{00000000-0005-0000-0000-0000EC060000}"/>
    <cellStyle name="Currency 2 2 2 3 4 2 7" xfId="2316" xr:uid="{00000000-0005-0000-0000-0000ED060000}"/>
    <cellStyle name="Currency 2 2 2 3 4 2 7 2" xfId="2317" xr:uid="{00000000-0005-0000-0000-0000EE060000}"/>
    <cellStyle name="Currency 2 2 2 3 4 2 8" xfId="2318" xr:uid="{00000000-0005-0000-0000-0000EF060000}"/>
    <cellStyle name="Currency 2 2 2 3 4 2 8 2" xfId="2319" xr:uid="{00000000-0005-0000-0000-0000F0060000}"/>
    <cellStyle name="Currency 2 2 2 3 4 2 9" xfId="2320" xr:uid="{00000000-0005-0000-0000-0000F1060000}"/>
    <cellStyle name="Currency 2 2 2 3 4 3" xfId="127" xr:uid="{00000000-0005-0000-0000-0000F2060000}"/>
    <cellStyle name="Currency 2 2 2 3 4 4" xfId="2321" xr:uid="{00000000-0005-0000-0000-0000F3060000}"/>
    <cellStyle name="Currency 2 2 2 3 4 4 2" xfId="2322" xr:uid="{00000000-0005-0000-0000-0000F4060000}"/>
    <cellStyle name="Currency 2 2 2 3 4 4 2 2" xfId="2323" xr:uid="{00000000-0005-0000-0000-0000F5060000}"/>
    <cellStyle name="Currency 2 2 2 3 4 4 3" xfId="2324" xr:uid="{00000000-0005-0000-0000-0000F6060000}"/>
    <cellStyle name="Currency 2 2 2 3 4 5" xfId="2325" xr:uid="{00000000-0005-0000-0000-0000F7060000}"/>
    <cellStyle name="Currency 2 2 2 3 4 5 2" xfId="2326" xr:uid="{00000000-0005-0000-0000-0000F8060000}"/>
    <cellStyle name="Currency 2 2 2 3 4 5 2 2" xfId="2327" xr:uid="{00000000-0005-0000-0000-0000F9060000}"/>
    <cellStyle name="Currency 2 2 2 3 4 5 3" xfId="2328" xr:uid="{00000000-0005-0000-0000-0000FA060000}"/>
    <cellStyle name="Currency 2 2 2 3 5" xfId="2329" xr:uid="{00000000-0005-0000-0000-0000FB060000}"/>
    <cellStyle name="Currency 2 2 2 3 5 2" xfId="2330" xr:uid="{00000000-0005-0000-0000-0000FC060000}"/>
    <cellStyle name="Currency 2 2 2 3 5 3" xfId="2331" xr:uid="{00000000-0005-0000-0000-0000FD060000}"/>
    <cellStyle name="Currency 2 2 2 3 5 3 2" xfId="2332" xr:uid="{00000000-0005-0000-0000-0000FE060000}"/>
    <cellStyle name="Currency 2 2 2 3 5 3 3" xfId="2333" xr:uid="{00000000-0005-0000-0000-0000FF060000}"/>
    <cellStyle name="Currency 2 2 2 3 5 4" xfId="2334" xr:uid="{00000000-0005-0000-0000-000000070000}"/>
    <cellStyle name="Currency 2 2 2 3 5 4 2" xfId="2335" xr:uid="{00000000-0005-0000-0000-000001070000}"/>
    <cellStyle name="Currency 2 2 2 3 5 4 2 2" xfId="2336" xr:uid="{00000000-0005-0000-0000-000002070000}"/>
    <cellStyle name="Currency 2 2 2 3 5 4 3" xfId="2337" xr:uid="{00000000-0005-0000-0000-000003070000}"/>
    <cellStyle name="Currency 2 2 2 3 5 5" xfId="2338" xr:uid="{00000000-0005-0000-0000-000004070000}"/>
    <cellStyle name="Currency 2 2 2 3 5 5 2" xfId="2339" xr:uid="{00000000-0005-0000-0000-000005070000}"/>
    <cellStyle name="Currency 2 2 2 3 5 5 2 2" xfId="2340" xr:uid="{00000000-0005-0000-0000-000006070000}"/>
    <cellStyle name="Currency 2 2 2 3 5 5 3" xfId="2341" xr:uid="{00000000-0005-0000-0000-000007070000}"/>
    <cellStyle name="Currency 2 2 2 3 5 6" xfId="2342" xr:uid="{00000000-0005-0000-0000-000008070000}"/>
    <cellStyle name="Currency 2 2 2 3 5 6 2" xfId="2343" xr:uid="{00000000-0005-0000-0000-000009070000}"/>
    <cellStyle name="Currency 2 2 2 3 5 6 2 2" xfId="2344" xr:uid="{00000000-0005-0000-0000-00000A070000}"/>
    <cellStyle name="Currency 2 2 2 3 5 6 3" xfId="2345" xr:uid="{00000000-0005-0000-0000-00000B070000}"/>
    <cellStyle name="Currency 2 2 2 3 5 7" xfId="2346" xr:uid="{00000000-0005-0000-0000-00000C070000}"/>
    <cellStyle name="Currency 2 2 2 3 5 7 2" xfId="2347" xr:uid="{00000000-0005-0000-0000-00000D070000}"/>
    <cellStyle name="Currency 2 2 2 3 5 8" xfId="2348" xr:uid="{00000000-0005-0000-0000-00000E070000}"/>
    <cellStyle name="Currency 2 2 2 3 5 8 2" xfId="2349" xr:uid="{00000000-0005-0000-0000-00000F070000}"/>
    <cellStyle name="Currency 2 2 2 3 5 9" xfId="2350" xr:uid="{00000000-0005-0000-0000-000010070000}"/>
    <cellStyle name="Currency 2 2 2 3 6" xfId="2351" xr:uid="{00000000-0005-0000-0000-000011070000}"/>
    <cellStyle name="Currency 2 2 2 3 6 2" xfId="2352" xr:uid="{00000000-0005-0000-0000-000012070000}"/>
    <cellStyle name="Currency 2 2 2 3 6 3" xfId="2353" xr:uid="{00000000-0005-0000-0000-000013070000}"/>
    <cellStyle name="Currency 2 2 2 3 7" xfId="2354" xr:uid="{00000000-0005-0000-0000-000014070000}"/>
    <cellStyle name="Currency 2 2 2 3 8" xfId="2355" xr:uid="{00000000-0005-0000-0000-000015070000}"/>
    <cellStyle name="Currency 2 2 2 3 8 2" xfId="2356" xr:uid="{00000000-0005-0000-0000-000016070000}"/>
    <cellStyle name="Currency 2 2 2 3 8 2 2" xfId="2357" xr:uid="{00000000-0005-0000-0000-000017070000}"/>
    <cellStyle name="Currency 2 2 2 3 8 3" xfId="2358" xr:uid="{00000000-0005-0000-0000-000018070000}"/>
    <cellStyle name="Currency 2 2 2 3 8 4" xfId="2359" xr:uid="{00000000-0005-0000-0000-000019070000}"/>
    <cellStyle name="Currency 2 2 2 3 9" xfId="2360" xr:uid="{00000000-0005-0000-0000-00001A070000}"/>
    <cellStyle name="Currency 2 2 2 3 9 2" xfId="2361" xr:uid="{00000000-0005-0000-0000-00001B070000}"/>
    <cellStyle name="Currency 2 2 2 3 9 2 2" xfId="2362" xr:uid="{00000000-0005-0000-0000-00001C070000}"/>
    <cellStyle name="Currency 2 2 2 3 9 3" xfId="2363" xr:uid="{00000000-0005-0000-0000-00001D070000}"/>
    <cellStyle name="Currency 2 2 2 4" xfId="128" xr:uid="{00000000-0005-0000-0000-00001E070000}"/>
    <cellStyle name="Currency 2 2 2 4 2" xfId="2364" xr:uid="{00000000-0005-0000-0000-00001F070000}"/>
    <cellStyle name="Currency 2 2 2 4 2 2" xfId="2365" xr:uid="{00000000-0005-0000-0000-000020070000}"/>
    <cellStyle name="Currency 2 2 2 4 2 3" xfId="2366" xr:uid="{00000000-0005-0000-0000-000021070000}"/>
    <cellStyle name="Currency 2 2 2 4 2 3 2" xfId="2367" xr:uid="{00000000-0005-0000-0000-000022070000}"/>
    <cellStyle name="Currency 2 2 2 4 2 3 3" xfId="2368" xr:uid="{00000000-0005-0000-0000-000023070000}"/>
    <cellStyle name="Currency 2 2 2 4 2 4" xfId="2369" xr:uid="{00000000-0005-0000-0000-000024070000}"/>
    <cellStyle name="Currency 2 2 2 4 2 4 2" xfId="2370" xr:uid="{00000000-0005-0000-0000-000025070000}"/>
    <cellStyle name="Currency 2 2 2 4 2 4 2 2" xfId="2371" xr:uid="{00000000-0005-0000-0000-000026070000}"/>
    <cellStyle name="Currency 2 2 2 4 2 4 3" xfId="2372" xr:uid="{00000000-0005-0000-0000-000027070000}"/>
    <cellStyle name="Currency 2 2 2 4 2 5" xfId="2373" xr:uid="{00000000-0005-0000-0000-000028070000}"/>
    <cellStyle name="Currency 2 2 2 4 2 5 2" xfId="2374" xr:uid="{00000000-0005-0000-0000-000029070000}"/>
    <cellStyle name="Currency 2 2 2 4 2 5 2 2" xfId="2375" xr:uid="{00000000-0005-0000-0000-00002A070000}"/>
    <cellStyle name="Currency 2 2 2 4 2 5 3" xfId="2376" xr:uid="{00000000-0005-0000-0000-00002B070000}"/>
    <cellStyle name="Currency 2 2 2 4 2 6" xfId="2377" xr:uid="{00000000-0005-0000-0000-00002C070000}"/>
    <cellStyle name="Currency 2 2 2 4 2 6 2" xfId="2378" xr:uid="{00000000-0005-0000-0000-00002D070000}"/>
    <cellStyle name="Currency 2 2 2 4 2 6 2 2" xfId="2379" xr:uid="{00000000-0005-0000-0000-00002E070000}"/>
    <cellStyle name="Currency 2 2 2 4 2 6 3" xfId="2380" xr:uid="{00000000-0005-0000-0000-00002F070000}"/>
    <cellStyle name="Currency 2 2 2 4 2 7" xfId="2381" xr:uid="{00000000-0005-0000-0000-000030070000}"/>
    <cellStyle name="Currency 2 2 2 4 2 7 2" xfId="2382" xr:uid="{00000000-0005-0000-0000-000031070000}"/>
    <cellStyle name="Currency 2 2 2 4 2 8" xfId="2383" xr:uid="{00000000-0005-0000-0000-000032070000}"/>
    <cellStyle name="Currency 2 2 2 4 2 8 2" xfId="2384" xr:uid="{00000000-0005-0000-0000-000033070000}"/>
    <cellStyle name="Currency 2 2 2 4 2 9" xfId="2385" xr:uid="{00000000-0005-0000-0000-000034070000}"/>
    <cellStyle name="Currency 2 2 2 4 3" xfId="2386" xr:uid="{00000000-0005-0000-0000-000035070000}"/>
    <cellStyle name="Currency 2 2 2 4 3 2" xfId="2387" xr:uid="{00000000-0005-0000-0000-000036070000}"/>
    <cellStyle name="Currency 2 2 2 4 3 3" xfId="2388" xr:uid="{00000000-0005-0000-0000-000037070000}"/>
    <cellStyle name="Currency 2 2 2 4 3 3 2" xfId="2389" xr:uid="{00000000-0005-0000-0000-000038070000}"/>
    <cellStyle name="Currency 2 2 2 4 3 3 3" xfId="2390" xr:uid="{00000000-0005-0000-0000-000039070000}"/>
    <cellStyle name="Currency 2 2 2 4 3 4" xfId="2391" xr:uid="{00000000-0005-0000-0000-00003A070000}"/>
    <cellStyle name="Currency 2 2 2 4 3 4 2" xfId="2392" xr:uid="{00000000-0005-0000-0000-00003B070000}"/>
    <cellStyle name="Currency 2 2 2 4 3 4 2 2" xfId="2393" xr:uid="{00000000-0005-0000-0000-00003C070000}"/>
    <cellStyle name="Currency 2 2 2 4 3 4 3" xfId="2394" xr:uid="{00000000-0005-0000-0000-00003D070000}"/>
    <cellStyle name="Currency 2 2 2 4 3 5" xfId="2395" xr:uid="{00000000-0005-0000-0000-00003E070000}"/>
    <cellStyle name="Currency 2 2 2 4 3 5 2" xfId="2396" xr:uid="{00000000-0005-0000-0000-00003F070000}"/>
    <cellStyle name="Currency 2 2 2 4 3 5 2 2" xfId="2397" xr:uid="{00000000-0005-0000-0000-000040070000}"/>
    <cellStyle name="Currency 2 2 2 4 3 5 3" xfId="2398" xr:uid="{00000000-0005-0000-0000-000041070000}"/>
    <cellStyle name="Currency 2 2 2 4 3 6" xfId="2399" xr:uid="{00000000-0005-0000-0000-000042070000}"/>
    <cellStyle name="Currency 2 2 2 4 3 6 2" xfId="2400" xr:uid="{00000000-0005-0000-0000-000043070000}"/>
    <cellStyle name="Currency 2 2 2 4 3 6 2 2" xfId="2401" xr:uid="{00000000-0005-0000-0000-000044070000}"/>
    <cellStyle name="Currency 2 2 2 4 3 6 3" xfId="2402" xr:uid="{00000000-0005-0000-0000-000045070000}"/>
    <cellStyle name="Currency 2 2 2 4 3 7" xfId="2403" xr:uid="{00000000-0005-0000-0000-000046070000}"/>
    <cellStyle name="Currency 2 2 2 4 3 7 2" xfId="2404" xr:uid="{00000000-0005-0000-0000-000047070000}"/>
    <cellStyle name="Currency 2 2 2 4 3 8" xfId="2405" xr:uid="{00000000-0005-0000-0000-000048070000}"/>
    <cellStyle name="Currency 2 2 2 4 3 8 2" xfId="2406" xr:uid="{00000000-0005-0000-0000-000049070000}"/>
    <cellStyle name="Currency 2 2 2 4 3 9" xfId="2407" xr:uid="{00000000-0005-0000-0000-00004A070000}"/>
    <cellStyle name="Currency 2 2 2 4 4" xfId="2408" xr:uid="{00000000-0005-0000-0000-00004B070000}"/>
    <cellStyle name="Currency 2 2 2 4 4 2" xfId="2409" xr:uid="{00000000-0005-0000-0000-00004C070000}"/>
    <cellStyle name="Currency 2 2 2 4 4 3" xfId="2410" xr:uid="{00000000-0005-0000-0000-00004D070000}"/>
    <cellStyle name="Currency 2 2 2 4 4 3 2" xfId="2411" xr:uid="{00000000-0005-0000-0000-00004E070000}"/>
    <cellStyle name="Currency 2 2 2 4 4 3 2 2" xfId="2412" xr:uid="{00000000-0005-0000-0000-00004F070000}"/>
    <cellStyle name="Currency 2 2 2 4 4 3 3" xfId="2413" xr:uid="{00000000-0005-0000-0000-000050070000}"/>
    <cellStyle name="Currency 2 2 2 4 4 4" xfId="2414" xr:uid="{00000000-0005-0000-0000-000051070000}"/>
    <cellStyle name="Currency 2 2 2 4 4 4 2" xfId="2415" xr:uid="{00000000-0005-0000-0000-000052070000}"/>
    <cellStyle name="Currency 2 2 2 4 4 4 2 2" xfId="2416" xr:uid="{00000000-0005-0000-0000-000053070000}"/>
    <cellStyle name="Currency 2 2 2 4 4 4 3" xfId="2417" xr:uid="{00000000-0005-0000-0000-000054070000}"/>
    <cellStyle name="Currency 2 2 2 4 4 5" xfId="2418" xr:uid="{00000000-0005-0000-0000-000055070000}"/>
    <cellStyle name="Currency 2 2 2 4 4 5 2" xfId="2419" xr:uid="{00000000-0005-0000-0000-000056070000}"/>
    <cellStyle name="Currency 2 2 2 4 4 5 2 2" xfId="2420" xr:uid="{00000000-0005-0000-0000-000057070000}"/>
    <cellStyle name="Currency 2 2 2 4 4 5 3" xfId="2421" xr:uid="{00000000-0005-0000-0000-000058070000}"/>
    <cellStyle name="Currency 2 2 2 4 4 6" xfId="2422" xr:uid="{00000000-0005-0000-0000-000059070000}"/>
    <cellStyle name="Currency 2 2 2 4 4 6 2" xfId="2423" xr:uid="{00000000-0005-0000-0000-00005A070000}"/>
    <cellStyle name="Currency 2 2 2 4 4 7" xfId="2424" xr:uid="{00000000-0005-0000-0000-00005B070000}"/>
    <cellStyle name="Currency 2 2 2 4 4 7 2" xfId="2425" xr:uid="{00000000-0005-0000-0000-00005C070000}"/>
    <cellStyle name="Currency 2 2 2 4 4 8" xfId="2426" xr:uid="{00000000-0005-0000-0000-00005D070000}"/>
    <cellStyle name="Currency 2 2 2 4 4 9" xfId="2427" xr:uid="{00000000-0005-0000-0000-00005E070000}"/>
    <cellStyle name="Currency 2 2 2 4 5" xfId="2428" xr:uid="{00000000-0005-0000-0000-00005F070000}"/>
    <cellStyle name="Currency 2 2 2 4 5 2" xfId="2429" xr:uid="{00000000-0005-0000-0000-000060070000}"/>
    <cellStyle name="Currency 2 2 2 4 5 3" xfId="2430" xr:uid="{00000000-0005-0000-0000-000061070000}"/>
    <cellStyle name="Currency 2 2 2 4 6" xfId="2431" xr:uid="{00000000-0005-0000-0000-000062070000}"/>
    <cellStyle name="Currency 2 2 2 4 6 2" xfId="2432" xr:uid="{00000000-0005-0000-0000-000063070000}"/>
    <cellStyle name="Currency 2 2 2 4 6 2 2" xfId="2433" xr:uid="{00000000-0005-0000-0000-000064070000}"/>
    <cellStyle name="Currency 2 2 2 4 6 2 2 2" xfId="2434" xr:uid="{00000000-0005-0000-0000-000065070000}"/>
    <cellStyle name="Currency 2 2 2 4 6 2 3" xfId="2435" xr:uid="{00000000-0005-0000-0000-000066070000}"/>
    <cellStyle name="Currency 2 2 2 4 6 3" xfId="2436" xr:uid="{00000000-0005-0000-0000-000067070000}"/>
    <cellStyle name="Currency 2 2 2 4 6 3 2" xfId="2437" xr:uid="{00000000-0005-0000-0000-000068070000}"/>
    <cellStyle name="Currency 2 2 2 4 6 3 2 2" xfId="2438" xr:uid="{00000000-0005-0000-0000-000069070000}"/>
    <cellStyle name="Currency 2 2 2 4 6 3 3" xfId="2439" xr:uid="{00000000-0005-0000-0000-00006A070000}"/>
    <cellStyle name="Currency 2 2 2 4 6 4" xfId="2440" xr:uid="{00000000-0005-0000-0000-00006B070000}"/>
    <cellStyle name="Currency 2 2 2 4 6 4 2" xfId="2441" xr:uid="{00000000-0005-0000-0000-00006C070000}"/>
    <cellStyle name="Currency 2 2 2 4 6 4 2 2" xfId="2442" xr:uid="{00000000-0005-0000-0000-00006D070000}"/>
    <cellStyle name="Currency 2 2 2 4 6 4 3" xfId="2443" xr:uid="{00000000-0005-0000-0000-00006E070000}"/>
    <cellStyle name="Currency 2 2 2 4 6 5" xfId="2444" xr:uid="{00000000-0005-0000-0000-00006F070000}"/>
    <cellStyle name="Currency 2 2 2 4 6 5 2" xfId="2445" xr:uid="{00000000-0005-0000-0000-000070070000}"/>
    <cellStyle name="Currency 2 2 2 4 6 6" xfId="2446" xr:uid="{00000000-0005-0000-0000-000071070000}"/>
    <cellStyle name="Currency 2 2 2 4 6 6 2" xfId="2447" xr:uid="{00000000-0005-0000-0000-000072070000}"/>
    <cellStyle name="Currency 2 2 2 4 6 7" xfId="2448" xr:uid="{00000000-0005-0000-0000-000073070000}"/>
    <cellStyle name="Currency 2 2 2 4 7" xfId="2449" xr:uid="{00000000-0005-0000-0000-000074070000}"/>
    <cellStyle name="Currency 2 2 2 4 7 2" xfId="2450" xr:uid="{00000000-0005-0000-0000-000075070000}"/>
    <cellStyle name="Currency 2 2 2 4 7 2 2" xfId="2451" xr:uid="{00000000-0005-0000-0000-000076070000}"/>
    <cellStyle name="Currency 2 2 2 4 7 3" xfId="2452" xr:uid="{00000000-0005-0000-0000-000077070000}"/>
    <cellStyle name="Currency 2 2 2 4 8" xfId="2453" xr:uid="{00000000-0005-0000-0000-000078070000}"/>
    <cellStyle name="Currency 2 2 2 4 8 2" xfId="2454" xr:uid="{00000000-0005-0000-0000-000079070000}"/>
    <cellStyle name="Currency 2 2 2 4 8 2 2" xfId="2455" xr:uid="{00000000-0005-0000-0000-00007A070000}"/>
    <cellStyle name="Currency 2 2 2 4 8 3" xfId="2456" xr:uid="{00000000-0005-0000-0000-00007B070000}"/>
    <cellStyle name="Currency 2 2 2 5" xfId="129" xr:uid="{00000000-0005-0000-0000-00007C070000}"/>
    <cellStyle name="Currency 2 2 2 5 10" xfId="2457" xr:uid="{00000000-0005-0000-0000-00007D070000}"/>
    <cellStyle name="Currency 2 2 2 5 2" xfId="130" xr:uid="{00000000-0005-0000-0000-00007E070000}"/>
    <cellStyle name="Currency 2 2 2 5 2 2" xfId="2458" xr:uid="{00000000-0005-0000-0000-00007F070000}"/>
    <cellStyle name="Currency 2 2 2 5 2 3" xfId="2459" xr:uid="{00000000-0005-0000-0000-000080070000}"/>
    <cellStyle name="Currency 2 2 2 5 2 3 2" xfId="2460" xr:uid="{00000000-0005-0000-0000-000081070000}"/>
    <cellStyle name="Currency 2 2 2 5 2 3 3" xfId="2461" xr:uid="{00000000-0005-0000-0000-000082070000}"/>
    <cellStyle name="Currency 2 2 2 5 2 4" xfId="2462" xr:uid="{00000000-0005-0000-0000-000083070000}"/>
    <cellStyle name="Currency 2 2 2 5 2 4 2" xfId="2463" xr:uid="{00000000-0005-0000-0000-000084070000}"/>
    <cellStyle name="Currency 2 2 2 5 2 4 2 2" xfId="2464" xr:uid="{00000000-0005-0000-0000-000085070000}"/>
    <cellStyle name="Currency 2 2 2 5 2 4 3" xfId="2465" xr:uid="{00000000-0005-0000-0000-000086070000}"/>
    <cellStyle name="Currency 2 2 2 5 2 5" xfId="2466" xr:uid="{00000000-0005-0000-0000-000087070000}"/>
    <cellStyle name="Currency 2 2 2 5 2 5 2" xfId="2467" xr:uid="{00000000-0005-0000-0000-000088070000}"/>
    <cellStyle name="Currency 2 2 2 5 2 5 2 2" xfId="2468" xr:uid="{00000000-0005-0000-0000-000089070000}"/>
    <cellStyle name="Currency 2 2 2 5 2 5 3" xfId="2469" xr:uid="{00000000-0005-0000-0000-00008A070000}"/>
    <cellStyle name="Currency 2 2 2 5 2 6" xfId="2470" xr:uid="{00000000-0005-0000-0000-00008B070000}"/>
    <cellStyle name="Currency 2 2 2 5 2 6 2" xfId="2471" xr:uid="{00000000-0005-0000-0000-00008C070000}"/>
    <cellStyle name="Currency 2 2 2 5 2 6 2 2" xfId="2472" xr:uid="{00000000-0005-0000-0000-00008D070000}"/>
    <cellStyle name="Currency 2 2 2 5 2 6 3" xfId="2473" xr:uid="{00000000-0005-0000-0000-00008E070000}"/>
    <cellStyle name="Currency 2 2 2 5 2 7" xfId="2474" xr:uid="{00000000-0005-0000-0000-00008F070000}"/>
    <cellStyle name="Currency 2 2 2 5 2 7 2" xfId="2475" xr:uid="{00000000-0005-0000-0000-000090070000}"/>
    <cellStyle name="Currency 2 2 2 5 2 8" xfId="2476" xr:uid="{00000000-0005-0000-0000-000091070000}"/>
    <cellStyle name="Currency 2 2 2 5 2 8 2" xfId="2477" xr:uid="{00000000-0005-0000-0000-000092070000}"/>
    <cellStyle name="Currency 2 2 2 5 2 9" xfId="2478" xr:uid="{00000000-0005-0000-0000-000093070000}"/>
    <cellStyle name="Currency 2 2 2 5 3" xfId="131" xr:uid="{00000000-0005-0000-0000-000094070000}"/>
    <cellStyle name="Currency 2 2 2 5 4" xfId="2479" xr:uid="{00000000-0005-0000-0000-000095070000}"/>
    <cellStyle name="Currency 2 2 2 5 4 2" xfId="2480" xr:uid="{00000000-0005-0000-0000-000096070000}"/>
    <cellStyle name="Currency 2 2 2 5 4 3" xfId="2481" xr:uid="{00000000-0005-0000-0000-000097070000}"/>
    <cellStyle name="Currency 2 2 2 5 5" xfId="2482" xr:uid="{00000000-0005-0000-0000-000098070000}"/>
    <cellStyle name="Currency 2 2 2 5 5 2" xfId="2483" xr:uid="{00000000-0005-0000-0000-000099070000}"/>
    <cellStyle name="Currency 2 2 2 5 5 2 2" xfId="2484" xr:uid="{00000000-0005-0000-0000-00009A070000}"/>
    <cellStyle name="Currency 2 2 2 5 5 3" xfId="2485" xr:uid="{00000000-0005-0000-0000-00009B070000}"/>
    <cellStyle name="Currency 2 2 2 5 6" xfId="2486" xr:uid="{00000000-0005-0000-0000-00009C070000}"/>
    <cellStyle name="Currency 2 2 2 5 6 2" xfId="2487" xr:uid="{00000000-0005-0000-0000-00009D070000}"/>
    <cellStyle name="Currency 2 2 2 5 6 2 2" xfId="2488" xr:uid="{00000000-0005-0000-0000-00009E070000}"/>
    <cellStyle name="Currency 2 2 2 5 6 3" xfId="2489" xr:uid="{00000000-0005-0000-0000-00009F070000}"/>
    <cellStyle name="Currency 2 2 2 5 7" xfId="2490" xr:uid="{00000000-0005-0000-0000-0000A0070000}"/>
    <cellStyle name="Currency 2 2 2 5 7 2" xfId="2491" xr:uid="{00000000-0005-0000-0000-0000A1070000}"/>
    <cellStyle name="Currency 2 2 2 5 7 2 2" xfId="2492" xr:uid="{00000000-0005-0000-0000-0000A2070000}"/>
    <cellStyle name="Currency 2 2 2 5 7 3" xfId="2493" xr:uid="{00000000-0005-0000-0000-0000A3070000}"/>
    <cellStyle name="Currency 2 2 2 5 8" xfId="2494" xr:uid="{00000000-0005-0000-0000-0000A4070000}"/>
    <cellStyle name="Currency 2 2 2 5 8 2" xfId="2495" xr:uid="{00000000-0005-0000-0000-0000A5070000}"/>
    <cellStyle name="Currency 2 2 2 5 9" xfId="2496" xr:uid="{00000000-0005-0000-0000-0000A6070000}"/>
    <cellStyle name="Currency 2 2 2 5 9 2" xfId="2497" xr:uid="{00000000-0005-0000-0000-0000A7070000}"/>
    <cellStyle name="Currency 2 2 2 6" xfId="132" xr:uid="{00000000-0005-0000-0000-0000A8070000}"/>
    <cellStyle name="Currency 2 2 2 6 2" xfId="133" xr:uid="{00000000-0005-0000-0000-0000A9070000}"/>
    <cellStyle name="Currency 2 2 2 6 2 10" xfId="2498" xr:uid="{00000000-0005-0000-0000-0000AA070000}"/>
    <cellStyle name="Currency 2 2 2 6 2 2" xfId="2499" xr:uid="{00000000-0005-0000-0000-0000AB070000}"/>
    <cellStyle name="Currency 2 2 2 6 2 3" xfId="2500" xr:uid="{00000000-0005-0000-0000-0000AC070000}"/>
    <cellStyle name="Currency 2 2 2 6 2 4" xfId="2501" xr:uid="{00000000-0005-0000-0000-0000AD070000}"/>
    <cellStyle name="Currency 2 2 2 6 2 4 2" xfId="2502" xr:uid="{00000000-0005-0000-0000-0000AE070000}"/>
    <cellStyle name="Currency 2 2 2 6 2 4 2 2" xfId="2503" xr:uid="{00000000-0005-0000-0000-0000AF070000}"/>
    <cellStyle name="Currency 2 2 2 6 2 4 3" xfId="2504" xr:uid="{00000000-0005-0000-0000-0000B0070000}"/>
    <cellStyle name="Currency 2 2 2 6 2 5" xfId="2505" xr:uid="{00000000-0005-0000-0000-0000B1070000}"/>
    <cellStyle name="Currency 2 2 2 6 2 5 2" xfId="2506" xr:uid="{00000000-0005-0000-0000-0000B2070000}"/>
    <cellStyle name="Currency 2 2 2 6 2 5 2 2" xfId="2507" xr:uid="{00000000-0005-0000-0000-0000B3070000}"/>
    <cellStyle name="Currency 2 2 2 6 2 5 3" xfId="2508" xr:uid="{00000000-0005-0000-0000-0000B4070000}"/>
    <cellStyle name="Currency 2 2 2 6 2 6" xfId="2509" xr:uid="{00000000-0005-0000-0000-0000B5070000}"/>
    <cellStyle name="Currency 2 2 2 6 2 6 2" xfId="2510" xr:uid="{00000000-0005-0000-0000-0000B6070000}"/>
    <cellStyle name="Currency 2 2 2 6 2 6 2 2" xfId="2511" xr:uid="{00000000-0005-0000-0000-0000B7070000}"/>
    <cellStyle name="Currency 2 2 2 6 2 6 3" xfId="2512" xr:uid="{00000000-0005-0000-0000-0000B8070000}"/>
    <cellStyle name="Currency 2 2 2 6 2 7" xfId="2513" xr:uid="{00000000-0005-0000-0000-0000B9070000}"/>
    <cellStyle name="Currency 2 2 2 6 2 7 2" xfId="2514" xr:uid="{00000000-0005-0000-0000-0000BA070000}"/>
    <cellStyle name="Currency 2 2 2 6 2 8" xfId="2515" xr:uid="{00000000-0005-0000-0000-0000BB070000}"/>
    <cellStyle name="Currency 2 2 2 6 2 8 2" xfId="2516" xr:uid="{00000000-0005-0000-0000-0000BC070000}"/>
    <cellStyle name="Currency 2 2 2 6 2 9" xfId="2517" xr:uid="{00000000-0005-0000-0000-0000BD070000}"/>
    <cellStyle name="Currency 2 2 2 6 3" xfId="134" xr:uid="{00000000-0005-0000-0000-0000BE070000}"/>
    <cellStyle name="Currency 2 2 2 6 4" xfId="2518" xr:uid="{00000000-0005-0000-0000-0000BF070000}"/>
    <cellStyle name="Currency 2 2 2 6 4 2" xfId="2519" xr:uid="{00000000-0005-0000-0000-0000C0070000}"/>
    <cellStyle name="Currency 2 2 2 6 4 2 2" xfId="2520" xr:uid="{00000000-0005-0000-0000-0000C1070000}"/>
    <cellStyle name="Currency 2 2 2 6 4 3" xfId="2521" xr:uid="{00000000-0005-0000-0000-0000C2070000}"/>
    <cellStyle name="Currency 2 2 2 6 5" xfId="2522" xr:uid="{00000000-0005-0000-0000-0000C3070000}"/>
    <cellStyle name="Currency 2 2 2 6 5 2" xfId="2523" xr:uid="{00000000-0005-0000-0000-0000C4070000}"/>
    <cellStyle name="Currency 2 2 2 6 5 2 2" xfId="2524" xr:uid="{00000000-0005-0000-0000-0000C5070000}"/>
    <cellStyle name="Currency 2 2 2 6 5 3" xfId="2525" xr:uid="{00000000-0005-0000-0000-0000C6070000}"/>
    <cellStyle name="Currency 2 2 2 7" xfId="2526" xr:uid="{00000000-0005-0000-0000-0000C7070000}"/>
    <cellStyle name="Currency 2 2 2 7 2" xfId="2527" xr:uid="{00000000-0005-0000-0000-0000C8070000}"/>
    <cellStyle name="Currency 2 2 2 7 3" xfId="2528" xr:uid="{00000000-0005-0000-0000-0000C9070000}"/>
    <cellStyle name="Currency 2 2 2 7 3 2" xfId="2529" xr:uid="{00000000-0005-0000-0000-0000CA070000}"/>
    <cellStyle name="Currency 2 2 2 7 3 3" xfId="2530" xr:uid="{00000000-0005-0000-0000-0000CB070000}"/>
    <cellStyle name="Currency 2 2 2 7 4" xfId="2531" xr:uid="{00000000-0005-0000-0000-0000CC070000}"/>
    <cellStyle name="Currency 2 2 2 7 4 2" xfId="2532" xr:uid="{00000000-0005-0000-0000-0000CD070000}"/>
    <cellStyle name="Currency 2 2 2 7 4 2 2" xfId="2533" xr:uid="{00000000-0005-0000-0000-0000CE070000}"/>
    <cellStyle name="Currency 2 2 2 7 4 3" xfId="2534" xr:uid="{00000000-0005-0000-0000-0000CF070000}"/>
    <cellStyle name="Currency 2 2 2 7 5" xfId="2535" xr:uid="{00000000-0005-0000-0000-0000D0070000}"/>
    <cellStyle name="Currency 2 2 2 7 5 2" xfId="2536" xr:uid="{00000000-0005-0000-0000-0000D1070000}"/>
    <cellStyle name="Currency 2 2 2 7 5 2 2" xfId="2537" xr:uid="{00000000-0005-0000-0000-0000D2070000}"/>
    <cellStyle name="Currency 2 2 2 7 5 3" xfId="2538" xr:uid="{00000000-0005-0000-0000-0000D3070000}"/>
    <cellStyle name="Currency 2 2 2 7 6" xfId="2539" xr:uid="{00000000-0005-0000-0000-0000D4070000}"/>
    <cellStyle name="Currency 2 2 2 7 6 2" xfId="2540" xr:uid="{00000000-0005-0000-0000-0000D5070000}"/>
    <cellStyle name="Currency 2 2 2 7 6 2 2" xfId="2541" xr:uid="{00000000-0005-0000-0000-0000D6070000}"/>
    <cellStyle name="Currency 2 2 2 7 6 3" xfId="2542" xr:uid="{00000000-0005-0000-0000-0000D7070000}"/>
    <cellStyle name="Currency 2 2 2 7 7" xfId="2543" xr:uid="{00000000-0005-0000-0000-0000D8070000}"/>
    <cellStyle name="Currency 2 2 2 7 7 2" xfId="2544" xr:uid="{00000000-0005-0000-0000-0000D9070000}"/>
    <cellStyle name="Currency 2 2 2 7 8" xfId="2545" xr:uid="{00000000-0005-0000-0000-0000DA070000}"/>
    <cellStyle name="Currency 2 2 2 7 8 2" xfId="2546" xr:uid="{00000000-0005-0000-0000-0000DB070000}"/>
    <cellStyle name="Currency 2 2 2 7 9" xfId="2547" xr:uid="{00000000-0005-0000-0000-0000DC070000}"/>
    <cellStyle name="Currency 2 2 2 8" xfId="2548" xr:uid="{00000000-0005-0000-0000-0000DD070000}"/>
    <cellStyle name="Currency 2 2 2 8 2" xfId="2549" xr:uid="{00000000-0005-0000-0000-0000DE070000}"/>
    <cellStyle name="Currency 2 2 2 8 3" xfId="2550" xr:uid="{00000000-0005-0000-0000-0000DF070000}"/>
    <cellStyle name="Currency 2 2 2 9" xfId="2551" xr:uid="{00000000-0005-0000-0000-0000E0070000}"/>
    <cellStyle name="Currency 2 2 3" xfId="135" xr:uid="{00000000-0005-0000-0000-0000E1070000}"/>
    <cellStyle name="Currency 2 2 3 2" xfId="2552" xr:uid="{00000000-0005-0000-0000-0000E2070000}"/>
    <cellStyle name="Currency 2 2 4" xfId="2553" xr:uid="{00000000-0005-0000-0000-0000E3070000}"/>
    <cellStyle name="Currency 2 20" xfId="2554" xr:uid="{00000000-0005-0000-0000-0000E4070000}"/>
    <cellStyle name="Currency 2 20 2" xfId="2555" xr:uid="{00000000-0005-0000-0000-0000E5070000}"/>
    <cellStyle name="Currency 2 20 2 2" xfId="2556" xr:uid="{00000000-0005-0000-0000-0000E6070000}"/>
    <cellStyle name="Currency 2 20 3" xfId="2557" xr:uid="{00000000-0005-0000-0000-0000E7070000}"/>
    <cellStyle name="Currency 2 21" xfId="2558" xr:uid="{00000000-0005-0000-0000-0000E8070000}"/>
    <cellStyle name="Currency 2 21 2" xfId="2559" xr:uid="{00000000-0005-0000-0000-0000E9070000}"/>
    <cellStyle name="Currency 2 22" xfId="2560" xr:uid="{00000000-0005-0000-0000-0000EA070000}"/>
    <cellStyle name="Currency 2 22 2" xfId="2561" xr:uid="{00000000-0005-0000-0000-0000EB070000}"/>
    <cellStyle name="Currency 2 23" xfId="2562" xr:uid="{00000000-0005-0000-0000-0000EC070000}"/>
    <cellStyle name="Currency 2 24" xfId="2563" xr:uid="{00000000-0005-0000-0000-0000ED070000}"/>
    <cellStyle name="Currency 2 25" xfId="2564" xr:uid="{00000000-0005-0000-0000-0000EE070000}"/>
    <cellStyle name="Currency 2 3" xfId="136" xr:uid="{00000000-0005-0000-0000-0000EF070000}"/>
    <cellStyle name="Currency 2 3 2" xfId="137" xr:uid="{00000000-0005-0000-0000-0000F0070000}"/>
    <cellStyle name="Currency 2 3 2 2" xfId="2565" xr:uid="{00000000-0005-0000-0000-0000F1070000}"/>
    <cellStyle name="Currency 2 3 3" xfId="2566" xr:uid="{00000000-0005-0000-0000-0000F2070000}"/>
    <cellStyle name="Currency 2 4" xfId="138" xr:uid="{00000000-0005-0000-0000-0000F3070000}"/>
    <cellStyle name="Currency 2 4 10" xfId="2567" xr:uid="{00000000-0005-0000-0000-0000F4070000}"/>
    <cellStyle name="Currency 2 4 10 2" xfId="2568" xr:uid="{00000000-0005-0000-0000-0000F5070000}"/>
    <cellStyle name="Currency 2 4 10 3" xfId="2569" xr:uid="{00000000-0005-0000-0000-0000F6070000}"/>
    <cellStyle name="Currency 2 4 11" xfId="2570" xr:uid="{00000000-0005-0000-0000-0000F7070000}"/>
    <cellStyle name="Currency 2 4 12" xfId="2571" xr:uid="{00000000-0005-0000-0000-0000F8070000}"/>
    <cellStyle name="Currency 2 4 12 2" xfId="2572" xr:uid="{00000000-0005-0000-0000-0000F9070000}"/>
    <cellStyle name="Currency 2 4 12 2 2" xfId="2573" xr:uid="{00000000-0005-0000-0000-0000FA070000}"/>
    <cellStyle name="Currency 2 4 12 3" xfId="2574" xr:uid="{00000000-0005-0000-0000-0000FB070000}"/>
    <cellStyle name="Currency 2 4 12 4" xfId="2575" xr:uid="{00000000-0005-0000-0000-0000FC070000}"/>
    <cellStyle name="Currency 2 4 13" xfId="2576" xr:uid="{00000000-0005-0000-0000-0000FD070000}"/>
    <cellStyle name="Currency 2 4 13 2" xfId="2577" xr:uid="{00000000-0005-0000-0000-0000FE070000}"/>
    <cellStyle name="Currency 2 4 13 2 2" xfId="2578" xr:uid="{00000000-0005-0000-0000-0000FF070000}"/>
    <cellStyle name="Currency 2 4 13 3" xfId="2579" xr:uid="{00000000-0005-0000-0000-000000080000}"/>
    <cellStyle name="Currency 2 4 14" xfId="2580" xr:uid="{00000000-0005-0000-0000-000001080000}"/>
    <cellStyle name="Currency 2 4 14 2" xfId="2581" xr:uid="{00000000-0005-0000-0000-000002080000}"/>
    <cellStyle name="Currency 2 4 14 2 2" xfId="2582" xr:uid="{00000000-0005-0000-0000-000003080000}"/>
    <cellStyle name="Currency 2 4 14 3" xfId="2583" xr:uid="{00000000-0005-0000-0000-000004080000}"/>
    <cellStyle name="Currency 2 4 15" xfId="2584" xr:uid="{00000000-0005-0000-0000-000005080000}"/>
    <cellStyle name="Currency 2 4 15 2" xfId="2585" xr:uid="{00000000-0005-0000-0000-000006080000}"/>
    <cellStyle name="Currency 2 4 16" xfId="2586" xr:uid="{00000000-0005-0000-0000-000007080000}"/>
    <cellStyle name="Currency 2 4 16 2" xfId="2587" xr:uid="{00000000-0005-0000-0000-000008080000}"/>
    <cellStyle name="Currency 2 4 17" xfId="2588" xr:uid="{00000000-0005-0000-0000-000009080000}"/>
    <cellStyle name="Currency 2 4 18" xfId="2589" xr:uid="{00000000-0005-0000-0000-00000A080000}"/>
    <cellStyle name="Currency 2 4 19" xfId="2590" xr:uid="{00000000-0005-0000-0000-00000B080000}"/>
    <cellStyle name="Currency 2 4 2" xfId="139" xr:uid="{00000000-0005-0000-0000-00000C080000}"/>
    <cellStyle name="Currency 2 4 2 10" xfId="2591" xr:uid="{00000000-0005-0000-0000-00000D080000}"/>
    <cellStyle name="Currency 2 4 2 10 2" xfId="2592" xr:uid="{00000000-0005-0000-0000-00000E080000}"/>
    <cellStyle name="Currency 2 4 2 10 2 2" xfId="2593" xr:uid="{00000000-0005-0000-0000-00000F080000}"/>
    <cellStyle name="Currency 2 4 2 10 3" xfId="2594" xr:uid="{00000000-0005-0000-0000-000010080000}"/>
    <cellStyle name="Currency 2 4 2 10 4" xfId="2595" xr:uid="{00000000-0005-0000-0000-000011080000}"/>
    <cellStyle name="Currency 2 4 2 11" xfId="2596" xr:uid="{00000000-0005-0000-0000-000012080000}"/>
    <cellStyle name="Currency 2 4 2 11 2" xfId="2597" xr:uid="{00000000-0005-0000-0000-000013080000}"/>
    <cellStyle name="Currency 2 4 2 11 2 2" xfId="2598" xr:uid="{00000000-0005-0000-0000-000014080000}"/>
    <cellStyle name="Currency 2 4 2 11 3" xfId="2599" xr:uid="{00000000-0005-0000-0000-000015080000}"/>
    <cellStyle name="Currency 2 4 2 12" xfId="2600" xr:uid="{00000000-0005-0000-0000-000016080000}"/>
    <cellStyle name="Currency 2 4 2 12 2" xfId="2601" xr:uid="{00000000-0005-0000-0000-000017080000}"/>
    <cellStyle name="Currency 2 4 2 12 2 2" xfId="2602" xr:uid="{00000000-0005-0000-0000-000018080000}"/>
    <cellStyle name="Currency 2 4 2 12 3" xfId="2603" xr:uid="{00000000-0005-0000-0000-000019080000}"/>
    <cellStyle name="Currency 2 4 2 13" xfId="2604" xr:uid="{00000000-0005-0000-0000-00001A080000}"/>
    <cellStyle name="Currency 2 4 2 13 2" xfId="2605" xr:uid="{00000000-0005-0000-0000-00001B080000}"/>
    <cellStyle name="Currency 2 4 2 14" xfId="2606" xr:uid="{00000000-0005-0000-0000-00001C080000}"/>
    <cellStyle name="Currency 2 4 2 14 2" xfId="2607" xr:uid="{00000000-0005-0000-0000-00001D080000}"/>
    <cellStyle name="Currency 2 4 2 15" xfId="2608" xr:uid="{00000000-0005-0000-0000-00001E080000}"/>
    <cellStyle name="Currency 2 4 2 16" xfId="2609" xr:uid="{00000000-0005-0000-0000-00001F080000}"/>
    <cellStyle name="Currency 2 4 2 17" xfId="2610" xr:uid="{00000000-0005-0000-0000-000020080000}"/>
    <cellStyle name="Currency 2 4 2 2" xfId="140" xr:uid="{00000000-0005-0000-0000-000021080000}"/>
    <cellStyle name="Currency 2 4 2 2 10" xfId="2611" xr:uid="{00000000-0005-0000-0000-000022080000}"/>
    <cellStyle name="Currency 2 4 2 2 10 2" xfId="2612" xr:uid="{00000000-0005-0000-0000-000023080000}"/>
    <cellStyle name="Currency 2 4 2 2 10 2 2" xfId="2613" xr:uid="{00000000-0005-0000-0000-000024080000}"/>
    <cellStyle name="Currency 2 4 2 2 10 3" xfId="2614" xr:uid="{00000000-0005-0000-0000-000025080000}"/>
    <cellStyle name="Currency 2 4 2 2 11" xfId="2615" xr:uid="{00000000-0005-0000-0000-000026080000}"/>
    <cellStyle name="Currency 2 4 2 2 11 2" xfId="2616" xr:uid="{00000000-0005-0000-0000-000027080000}"/>
    <cellStyle name="Currency 2 4 2 2 12" xfId="2617" xr:uid="{00000000-0005-0000-0000-000028080000}"/>
    <cellStyle name="Currency 2 4 2 2 12 2" xfId="2618" xr:uid="{00000000-0005-0000-0000-000029080000}"/>
    <cellStyle name="Currency 2 4 2 2 13" xfId="2619" xr:uid="{00000000-0005-0000-0000-00002A080000}"/>
    <cellStyle name="Currency 2 4 2 2 14" xfId="2620" xr:uid="{00000000-0005-0000-0000-00002B080000}"/>
    <cellStyle name="Currency 2 4 2 2 15" xfId="2621" xr:uid="{00000000-0005-0000-0000-00002C080000}"/>
    <cellStyle name="Currency 2 4 2 2 2" xfId="141" xr:uid="{00000000-0005-0000-0000-00002D080000}"/>
    <cellStyle name="Currency 2 4 2 2 2 2" xfId="2622" xr:uid="{00000000-0005-0000-0000-00002E080000}"/>
    <cellStyle name="Currency 2 4 2 2 2 2 2" xfId="2623" xr:uid="{00000000-0005-0000-0000-00002F080000}"/>
    <cellStyle name="Currency 2 4 2 2 2 2 3" xfId="2624" xr:uid="{00000000-0005-0000-0000-000030080000}"/>
    <cellStyle name="Currency 2 4 2 2 2 2 3 2" xfId="2625" xr:uid="{00000000-0005-0000-0000-000031080000}"/>
    <cellStyle name="Currency 2 4 2 2 2 2 3 3" xfId="2626" xr:uid="{00000000-0005-0000-0000-000032080000}"/>
    <cellStyle name="Currency 2 4 2 2 2 2 4" xfId="2627" xr:uid="{00000000-0005-0000-0000-000033080000}"/>
    <cellStyle name="Currency 2 4 2 2 2 2 4 2" xfId="2628" xr:uid="{00000000-0005-0000-0000-000034080000}"/>
    <cellStyle name="Currency 2 4 2 2 2 2 4 2 2" xfId="2629" xr:uid="{00000000-0005-0000-0000-000035080000}"/>
    <cellStyle name="Currency 2 4 2 2 2 2 4 3" xfId="2630" xr:uid="{00000000-0005-0000-0000-000036080000}"/>
    <cellStyle name="Currency 2 4 2 2 2 2 5" xfId="2631" xr:uid="{00000000-0005-0000-0000-000037080000}"/>
    <cellStyle name="Currency 2 4 2 2 2 2 5 2" xfId="2632" xr:uid="{00000000-0005-0000-0000-000038080000}"/>
    <cellStyle name="Currency 2 4 2 2 2 2 5 2 2" xfId="2633" xr:uid="{00000000-0005-0000-0000-000039080000}"/>
    <cellStyle name="Currency 2 4 2 2 2 2 5 3" xfId="2634" xr:uid="{00000000-0005-0000-0000-00003A080000}"/>
    <cellStyle name="Currency 2 4 2 2 2 2 6" xfId="2635" xr:uid="{00000000-0005-0000-0000-00003B080000}"/>
    <cellStyle name="Currency 2 4 2 2 2 2 6 2" xfId="2636" xr:uid="{00000000-0005-0000-0000-00003C080000}"/>
    <cellStyle name="Currency 2 4 2 2 2 2 6 2 2" xfId="2637" xr:uid="{00000000-0005-0000-0000-00003D080000}"/>
    <cellStyle name="Currency 2 4 2 2 2 2 6 3" xfId="2638" xr:uid="{00000000-0005-0000-0000-00003E080000}"/>
    <cellStyle name="Currency 2 4 2 2 2 2 7" xfId="2639" xr:uid="{00000000-0005-0000-0000-00003F080000}"/>
    <cellStyle name="Currency 2 4 2 2 2 2 7 2" xfId="2640" xr:uid="{00000000-0005-0000-0000-000040080000}"/>
    <cellStyle name="Currency 2 4 2 2 2 2 8" xfId="2641" xr:uid="{00000000-0005-0000-0000-000041080000}"/>
    <cellStyle name="Currency 2 4 2 2 2 2 8 2" xfId="2642" xr:uid="{00000000-0005-0000-0000-000042080000}"/>
    <cellStyle name="Currency 2 4 2 2 2 2 9" xfId="2643" xr:uid="{00000000-0005-0000-0000-000043080000}"/>
    <cellStyle name="Currency 2 4 2 2 2 3" xfId="2644" xr:uid="{00000000-0005-0000-0000-000044080000}"/>
    <cellStyle name="Currency 2 4 2 2 2 3 2" xfId="2645" xr:uid="{00000000-0005-0000-0000-000045080000}"/>
    <cellStyle name="Currency 2 4 2 2 2 3 3" xfId="2646" xr:uid="{00000000-0005-0000-0000-000046080000}"/>
    <cellStyle name="Currency 2 4 2 2 2 3 3 2" xfId="2647" xr:uid="{00000000-0005-0000-0000-000047080000}"/>
    <cellStyle name="Currency 2 4 2 2 2 3 3 3" xfId="2648" xr:uid="{00000000-0005-0000-0000-000048080000}"/>
    <cellStyle name="Currency 2 4 2 2 2 3 4" xfId="2649" xr:uid="{00000000-0005-0000-0000-000049080000}"/>
    <cellStyle name="Currency 2 4 2 2 2 3 4 2" xfId="2650" xr:uid="{00000000-0005-0000-0000-00004A080000}"/>
    <cellStyle name="Currency 2 4 2 2 2 3 4 2 2" xfId="2651" xr:uid="{00000000-0005-0000-0000-00004B080000}"/>
    <cellStyle name="Currency 2 4 2 2 2 3 4 3" xfId="2652" xr:uid="{00000000-0005-0000-0000-00004C080000}"/>
    <cellStyle name="Currency 2 4 2 2 2 3 5" xfId="2653" xr:uid="{00000000-0005-0000-0000-00004D080000}"/>
    <cellStyle name="Currency 2 4 2 2 2 3 5 2" xfId="2654" xr:uid="{00000000-0005-0000-0000-00004E080000}"/>
    <cellStyle name="Currency 2 4 2 2 2 3 5 2 2" xfId="2655" xr:uid="{00000000-0005-0000-0000-00004F080000}"/>
    <cellStyle name="Currency 2 4 2 2 2 3 5 3" xfId="2656" xr:uid="{00000000-0005-0000-0000-000050080000}"/>
    <cellStyle name="Currency 2 4 2 2 2 3 6" xfId="2657" xr:uid="{00000000-0005-0000-0000-000051080000}"/>
    <cellStyle name="Currency 2 4 2 2 2 3 6 2" xfId="2658" xr:uid="{00000000-0005-0000-0000-000052080000}"/>
    <cellStyle name="Currency 2 4 2 2 2 3 6 2 2" xfId="2659" xr:uid="{00000000-0005-0000-0000-000053080000}"/>
    <cellStyle name="Currency 2 4 2 2 2 3 6 3" xfId="2660" xr:uid="{00000000-0005-0000-0000-000054080000}"/>
    <cellStyle name="Currency 2 4 2 2 2 3 7" xfId="2661" xr:uid="{00000000-0005-0000-0000-000055080000}"/>
    <cellStyle name="Currency 2 4 2 2 2 3 7 2" xfId="2662" xr:uid="{00000000-0005-0000-0000-000056080000}"/>
    <cellStyle name="Currency 2 4 2 2 2 3 8" xfId="2663" xr:uid="{00000000-0005-0000-0000-000057080000}"/>
    <cellStyle name="Currency 2 4 2 2 2 3 8 2" xfId="2664" xr:uid="{00000000-0005-0000-0000-000058080000}"/>
    <cellStyle name="Currency 2 4 2 2 2 3 9" xfId="2665" xr:uid="{00000000-0005-0000-0000-000059080000}"/>
    <cellStyle name="Currency 2 4 2 2 2 4" xfId="2666" xr:uid="{00000000-0005-0000-0000-00005A080000}"/>
    <cellStyle name="Currency 2 4 2 2 2 4 2" xfId="2667" xr:uid="{00000000-0005-0000-0000-00005B080000}"/>
    <cellStyle name="Currency 2 4 2 2 2 4 3" xfId="2668" xr:uid="{00000000-0005-0000-0000-00005C080000}"/>
    <cellStyle name="Currency 2 4 2 2 2 4 3 2" xfId="2669" xr:uid="{00000000-0005-0000-0000-00005D080000}"/>
    <cellStyle name="Currency 2 4 2 2 2 4 3 2 2" xfId="2670" xr:uid="{00000000-0005-0000-0000-00005E080000}"/>
    <cellStyle name="Currency 2 4 2 2 2 4 3 3" xfId="2671" xr:uid="{00000000-0005-0000-0000-00005F080000}"/>
    <cellStyle name="Currency 2 4 2 2 2 4 4" xfId="2672" xr:uid="{00000000-0005-0000-0000-000060080000}"/>
    <cellStyle name="Currency 2 4 2 2 2 4 4 2" xfId="2673" xr:uid="{00000000-0005-0000-0000-000061080000}"/>
    <cellStyle name="Currency 2 4 2 2 2 4 4 2 2" xfId="2674" xr:uid="{00000000-0005-0000-0000-000062080000}"/>
    <cellStyle name="Currency 2 4 2 2 2 4 4 3" xfId="2675" xr:uid="{00000000-0005-0000-0000-000063080000}"/>
    <cellStyle name="Currency 2 4 2 2 2 4 5" xfId="2676" xr:uid="{00000000-0005-0000-0000-000064080000}"/>
    <cellStyle name="Currency 2 4 2 2 2 4 5 2" xfId="2677" xr:uid="{00000000-0005-0000-0000-000065080000}"/>
    <cellStyle name="Currency 2 4 2 2 2 4 5 2 2" xfId="2678" xr:uid="{00000000-0005-0000-0000-000066080000}"/>
    <cellStyle name="Currency 2 4 2 2 2 4 5 3" xfId="2679" xr:uid="{00000000-0005-0000-0000-000067080000}"/>
    <cellStyle name="Currency 2 4 2 2 2 4 6" xfId="2680" xr:uid="{00000000-0005-0000-0000-000068080000}"/>
    <cellStyle name="Currency 2 4 2 2 2 4 6 2" xfId="2681" xr:uid="{00000000-0005-0000-0000-000069080000}"/>
    <cellStyle name="Currency 2 4 2 2 2 4 7" xfId="2682" xr:uid="{00000000-0005-0000-0000-00006A080000}"/>
    <cellStyle name="Currency 2 4 2 2 2 4 7 2" xfId="2683" xr:uid="{00000000-0005-0000-0000-00006B080000}"/>
    <cellStyle name="Currency 2 4 2 2 2 4 8" xfId="2684" xr:uid="{00000000-0005-0000-0000-00006C080000}"/>
    <cellStyle name="Currency 2 4 2 2 2 4 9" xfId="2685" xr:uid="{00000000-0005-0000-0000-00006D080000}"/>
    <cellStyle name="Currency 2 4 2 2 2 5" xfId="2686" xr:uid="{00000000-0005-0000-0000-00006E080000}"/>
    <cellStyle name="Currency 2 4 2 2 2 5 2" xfId="2687" xr:uid="{00000000-0005-0000-0000-00006F080000}"/>
    <cellStyle name="Currency 2 4 2 2 2 5 3" xfId="2688" xr:uid="{00000000-0005-0000-0000-000070080000}"/>
    <cellStyle name="Currency 2 4 2 2 2 6" xfId="2689" xr:uid="{00000000-0005-0000-0000-000071080000}"/>
    <cellStyle name="Currency 2 4 2 2 2 6 2" xfId="2690" xr:uid="{00000000-0005-0000-0000-000072080000}"/>
    <cellStyle name="Currency 2 4 2 2 2 6 2 2" xfId="2691" xr:uid="{00000000-0005-0000-0000-000073080000}"/>
    <cellStyle name="Currency 2 4 2 2 2 6 2 2 2" xfId="2692" xr:uid="{00000000-0005-0000-0000-000074080000}"/>
    <cellStyle name="Currency 2 4 2 2 2 6 2 3" xfId="2693" xr:uid="{00000000-0005-0000-0000-000075080000}"/>
    <cellStyle name="Currency 2 4 2 2 2 6 3" xfId="2694" xr:uid="{00000000-0005-0000-0000-000076080000}"/>
    <cellStyle name="Currency 2 4 2 2 2 6 3 2" xfId="2695" xr:uid="{00000000-0005-0000-0000-000077080000}"/>
    <cellStyle name="Currency 2 4 2 2 2 6 3 2 2" xfId="2696" xr:uid="{00000000-0005-0000-0000-000078080000}"/>
    <cellStyle name="Currency 2 4 2 2 2 6 3 3" xfId="2697" xr:uid="{00000000-0005-0000-0000-000079080000}"/>
    <cellStyle name="Currency 2 4 2 2 2 6 4" xfId="2698" xr:uid="{00000000-0005-0000-0000-00007A080000}"/>
    <cellStyle name="Currency 2 4 2 2 2 6 4 2" xfId="2699" xr:uid="{00000000-0005-0000-0000-00007B080000}"/>
    <cellStyle name="Currency 2 4 2 2 2 6 4 2 2" xfId="2700" xr:uid="{00000000-0005-0000-0000-00007C080000}"/>
    <cellStyle name="Currency 2 4 2 2 2 6 4 3" xfId="2701" xr:uid="{00000000-0005-0000-0000-00007D080000}"/>
    <cellStyle name="Currency 2 4 2 2 2 6 5" xfId="2702" xr:uid="{00000000-0005-0000-0000-00007E080000}"/>
    <cellStyle name="Currency 2 4 2 2 2 6 5 2" xfId="2703" xr:uid="{00000000-0005-0000-0000-00007F080000}"/>
    <cellStyle name="Currency 2 4 2 2 2 6 6" xfId="2704" xr:uid="{00000000-0005-0000-0000-000080080000}"/>
    <cellStyle name="Currency 2 4 2 2 2 6 6 2" xfId="2705" xr:uid="{00000000-0005-0000-0000-000081080000}"/>
    <cellStyle name="Currency 2 4 2 2 2 6 7" xfId="2706" xr:uid="{00000000-0005-0000-0000-000082080000}"/>
    <cellStyle name="Currency 2 4 2 2 2 7" xfId="2707" xr:uid="{00000000-0005-0000-0000-000083080000}"/>
    <cellStyle name="Currency 2 4 2 2 2 7 2" xfId="2708" xr:uid="{00000000-0005-0000-0000-000084080000}"/>
    <cellStyle name="Currency 2 4 2 2 2 7 2 2" xfId="2709" xr:uid="{00000000-0005-0000-0000-000085080000}"/>
    <cellStyle name="Currency 2 4 2 2 2 7 3" xfId="2710" xr:uid="{00000000-0005-0000-0000-000086080000}"/>
    <cellStyle name="Currency 2 4 2 2 2 8" xfId="2711" xr:uid="{00000000-0005-0000-0000-000087080000}"/>
    <cellStyle name="Currency 2 4 2 2 2 8 2" xfId="2712" xr:uid="{00000000-0005-0000-0000-000088080000}"/>
    <cellStyle name="Currency 2 4 2 2 2 8 2 2" xfId="2713" xr:uid="{00000000-0005-0000-0000-000089080000}"/>
    <cellStyle name="Currency 2 4 2 2 2 8 3" xfId="2714" xr:uid="{00000000-0005-0000-0000-00008A080000}"/>
    <cellStyle name="Currency 2 4 2 2 3" xfId="142" xr:uid="{00000000-0005-0000-0000-00008B080000}"/>
    <cellStyle name="Currency 2 4 2 2 3 10" xfId="2715" xr:uid="{00000000-0005-0000-0000-00008C080000}"/>
    <cellStyle name="Currency 2 4 2 2 3 2" xfId="143" xr:uid="{00000000-0005-0000-0000-00008D080000}"/>
    <cellStyle name="Currency 2 4 2 2 3 2 2" xfId="2716" xr:uid="{00000000-0005-0000-0000-00008E080000}"/>
    <cellStyle name="Currency 2 4 2 2 3 2 3" xfId="2717" xr:uid="{00000000-0005-0000-0000-00008F080000}"/>
    <cellStyle name="Currency 2 4 2 2 3 2 3 2" xfId="2718" xr:uid="{00000000-0005-0000-0000-000090080000}"/>
    <cellStyle name="Currency 2 4 2 2 3 2 3 3" xfId="2719" xr:uid="{00000000-0005-0000-0000-000091080000}"/>
    <cellStyle name="Currency 2 4 2 2 3 2 4" xfId="2720" xr:uid="{00000000-0005-0000-0000-000092080000}"/>
    <cellStyle name="Currency 2 4 2 2 3 2 4 2" xfId="2721" xr:uid="{00000000-0005-0000-0000-000093080000}"/>
    <cellStyle name="Currency 2 4 2 2 3 2 4 2 2" xfId="2722" xr:uid="{00000000-0005-0000-0000-000094080000}"/>
    <cellStyle name="Currency 2 4 2 2 3 2 4 3" xfId="2723" xr:uid="{00000000-0005-0000-0000-000095080000}"/>
    <cellStyle name="Currency 2 4 2 2 3 2 5" xfId="2724" xr:uid="{00000000-0005-0000-0000-000096080000}"/>
    <cellStyle name="Currency 2 4 2 2 3 2 5 2" xfId="2725" xr:uid="{00000000-0005-0000-0000-000097080000}"/>
    <cellStyle name="Currency 2 4 2 2 3 2 5 2 2" xfId="2726" xr:uid="{00000000-0005-0000-0000-000098080000}"/>
    <cellStyle name="Currency 2 4 2 2 3 2 5 3" xfId="2727" xr:uid="{00000000-0005-0000-0000-000099080000}"/>
    <cellStyle name="Currency 2 4 2 2 3 2 6" xfId="2728" xr:uid="{00000000-0005-0000-0000-00009A080000}"/>
    <cellStyle name="Currency 2 4 2 2 3 2 6 2" xfId="2729" xr:uid="{00000000-0005-0000-0000-00009B080000}"/>
    <cellStyle name="Currency 2 4 2 2 3 2 6 2 2" xfId="2730" xr:uid="{00000000-0005-0000-0000-00009C080000}"/>
    <cellStyle name="Currency 2 4 2 2 3 2 6 3" xfId="2731" xr:uid="{00000000-0005-0000-0000-00009D080000}"/>
    <cellStyle name="Currency 2 4 2 2 3 2 7" xfId="2732" xr:uid="{00000000-0005-0000-0000-00009E080000}"/>
    <cellStyle name="Currency 2 4 2 2 3 2 7 2" xfId="2733" xr:uid="{00000000-0005-0000-0000-00009F080000}"/>
    <cellStyle name="Currency 2 4 2 2 3 2 8" xfId="2734" xr:uid="{00000000-0005-0000-0000-0000A0080000}"/>
    <cellStyle name="Currency 2 4 2 2 3 2 8 2" xfId="2735" xr:uid="{00000000-0005-0000-0000-0000A1080000}"/>
    <cellStyle name="Currency 2 4 2 2 3 2 9" xfId="2736" xr:uid="{00000000-0005-0000-0000-0000A2080000}"/>
    <cellStyle name="Currency 2 4 2 2 3 3" xfId="144" xr:uid="{00000000-0005-0000-0000-0000A3080000}"/>
    <cellStyle name="Currency 2 4 2 2 3 4" xfId="2737" xr:uid="{00000000-0005-0000-0000-0000A4080000}"/>
    <cellStyle name="Currency 2 4 2 2 3 4 2" xfId="2738" xr:uid="{00000000-0005-0000-0000-0000A5080000}"/>
    <cellStyle name="Currency 2 4 2 2 3 4 3" xfId="2739" xr:uid="{00000000-0005-0000-0000-0000A6080000}"/>
    <cellStyle name="Currency 2 4 2 2 3 5" xfId="2740" xr:uid="{00000000-0005-0000-0000-0000A7080000}"/>
    <cellStyle name="Currency 2 4 2 2 3 5 2" xfId="2741" xr:uid="{00000000-0005-0000-0000-0000A8080000}"/>
    <cellStyle name="Currency 2 4 2 2 3 5 2 2" xfId="2742" xr:uid="{00000000-0005-0000-0000-0000A9080000}"/>
    <cellStyle name="Currency 2 4 2 2 3 5 3" xfId="2743" xr:uid="{00000000-0005-0000-0000-0000AA080000}"/>
    <cellStyle name="Currency 2 4 2 2 3 6" xfId="2744" xr:uid="{00000000-0005-0000-0000-0000AB080000}"/>
    <cellStyle name="Currency 2 4 2 2 3 6 2" xfId="2745" xr:uid="{00000000-0005-0000-0000-0000AC080000}"/>
    <cellStyle name="Currency 2 4 2 2 3 6 2 2" xfId="2746" xr:uid="{00000000-0005-0000-0000-0000AD080000}"/>
    <cellStyle name="Currency 2 4 2 2 3 6 3" xfId="2747" xr:uid="{00000000-0005-0000-0000-0000AE080000}"/>
    <cellStyle name="Currency 2 4 2 2 3 7" xfId="2748" xr:uid="{00000000-0005-0000-0000-0000AF080000}"/>
    <cellStyle name="Currency 2 4 2 2 3 7 2" xfId="2749" xr:uid="{00000000-0005-0000-0000-0000B0080000}"/>
    <cellStyle name="Currency 2 4 2 2 3 7 2 2" xfId="2750" xr:uid="{00000000-0005-0000-0000-0000B1080000}"/>
    <cellStyle name="Currency 2 4 2 2 3 7 3" xfId="2751" xr:uid="{00000000-0005-0000-0000-0000B2080000}"/>
    <cellStyle name="Currency 2 4 2 2 3 8" xfId="2752" xr:uid="{00000000-0005-0000-0000-0000B3080000}"/>
    <cellStyle name="Currency 2 4 2 2 3 8 2" xfId="2753" xr:uid="{00000000-0005-0000-0000-0000B4080000}"/>
    <cellStyle name="Currency 2 4 2 2 3 9" xfId="2754" xr:uid="{00000000-0005-0000-0000-0000B5080000}"/>
    <cellStyle name="Currency 2 4 2 2 3 9 2" xfId="2755" xr:uid="{00000000-0005-0000-0000-0000B6080000}"/>
    <cellStyle name="Currency 2 4 2 2 4" xfId="145" xr:uid="{00000000-0005-0000-0000-0000B7080000}"/>
    <cellStyle name="Currency 2 4 2 2 4 2" xfId="146" xr:uid="{00000000-0005-0000-0000-0000B8080000}"/>
    <cellStyle name="Currency 2 4 2 2 4 2 10" xfId="2756" xr:uid="{00000000-0005-0000-0000-0000B9080000}"/>
    <cellStyle name="Currency 2 4 2 2 4 2 2" xfId="2757" xr:uid="{00000000-0005-0000-0000-0000BA080000}"/>
    <cellStyle name="Currency 2 4 2 2 4 2 3" xfId="2758" xr:uid="{00000000-0005-0000-0000-0000BB080000}"/>
    <cellStyle name="Currency 2 4 2 2 4 2 4" xfId="2759" xr:uid="{00000000-0005-0000-0000-0000BC080000}"/>
    <cellStyle name="Currency 2 4 2 2 4 2 4 2" xfId="2760" xr:uid="{00000000-0005-0000-0000-0000BD080000}"/>
    <cellStyle name="Currency 2 4 2 2 4 2 4 2 2" xfId="2761" xr:uid="{00000000-0005-0000-0000-0000BE080000}"/>
    <cellStyle name="Currency 2 4 2 2 4 2 4 3" xfId="2762" xr:uid="{00000000-0005-0000-0000-0000BF080000}"/>
    <cellStyle name="Currency 2 4 2 2 4 2 5" xfId="2763" xr:uid="{00000000-0005-0000-0000-0000C0080000}"/>
    <cellStyle name="Currency 2 4 2 2 4 2 5 2" xfId="2764" xr:uid="{00000000-0005-0000-0000-0000C1080000}"/>
    <cellStyle name="Currency 2 4 2 2 4 2 5 2 2" xfId="2765" xr:uid="{00000000-0005-0000-0000-0000C2080000}"/>
    <cellStyle name="Currency 2 4 2 2 4 2 5 3" xfId="2766" xr:uid="{00000000-0005-0000-0000-0000C3080000}"/>
    <cellStyle name="Currency 2 4 2 2 4 2 6" xfId="2767" xr:uid="{00000000-0005-0000-0000-0000C4080000}"/>
    <cellStyle name="Currency 2 4 2 2 4 2 6 2" xfId="2768" xr:uid="{00000000-0005-0000-0000-0000C5080000}"/>
    <cellStyle name="Currency 2 4 2 2 4 2 6 2 2" xfId="2769" xr:uid="{00000000-0005-0000-0000-0000C6080000}"/>
    <cellStyle name="Currency 2 4 2 2 4 2 6 3" xfId="2770" xr:uid="{00000000-0005-0000-0000-0000C7080000}"/>
    <cellStyle name="Currency 2 4 2 2 4 2 7" xfId="2771" xr:uid="{00000000-0005-0000-0000-0000C8080000}"/>
    <cellStyle name="Currency 2 4 2 2 4 2 7 2" xfId="2772" xr:uid="{00000000-0005-0000-0000-0000C9080000}"/>
    <cellStyle name="Currency 2 4 2 2 4 2 8" xfId="2773" xr:uid="{00000000-0005-0000-0000-0000CA080000}"/>
    <cellStyle name="Currency 2 4 2 2 4 2 8 2" xfId="2774" xr:uid="{00000000-0005-0000-0000-0000CB080000}"/>
    <cellStyle name="Currency 2 4 2 2 4 2 9" xfId="2775" xr:uid="{00000000-0005-0000-0000-0000CC080000}"/>
    <cellStyle name="Currency 2 4 2 2 4 3" xfId="147" xr:uid="{00000000-0005-0000-0000-0000CD080000}"/>
    <cellStyle name="Currency 2 4 2 2 4 4" xfId="2776" xr:uid="{00000000-0005-0000-0000-0000CE080000}"/>
    <cellStyle name="Currency 2 4 2 2 4 4 2" xfId="2777" xr:uid="{00000000-0005-0000-0000-0000CF080000}"/>
    <cellStyle name="Currency 2 4 2 2 4 4 2 2" xfId="2778" xr:uid="{00000000-0005-0000-0000-0000D0080000}"/>
    <cellStyle name="Currency 2 4 2 2 4 4 3" xfId="2779" xr:uid="{00000000-0005-0000-0000-0000D1080000}"/>
    <cellStyle name="Currency 2 4 2 2 4 5" xfId="2780" xr:uid="{00000000-0005-0000-0000-0000D2080000}"/>
    <cellStyle name="Currency 2 4 2 2 4 5 2" xfId="2781" xr:uid="{00000000-0005-0000-0000-0000D3080000}"/>
    <cellStyle name="Currency 2 4 2 2 4 5 2 2" xfId="2782" xr:uid="{00000000-0005-0000-0000-0000D4080000}"/>
    <cellStyle name="Currency 2 4 2 2 4 5 3" xfId="2783" xr:uid="{00000000-0005-0000-0000-0000D5080000}"/>
    <cellStyle name="Currency 2 4 2 2 5" xfId="2784" xr:uid="{00000000-0005-0000-0000-0000D6080000}"/>
    <cellStyle name="Currency 2 4 2 2 5 2" xfId="2785" xr:uid="{00000000-0005-0000-0000-0000D7080000}"/>
    <cellStyle name="Currency 2 4 2 2 5 3" xfId="2786" xr:uid="{00000000-0005-0000-0000-0000D8080000}"/>
    <cellStyle name="Currency 2 4 2 2 5 3 2" xfId="2787" xr:uid="{00000000-0005-0000-0000-0000D9080000}"/>
    <cellStyle name="Currency 2 4 2 2 5 3 3" xfId="2788" xr:uid="{00000000-0005-0000-0000-0000DA080000}"/>
    <cellStyle name="Currency 2 4 2 2 5 4" xfId="2789" xr:uid="{00000000-0005-0000-0000-0000DB080000}"/>
    <cellStyle name="Currency 2 4 2 2 5 4 2" xfId="2790" xr:uid="{00000000-0005-0000-0000-0000DC080000}"/>
    <cellStyle name="Currency 2 4 2 2 5 4 2 2" xfId="2791" xr:uid="{00000000-0005-0000-0000-0000DD080000}"/>
    <cellStyle name="Currency 2 4 2 2 5 4 3" xfId="2792" xr:uid="{00000000-0005-0000-0000-0000DE080000}"/>
    <cellStyle name="Currency 2 4 2 2 5 5" xfId="2793" xr:uid="{00000000-0005-0000-0000-0000DF080000}"/>
    <cellStyle name="Currency 2 4 2 2 5 5 2" xfId="2794" xr:uid="{00000000-0005-0000-0000-0000E0080000}"/>
    <cellStyle name="Currency 2 4 2 2 5 5 2 2" xfId="2795" xr:uid="{00000000-0005-0000-0000-0000E1080000}"/>
    <cellStyle name="Currency 2 4 2 2 5 5 3" xfId="2796" xr:uid="{00000000-0005-0000-0000-0000E2080000}"/>
    <cellStyle name="Currency 2 4 2 2 5 6" xfId="2797" xr:uid="{00000000-0005-0000-0000-0000E3080000}"/>
    <cellStyle name="Currency 2 4 2 2 5 6 2" xfId="2798" xr:uid="{00000000-0005-0000-0000-0000E4080000}"/>
    <cellStyle name="Currency 2 4 2 2 5 6 2 2" xfId="2799" xr:uid="{00000000-0005-0000-0000-0000E5080000}"/>
    <cellStyle name="Currency 2 4 2 2 5 6 3" xfId="2800" xr:uid="{00000000-0005-0000-0000-0000E6080000}"/>
    <cellStyle name="Currency 2 4 2 2 5 7" xfId="2801" xr:uid="{00000000-0005-0000-0000-0000E7080000}"/>
    <cellStyle name="Currency 2 4 2 2 5 7 2" xfId="2802" xr:uid="{00000000-0005-0000-0000-0000E8080000}"/>
    <cellStyle name="Currency 2 4 2 2 5 8" xfId="2803" xr:uid="{00000000-0005-0000-0000-0000E9080000}"/>
    <cellStyle name="Currency 2 4 2 2 5 8 2" xfId="2804" xr:uid="{00000000-0005-0000-0000-0000EA080000}"/>
    <cellStyle name="Currency 2 4 2 2 5 9" xfId="2805" xr:uid="{00000000-0005-0000-0000-0000EB080000}"/>
    <cellStyle name="Currency 2 4 2 2 6" xfId="2806" xr:uid="{00000000-0005-0000-0000-0000EC080000}"/>
    <cellStyle name="Currency 2 4 2 2 6 2" xfId="2807" xr:uid="{00000000-0005-0000-0000-0000ED080000}"/>
    <cellStyle name="Currency 2 4 2 2 6 3" xfId="2808" xr:uid="{00000000-0005-0000-0000-0000EE080000}"/>
    <cellStyle name="Currency 2 4 2 2 7" xfId="2809" xr:uid="{00000000-0005-0000-0000-0000EF080000}"/>
    <cellStyle name="Currency 2 4 2 2 8" xfId="2810" xr:uid="{00000000-0005-0000-0000-0000F0080000}"/>
    <cellStyle name="Currency 2 4 2 2 8 2" xfId="2811" xr:uid="{00000000-0005-0000-0000-0000F1080000}"/>
    <cellStyle name="Currency 2 4 2 2 8 2 2" xfId="2812" xr:uid="{00000000-0005-0000-0000-0000F2080000}"/>
    <cellStyle name="Currency 2 4 2 2 8 3" xfId="2813" xr:uid="{00000000-0005-0000-0000-0000F3080000}"/>
    <cellStyle name="Currency 2 4 2 2 8 4" xfId="2814" xr:uid="{00000000-0005-0000-0000-0000F4080000}"/>
    <cellStyle name="Currency 2 4 2 2 9" xfId="2815" xr:uid="{00000000-0005-0000-0000-0000F5080000}"/>
    <cellStyle name="Currency 2 4 2 2 9 2" xfId="2816" xr:uid="{00000000-0005-0000-0000-0000F6080000}"/>
    <cellStyle name="Currency 2 4 2 2 9 2 2" xfId="2817" xr:uid="{00000000-0005-0000-0000-0000F7080000}"/>
    <cellStyle name="Currency 2 4 2 2 9 3" xfId="2818" xr:uid="{00000000-0005-0000-0000-0000F8080000}"/>
    <cellStyle name="Currency 2 4 2 3" xfId="148" xr:uid="{00000000-0005-0000-0000-0000F9080000}"/>
    <cellStyle name="Currency 2 4 2 3 10" xfId="2819" xr:uid="{00000000-0005-0000-0000-0000FA080000}"/>
    <cellStyle name="Currency 2 4 2 3 10 2" xfId="2820" xr:uid="{00000000-0005-0000-0000-0000FB080000}"/>
    <cellStyle name="Currency 2 4 2 3 10 2 2" xfId="2821" xr:uid="{00000000-0005-0000-0000-0000FC080000}"/>
    <cellStyle name="Currency 2 4 2 3 10 3" xfId="2822" xr:uid="{00000000-0005-0000-0000-0000FD080000}"/>
    <cellStyle name="Currency 2 4 2 3 11" xfId="2823" xr:uid="{00000000-0005-0000-0000-0000FE080000}"/>
    <cellStyle name="Currency 2 4 2 3 11 2" xfId="2824" xr:uid="{00000000-0005-0000-0000-0000FF080000}"/>
    <cellStyle name="Currency 2 4 2 3 12" xfId="2825" xr:uid="{00000000-0005-0000-0000-000000090000}"/>
    <cellStyle name="Currency 2 4 2 3 12 2" xfId="2826" xr:uid="{00000000-0005-0000-0000-000001090000}"/>
    <cellStyle name="Currency 2 4 2 3 13" xfId="2827" xr:uid="{00000000-0005-0000-0000-000002090000}"/>
    <cellStyle name="Currency 2 4 2 3 14" xfId="2828" xr:uid="{00000000-0005-0000-0000-000003090000}"/>
    <cellStyle name="Currency 2 4 2 3 15" xfId="2829" xr:uid="{00000000-0005-0000-0000-000004090000}"/>
    <cellStyle name="Currency 2 4 2 3 2" xfId="149" xr:uid="{00000000-0005-0000-0000-000005090000}"/>
    <cellStyle name="Currency 2 4 2 3 2 2" xfId="2830" xr:uid="{00000000-0005-0000-0000-000006090000}"/>
    <cellStyle name="Currency 2 4 2 3 2 2 2" xfId="2831" xr:uid="{00000000-0005-0000-0000-000007090000}"/>
    <cellStyle name="Currency 2 4 2 3 2 2 3" xfId="2832" xr:uid="{00000000-0005-0000-0000-000008090000}"/>
    <cellStyle name="Currency 2 4 2 3 2 2 3 2" xfId="2833" xr:uid="{00000000-0005-0000-0000-000009090000}"/>
    <cellStyle name="Currency 2 4 2 3 2 2 3 3" xfId="2834" xr:uid="{00000000-0005-0000-0000-00000A090000}"/>
    <cellStyle name="Currency 2 4 2 3 2 2 4" xfId="2835" xr:uid="{00000000-0005-0000-0000-00000B090000}"/>
    <cellStyle name="Currency 2 4 2 3 2 2 4 2" xfId="2836" xr:uid="{00000000-0005-0000-0000-00000C090000}"/>
    <cellStyle name="Currency 2 4 2 3 2 2 4 2 2" xfId="2837" xr:uid="{00000000-0005-0000-0000-00000D090000}"/>
    <cellStyle name="Currency 2 4 2 3 2 2 4 3" xfId="2838" xr:uid="{00000000-0005-0000-0000-00000E090000}"/>
    <cellStyle name="Currency 2 4 2 3 2 2 5" xfId="2839" xr:uid="{00000000-0005-0000-0000-00000F090000}"/>
    <cellStyle name="Currency 2 4 2 3 2 2 5 2" xfId="2840" xr:uid="{00000000-0005-0000-0000-000010090000}"/>
    <cellStyle name="Currency 2 4 2 3 2 2 5 2 2" xfId="2841" xr:uid="{00000000-0005-0000-0000-000011090000}"/>
    <cellStyle name="Currency 2 4 2 3 2 2 5 3" xfId="2842" xr:uid="{00000000-0005-0000-0000-000012090000}"/>
    <cellStyle name="Currency 2 4 2 3 2 2 6" xfId="2843" xr:uid="{00000000-0005-0000-0000-000013090000}"/>
    <cellStyle name="Currency 2 4 2 3 2 2 6 2" xfId="2844" xr:uid="{00000000-0005-0000-0000-000014090000}"/>
    <cellStyle name="Currency 2 4 2 3 2 2 6 2 2" xfId="2845" xr:uid="{00000000-0005-0000-0000-000015090000}"/>
    <cellStyle name="Currency 2 4 2 3 2 2 6 3" xfId="2846" xr:uid="{00000000-0005-0000-0000-000016090000}"/>
    <cellStyle name="Currency 2 4 2 3 2 2 7" xfId="2847" xr:uid="{00000000-0005-0000-0000-000017090000}"/>
    <cellStyle name="Currency 2 4 2 3 2 2 7 2" xfId="2848" xr:uid="{00000000-0005-0000-0000-000018090000}"/>
    <cellStyle name="Currency 2 4 2 3 2 2 8" xfId="2849" xr:uid="{00000000-0005-0000-0000-000019090000}"/>
    <cellStyle name="Currency 2 4 2 3 2 2 8 2" xfId="2850" xr:uid="{00000000-0005-0000-0000-00001A090000}"/>
    <cellStyle name="Currency 2 4 2 3 2 2 9" xfId="2851" xr:uid="{00000000-0005-0000-0000-00001B090000}"/>
    <cellStyle name="Currency 2 4 2 3 2 3" xfId="2852" xr:uid="{00000000-0005-0000-0000-00001C090000}"/>
    <cellStyle name="Currency 2 4 2 3 2 3 2" xfId="2853" xr:uid="{00000000-0005-0000-0000-00001D090000}"/>
    <cellStyle name="Currency 2 4 2 3 2 3 3" xfId="2854" xr:uid="{00000000-0005-0000-0000-00001E090000}"/>
    <cellStyle name="Currency 2 4 2 3 2 3 3 2" xfId="2855" xr:uid="{00000000-0005-0000-0000-00001F090000}"/>
    <cellStyle name="Currency 2 4 2 3 2 3 3 3" xfId="2856" xr:uid="{00000000-0005-0000-0000-000020090000}"/>
    <cellStyle name="Currency 2 4 2 3 2 3 4" xfId="2857" xr:uid="{00000000-0005-0000-0000-000021090000}"/>
    <cellStyle name="Currency 2 4 2 3 2 3 4 2" xfId="2858" xr:uid="{00000000-0005-0000-0000-000022090000}"/>
    <cellStyle name="Currency 2 4 2 3 2 3 4 2 2" xfId="2859" xr:uid="{00000000-0005-0000-0000-000023090000}"/>
    <cellStyle name="Currency 2 4 2 3 2 3 4 3" xfId="2860" xr:uid="{00000000-0005-0000-0000-000024090000}"/>
    <cellStyle name="Currency 2 4 2 3 2 3 5" xfId="2861" xr:uid="{00000000-0005-0000-0000-000025090000}"/>
    <cellStyle name="Currency 2 4 2 3 2 3 5 2" xfId="2862" xr:uid="{00000000-0005-0000-0000-000026090000}"/>
    <cellStyle name="Currency 2 4 2 3 2 3 5 2 2" xfId="2863" xr:uid="{00000000-0005-0000-0000-000027090000}"/>
    <cellStyle name="Currency 2 4 2 3 2 3 5 3" xfId="2864" xr:uid="{00000000-0005-0000-0000-000028090000}"/>
    <cellStyle name="Currency 2 4 2 3 2 3 6" xfId="2865" xr:uid="{00000000-0005-0000-0000-000029090000}"/>
    <cellStyle name="Currency 2 4 2 3 2 3 6 2" xfId="2866" xr:uid="{00000000-0005-0000-0000-00002A090000}"/>
    <cellStyle name="Currency 2 4 2 3 2 3 6 2 2" xfId="2867" xr:uid="{00000000-0005-0000-0000-00002B090000}"/>
    <cellStyle name="Currency 2 4 2 3 2 3 6 3" xfId="2868" xr:uid="{00000000-0005-0000-0000-00002C090000}"/>
    <cellStyle name="Currency 2 4 2 3 2 3 7" xfId="2869" xr:uid="{00000000-0005-0000-0000-00002D090000}"/>
    <cellStyle name="Currency 2 4 2 3 2 3 7 2" xfId="2870" xr:uid="{00000000-0005-0000-0000-00002E090000}"/>
    <cellStyle name="Currency 2 4 2 3 2 3 8" xfId="2871" xr:uid="{00000000-0005-0000-0000-00002F090000}"/>
    <cellStyle name="Currency 2 4 2 3 2 3 8 2" xfId="2872" xr:uid="{00000000-0005-0000-0000-000030090000}"/>
    <cellStyle name="Currency 2 4 2 3 2 3 9" xfId="2873" xr:uid="{00000000-0005-0000-0000-000031090000}"/>
    <cellStyle name="Currency 2 4 2 3 2 4" xfId="2874" xr:uid="{00000000-0005-0000-0000-000032090000}"/>
    <cellStyle name="Currency 2 4 2 3 2 4 2" xfId="2875" xr:uid="{00000000-0005-0000-0000-000033090000}"/>
    <cellStyle name="Currency 2 4 2 3 2 4 3" xfId="2876" xr:uid="{00000000-0005-0000-0000-000034090000}"/>
    <cellStyle name="Currency 2 4 2 3 2 4 3 2" xfId="2877" xr:uid="{00000000-0005-0000-0000-000035090000}"/>
    <cellStyle name="Currency 2 4 2 3 2 4 3 2 2" xfId="2878" xr:uid="{00000000-0005-0000-0000-000036090000}"/>
    <cellStyle name="Currency 2 4 2 3 2 4 3 3" xfId="2879" xr:uid="{00000000-0005-0000-0000-000037090000}"/>
    <cellStyle name="Currency 2 4 2 3 2 4 4" xfId="2880" xr:uid="{00000000-0005-0000-0000-000038090000}"/>
    <cellStyle name="Currency 2 4 2 3 2 4 4 2" xfId="2881" xr:uid="{00000000-0005-0000-0000-000039090000}"/>
    <cellStyle name="Currency 2 4 2 3 2 4 4 2 2" xfId="2882" xr:uid="{00000000-0005-0000-0000-00003A090000}"/>
    <cellStyle name="Currency 2 4 2 3 2 4 4 3" xfId="2883" xr:uid="{00000000-0005-0000-0000-00003B090000}"/>
    <cellStyle name="Currency 2 4 2 3 2 4 5" xfId="2884" xr:uid="{00000000-0005-0000-0000-00003C090000}"/>
    <cellStyle name="Currency 2 4 2 3 2 4 5 2" xfId="2885" xr:uid="{00000000-0005-0000-0000-00003D090000}"/>
    <cellStyle name="Currency 2 4 2 3 2 4 5 2 2" xfId="2886" xr:uid="{00000000-0005-0000-0000-00003E090000}"/>
    <cellStyle name="Currency 2 4 2 3 2 4 5 3" xfId="2887" xr:uid="{00000000-0005-0000-0000-00003F090000}"/>
    <cellStyle name="Currency 2 4 2 3 2 4 6" xfId="2888" xr:uid="{00000000-0005-0000-0000-000040090000}"/>
    <cellStyle name="Currency 2 4 2 3 2 4 6 2" xfId="2889" xr:uid="{00000000-0005-0000-0000-000041090000}"/>
    <cellStyle name="Currency 2 4 2 3 2 4 7" xfId="2890" xr:uid="{00000000-0005-0000-0000-000042090000}"/>
    <cellStyle name="Currency 2 4 2 3 2 4 7 2" xfId="2891" xr:uid="{00000000-0005-0000-0000-000043090000}"/>
    <cellStyle name="Currency 2 4 2 3 2 4 8" xfId="2892" xr:uid="{00000000-0005-0000-0000-000044090000}"/>
    <cellStyle name="Currency 2 4 2 3 2 4 9" xfId="2893" xr:uid="{00000000-0005-0000-0000-000045090000}"/>
    <cellStyle name="Currency 2 4 2 3 2 5" xfId="2894" xr:uid="{00000000-0005-0000-0000-000046090000}"/>
    <cellStyle name="Currency 2 4 2 3 2 5 2" xfId="2895" xr:uid="{00000000-0005-0000-0000-000047090000}"/>
    <cellStyle name="Currency 2 4 2 3 2 5 3" xfId="2896" xr:uid="{00000000-0005-0000-0000-000048090000}"/>
    <cellStyle name="Currency 2 4 2 3 2 6" xfId="2897" xr:uid="{00000000-0005-0000-0000-000049090000}"/>
    <cellStyle name="Currency 2 4 2 3 2 6 2" xfId="2898" xr:uid="{00000000-0005-0000-0000-00004A090000}"/>
    <cellStyle name="Currency 2 4 2 3 2 6 2 2" xfId="2899" xr:uid="{00000000-0005-0000-0000-00004B090000}"/>
    <cellStyle name="Currency 2 4 2 3 2 6 2 2 2" xfId="2900" xr:uid="{00000000-0005-0000-0000-00004C090000}"/>
    <cellStyle name="Currency 2 4 2 3 2 6 2 3" xfId="2901" xr:uid="{00000000-0005-0000-0000-00004D090000}"/>
    <cellStyle name="Currency 2 4 2 3 2 6 3" xfId="2902" xr:uid="{00000000-0005-0000-0000-00004E090000}"/>
    <cellStyle name="Currency 2 4 2 3 2 6 3 2" xfId="2903" xr:uid="{00000000-0005-0000-0000-00004F090000}"/>
    <cellStyle name="Currency 2 4 2 3 2 6 3 2 2" xfId="2904" xr:uid="{00000000-0005-0000-0000-000050090000}"/>
    <cellStyle name="Currency 2 4 2 3 2 6 3 3" xfId="2905" xr:uid="{00000000-0005-0000-0000-000051090000}"/>
    <cellStyle name="Currency 2 4 2 3 2 6 4" xfId="2906" xr:uid="{00000000-0005-0000-0000-000052090000}"/>
    <cellStyle name="Currency 2 4 2 3 2 6 4 2" xfId="2907" xr:uid="{00000000-0005-0000-0000-000053090000}"/>
    <cellStyle name="Currency 2 4 2 3 2 6 4 2 2" xfId="2908" xr:uid="{00000000-0005-0000-0000-000054090000}"/>
    <cellStyle name="Currency 2 4 2 3 2 6 4 3" xfId="2909" xr:uid="{00000000-0005-0000-0000-000055090000}"/>
    <cellStyle name="Currency 2 4 2 3 2 6 5" xfId="2910" xr:uid="{00000000-0005-0000-0000-000056090000}"/>
    <cellStyle name="Currency 2 4 2 3 2 6 5 2" xfId="2911" xr:uid="{00000000-0005-0000-0000-000057090000}"/>
    <cellStyle name="Currency 2 4 2 3 2 6 6" xfId="2912" xr:uid="{00000000-0005-0000-0000-000058090000}"/>
    <cellStyle name="Currency 2 4 2 3 2 6 6 2" xfId="2913" xr:uid="{00000000-0005-0000-0000-000059090000}"/>
    <cellStyle name="Currency 2 4 2 3 2 6 7" xfId="2914" xr:uid="{00000000-0005-0000-0000-00005A090000}"/>
    <cellStyle name="Currency 2 4 2 3 2 7" xfId="2915" xr:uid="{00000000-0005-0000-0000-00005B090000}"/>
    <cellStyle name="Currency 2 4 2 3 2 7 2" xfId="2916" xr:uid="{00000000-0005-0000-0000-00005C090000}"/>
    <cellStyle name="Currency 2 4 2 3 2 7 2 2" xfId="2917" xr:uid="{00000000-0005-0000-0000-00005D090000}"/>
    <cellStyle name="Currency 2 4 2 3 2 7 3" xfId="2918" xr:uid="{00000000-0005-0000-0000-00005E090000}"/>
    <cellStyle name="Currency 2 4 2 3 2 8" xfId="2919" xr:uid="{00000000-0005-0000-0000-00005F090000}"/>
    <cellStyle name="Currency 2 4 2 3 2 8 2" xfId="2920" xr:uid="{00000000-0005-0000-0000-000060090000}"/>
    <cellStyle name="Currency 2 4 2 3 2 8 2 2" xfId="2921" xr:uid="{00000000-0005-0000-0000-000061090000}"/>
    <cellStyle name="Currency 2 4 2 3 2 8 3" xfId="2922" xr:uid="{00000000-0005-0000-0000-000062090000}"/>
    <cellStyle name="Currency 2 4 2 3 3" xfId="150" xr:uid="{00000000-0005-0000-0000-000063090000}"/>
    <cellStyle name="Currency 2 4 2 3 3 10" xfId="2923" xr:uid="{00000000-0005-0000-0000-000064090000}"/>
    <cellStyle name="Currency 2 4 2 3 3 2" xfId="151" xr:uid="{00000000-0005-0000-0000-000065090000}"/>
    <cellStyle name="Currency 2 4 2 3 3 2 2" xfId="2924" xr:uid="{00000000-0005-0000-0000-000066090000}"/>
    <cellStyle name="Currency 2 4 2 3 3 2 3" xfId="2925" xr:uid="{00000000-0005-0000-0000-000067090000}"/>
    <cellStyle name="Currency 2 4 2 3 3 2 3 2" xfId="2926" xr:uid="{00000000-0005-0000-0000-000068090000}"/>
    <cellStyle name="Currency 2 4 2 3 3 2 3 3" xfId="2927" xr:uid="{00000000-0005-0000-0000-000069090000}"/>
    <cellStyle name="Currency 2 4 2 3 3 2 4" xfId="2928" xr:uid="{00000000-0005-0000-0000-00006A090000}"/>
    <cellStyle name="Currency 2 4 2 3 3 2 4 2" xfId="2929" xr:uid="{00000000-0005-0000-0000-00006B090000}"/>
    <cellStyle name="Currency 2 4 2 3 3 2 4 2 2" xfId="2930" xr:uid="{00000000-0005-0000-0000-00006C090000}"/>
    <cellStyle name="Currency 2 4 2 3 3 2 4 3" xfId="2931" xr:uid="{00000000-0005-0000-0000-00006D090000}"/>
    <cellStyle name="Currency 2 4 2 3 3 2 5" xfId="2932" xr:uid="{00000000-0005-0000-0000-00006E090000}"/>
    <cellStyle name="Currency 2 4 2 3 3 2 5 2" xfId="2933" xr:uid="{00000000-0005-0000-0000-00006F090000}"/>
    <cellStyle name="Currency 2 4 2 3 3 2 5 2 2" xfId="2934" xr:uid="{00000000-0005-0000-0000-000070090000}"/>
    <cellStyle name="Currency 2 4 2 3 3 2 5 3" xfId="2935" xr:uid="{00000000-0005-0000-0000-000071090000}"/>
    <cellStyle name="Currency 2 4 2 3 3 2 6" xfId="2936" xr:uid="{00000000-0005-0000-0000-000072090000}"/>
    <cellStyle name="Currency 2 4 2 3 3 2 6 2" xfId="2937" xr:uid="{00000000-0005-0000-0000-000073090000}"/>
    <cellStyle name="Currency 2 4 2 3 3 2 6 2 2" xfId="2938" xr:uid="{00000000-0005-0000-0000-000074090000}"/>
    <cellStyle name="Currency 2 4 2 3 3 2 6 3" xfId="2939" xr:uid="{00000000-0005-0000-0000-000075090000}"/>
    <cellStyle name="Currency 2 4 2 3 3 2 7" xfId="2940" xr:uid="{00000000-0005-0000-0000-000076090000}"/>
    <cellStyle name="Currency 2 4 2 3 3 2 7 2" xfId="2941" xr:uid="{00000000-0005-0000-0000-000077090000}"/>
    <cellStyle name="Currency 2 4 2 3 3 2 8" xfId="2942" xr:uid="{00000000-0005-0000-0000-000078090000}"/>
    <cellStyle name="Currency 2 4 2 3 3 2 8 2" xfId="2943" xr:uid="{00000000-0005-0000-0000-000079090000}"/>
    <cellStyle name="Currency 2 4 2 3 3 2 9" xfId="2944" xr:uid="{00000000-0005-0000-0000-00007A090000}"/>
    <cellStyle name="Currency 2 4 2 3 3 3" xfId="152" xr:uid="{00000000-0005-0000-0000-00007B090000}"/>
    <cellStyle name="Currency 2 4 2 3 3 4" xfId="2945" xr:uid="{00000000-0005-0000-0000-00007C090000}"/>
    <cellStyle name="Currency 2 4 2 3 3 4 2" xfId="2946" xr:uid="{00000000-0005-0000-0000-00007D090000}"/>
    <cellStyle name="Currency 2 4 2 3 3 4 3" xfId="2947" xr:uid="{00000000-0005-0000-0000-00007E090000}"/>
    <cellStyle name="Currency 2 4 2 3 3 5" xfId="2948" xr:uid="{00000000-0005-0000-0000-00007F090000}"/>
    <cellStyle name="Currency 2 4 2 3 3 5 2" xfId="2949" xr:uid="{00000000-0005-0000-0000-000080090000}"/>
    <cellStyle name="Currency 2 4 2 3 3 5 2 2" xfId="2950" xr:uid="{00000000-0005-0000-0000-000081090000}"/>
    <cellStyle name="Currency 2 4 2 3 3 5 3" xfId="2951" xr:uid="{00000000-0005-0000-0000-000082090000}"/>
    <cellStyle name="Currency 2 4 2 3 3 6" xfId="2952" xr:uid="{00000000-0005-0000-0000-000083090000}"/>
    <cellStyle name="Currency 2 4 2 3 3 6 2" xfId="2953" xr:uid="{00000000-0005-0000-0000-000084090000}"/>
    <cellStyle name="Currency 2 4 2 3 3 6 2 2" xfId="2954" xr:uid="{00000000-0005-0000-0000-000085090000}"/>
    <cellStyle name="Currency 2 4 2 3 3 6 3" xfId="2955" xr:uid="{00000000-0005-0000-0000-000086090000}"/>
    <cellStyle name="Currency 2 4 2 3 3 7" xfId="2956" xr:uid="{00000000-0005-0000-0000-000087090000}"/>
    <cellStyle name="Currency 2 4 2 3 3 7 2" xfId="2957" xr:uid="{00000000-0005-0000-0000-000088090000}"/>
    <cellStyle name="Currency 2 4 2 3 3 7 2 2" xfId="2958" xr:uid="{00000000-0005-0000-0000-000089090000}"/>
    <cellStyle name="Currency 2 4 2 3 3 7 3" xfId="2959" xr:uid="{00000000-0005-0000-0000-00008A090000}"/>
    <cellStyle name="Currency 2 4 2 3 3 8" xfId="2960" xr:uid="{00000000-0005-0000-0000-00008B090000}"/>
    <cellStyle name="Currency 2 4 2 3 3 8 2" xfId="2961" xr:uid="{00000000-0005-0000-0000-00008C090000}"/>
    <cellStyle name="Currency 2 4 2 3 3 9" xfId="2962" xr:uid="{00000000-0005-0000-0000-00008D090000}"/>
    <cellStyle name="Currency 2 4 2 3 3 9 2" xfId="2963" xr:uid="{00000000-0005-0000-0000-00008E090000}"/>
    <cellStyle name="Currency 2 4 2 3 4" xfId="153" xr:uid="{00000000-0005-0000-0000-00008F090000}"/>
    <cellStyle name="Currency 2 4 2 3 4 2" xfId="154" xr:uid="{00000000-0005-0000-0000-000090090000}"/>
    <cellStyle name="Currency 2 4 2 3 4 2 10" xfId="2964" xr:uid="{00000000-0005-0000-0000-000091090000}"/>
    <cellStyle name="Currency 2 4 2 3 4 2 2" xfId="2965" xr:uid="{00000000-0005-0000-0000-000092090000}"/>
    <cellStyle name="Currency 2 4 2 3 4 2 3" xfId="2966" xr:uid="{00000000-0005-0000-0000-000093090000}"/>
    <cellStyle name="Currency 2 4 2 3 4 2 4" xfId="2967" xr:uid="{00000000-0005-0000-0000-000094090000}"/>
    <cellStyle name="Currency 2 4 2 3 4 2 4 2" xfId="2968" xr:uid="{00000000-0005-0000-0000-000095090000}"/>
    <cellStyle name="Currency 2 4 2 3 4 2 4 2 2" xfId="2969" xr:uid="{00000000-0005-0000-0000-000096090000}"/>
    <cellStyle name="Currency 2 4 2 3 4 2 4 3" xfId="2970" xr:uid="{00000000-0005-0000-0000-000097090000}"/>
    <cellStyle name="Currency 2 4 2 3 4 2 5" xfId="2971" xr:uid="{00000000-0005-0000-0000-000098090000}"/>
    <cellStyle name="Currency 2 4 2 3 4 2 5 2" xfId="2972" xr:uid="{00000000-0005-0000-0000-000099090000}"/>
    <cellStyle name="Currency 2 4 2 3 4 2 5 2 2" xfId="2973" xr:uid="{00000000-0005-0000-0000-00009A090000}"/>
    <cellStyle name="Currency 2 4 2 3 4 2 5 3" xfId="2974" xr:uid="{00000000-0005-0000-0000-00009B090000}"/>
    <cellStyle name="Currency 2 4 2 3 4 2 6" xfId="2975" xr:uid="{00000000-0005-0000-0000-00009C090000}"/>
    <cellStyle name="Currency 2 4 2 3 4 2 6 2" xfId="2976" xr:uid="{00000000-0005-0000-0000-00009D090000}"/>
    <cellStyle name="Currency 2 4 2 3 4 2 6 2 2" xfId="2977" xr:uid="{00000000-0005-0000-0000-00009E090000}"/>
    <cellStyle name="Currency 2 4 2 3 4 2 6 3" xfId="2978" xr:uid="{00000000-0005-0000-0000-00009F090000}"/>
    <cellStyle name="Currency 2 4 2 3 4 2 7" xfId="2979" xr:uid="{00000000-0005-0000-0000-0000A0090000}"/>
    <cellStyle name="Currency 2 4 2 3 4 2 7 2" xfId="2980" xr:uid="{00000000-0005-0000-0000-0000A1090000}"/>
    <cellStyle name="Currency 2 4 2 3 4 2 8" xfId="2981" xr:uid="{00000000-0005-0000-0000-0000A2090000}"/>
    <cellStyle name="Currency 2 4 2 3 4 2 8 2" xfId="2982" xr:uid="{00000000-0005-0000-0000-0000A3090000}"/>
    <cellStyle name="Currency 2 4 2 3 4 2 9" xfId="2983" xr:uid="{00000000-0005-0000-0000-0000A4090000}"/>
    <cellStyle name="Currency 2 4 2 3 4 3" xfId="155" xr:uid="{00000000-0005-0000-0000-0000A5090000}"/>
    <cellStyle name="Currency 2 4 2 3 4 4" xfId="2984" xr:uid="{00000000-0005-0000-0000-0000A6090000}"/>
    <cellStyle name="Currency 2 4 2 3 4 4 2" xfId="2985" xr:uid="{00000000-0005-0000-0000-0000A7090000}"/>
    <cellStyle name="Currency 2 4 2 3 4 4 2 2" xfId="2986" xr:uid="{00000000-0005-0000-0000-0000A8090000}"/>
    <cellStyle name="Currency 2 4 2 3 4 4 3" xfId="2987" xr:uid="{00000000-0005-0000-0000-0000A9090000}"/>
    <cellStyle name="Currency 2 4 2 3 4 5" xfId="2988" xr:uid="{00000000-0005-0000-0000-0000AA090000}"/>
    <cellStyle name="Currency 2 4 2 3 4 5 2" xfId="2989" xr:uid="{00000000-0005-0000-0000-0000AB090000}"/>
    <cellStyle name="Currency 2 4 2 3 4 5 2 2" xfId="2990" xr:uid="{00000000-0005-0000-0000-0000AC090000}"/>
    <cellStyle name="Currency 2 4 2 3 4 5 3" xfId="2991" xr:uid="{00000000-0005-0000-0000-0000AD090000}"/>
    <cellStyle name="Currency 2 4 2 3 5" xfId="2992" xr:uid="{00000000-0005-0000-0000-0000AE090000}"/>
    <cellStyle name="Currency 2 4 2 3 5 2" xfId="2993" xr:uid="{00000000-0005-0000-0000-0000AF090000}"/>
    <cellStyle name="Currency 2 4 2 3 5 3" xfId="2994" xr:uid="{00000000-0005-0000-0000-0000B0090000}"/>
    <cellStyle name="Currency 2 4 2 3 5 3 2" xfId="2995" xr:uid="{00000000-0005-0000-0000-0000B1090000}"/>
    <cellStyle name="Currency 2 4 2 3 5 3 3" xfId="2996" xr:uid="{00000000-0005-0000-0000-0000B2090000}"/>
    <cellStyle name="Currency 2 4 2 3 5 4" xfId="2997" xr:uid="{00000000-0005-0000-0000-0000B3090000}"/>
    <cellStyle name="Currency 2 4 2 3 5 4 2" xfId="2998" xr:uid="{00000000-0005-0000-0000-0000B4090000}"/>
    <cellStyle name="Currency 2 4 2 3 5 4 2 2" xfId="2999" xr:uid="{00000000-0005-0000-0000-0000B5090000}"/>
    <cellStyle name="Currency 2 4 2 3 5 4 3" xfId="3000" xr:uid="{00000000-0005-0000-0000-0000B6090000}"/>
    <cellStyle name="Currency 2 4 2 3 5 5" xfId="3001" xr:uid="{00000000-0005-0000-0000-0000B7090000}"/>
    <cellStyle name="Currency 2 4 2 3 5 5 2" xfId="3002" xr:uid="{00000000-0005-0000-0000-0000B8090000}"/>
    <cellStyle name="Currency 2 4 2 3 5 5 2 2" xfId="3003" xr:uid="{00000000-0005-0000-0000-0000B9090000}"/>
    <cellStyle name="Currency 2 4 2 3 5 5 3" xfId="3004" xr:uid="{00000000-0005-0000-0000-0000BA090000}"/>
    <cellStyle name="Currency 2 4 2 3 5 6" xfId="3005" xr:uid="{00000000-0005-0000-0000-0000BB090000}"/>
    <cellStyle name="Currency 2 4 2 3 5 6 2" xfId="3006" xr:uid="{00000000-0005-0000-0000-0000BC090000}"/>
    <cellStyle name="Currency 2 4 2 3 5 6 2 2" xfId="3007" xr:uid="{00000000-0005-0000-0000-0000BD090000}"/>
    <cellStyle name="Currency 2 4 2 3 5 6 3" xfId="3008" xr:uid="{00000000-0005-0000-0000-0000BE090000}"/>
    <cellStyle name="Currency 2 4 2 3 5 7" xfId="3009" xr:uid="{00000000-0005-0000-0000-0000BF090000}"/>
    <cellStyle name="Currency 2 4 2 3 5 7 2" xfId="3010" xr:uid="{00000000-0005-0000-0000-0000C0090000}"/>
    <cellStyle name="Currency 2 4 2 3 5 8" xfId="3011" xr:uid="{00000000-0005-0000-0000-0000C1090000}"/>
    <cellStyle name="Currency 2 4 2 3 5 8 2" xfId="3012" xr:uid="{00000000-0005-0000-0000-0000C2090000}"/>
    <cellStyle name="Currency 2 4 2 3 5 9" xfId="3013" xr:uid="{00000000-0005-0000-0000-0000C3090000}"/>
    <cellStyle name="Currency 2 4 2 3 6" xfId="3014" xr:uid="{00000000-0005-0000-0000-0000C4090000}"/>
    <cellStyle name="Currency 2 4 2 3 6 2" xfId="3015" xr:uid="{00000000-0005-0000-0000-0000C5090000}"/>
    <cellStyle name="Currency 2 4 2 3 6 3" xfId="3016" xr:uid="{00000000-0005-0000-0000-0000C6090000}"/>
    <cellStyle name="Currency 2 4 2 3 7" xfId="3017" xr:uid="{00000000-0005-0000-0000-0000C7090000}"/>
    <cellStyle name="Currency 2 4 2 3 8" xfId="3018" xr:uid="{00000000-0005-0000-0000-0000C8090000}"/>
    <cellStyle name="Currency 2 4 2 3 8 2" xfId="3019" xr:uid="{00000000-0005-0000-0000-0000C9090000}"/>
    <cellStyle name="Currency 2 4 2 3 8 2 2" xfId="3020" xr:uid="{00000000-0005-0000-0000-0000CA090000}"/>
    <cellStyle name="Currency 2 4 2 3 8 3" xfId="3021" xr:uid="{00000000-0005-0000-0000-0000CB090000}"/>
    <cellStyle name="Currency 2 4 2 3 8 4" xfId="3022" xr:uid="{00000000-0005-0000-0000-0000CC090000}"/>
    <cellStyle name="Currency 2 4 2 3 9" xfId="3023" xr:uid="{00000000-0005-0000-0000-0000CD090000}"/>
    <cellStyle name="Currency 2 4 2 3 9 2" xfId="3024" xr:uid="{00000000-0005-0000-0000-0000CE090000}"/>
    <cellStyle name="Currency 2 4 2 3 9 2 2" xfId="3025" xr:uid="{00000000-0005-0000-0000-0000CF090000}"/>
    <cellStyle name="Currency 2 4 2 3 9 3" xfId="3026" xr:uid="{00000000-0005-0000-0000-0000D0090000}"/>
    <cellStyle name="Currency 2 4 2 4" xfId="156" xr:uid="{00000000-0005-0000-0000-0000D1090000}"/>
    <cellStyle name="Currency 2 4 2 4 2" xfId="3027" xr:uid="{00000000-0005-0000-0000-0000D2090000}"/>
    <cellStyle name="Currency 2 4 2 4 2 2" xfId="3028" xr:uid="{00000000-0005-0000-0000-0000D3090000}"/>
    <cellStyle name="Currency 2 4 2 4 2 3" xfId="3029" xr:uid="{00000000-0005-0000-0000-0000D4090000}"/>
    <cellStyle name="Currency 2 4 2 4 2 3 2" xfId="3030" xr:uid="{00000000-0005-0000-0000-0000D5090000}"/>
    <cellStyle name="Currency 2 4 2 4 2 3 3" xfId="3031" xr:uid="{00000000-0005-0000-0000-0000D6090000}"/>
    <cellStyle name="Currency 2 4 2 4 2 4" xfId="3032" xr:uid="{00000000-0005-0000-0000-0000D7090000}"/>
    <cellStyle name="Currency 2 4 2 4 2 4 2" xfId="3033" xr:uid="{00000000-0005-0000-0000-0000D8090000}"/>
    <cellStyle name="Currency 2 4 2 4 2 4 2 2" xfId="3034" xr:uid="{00000000-0005-0000-0000-0000D9090000}"/>
    <cellStyle name="Currency 2 4 2 4 2 4 3" xfId="3035" xr:uid="{00000000-0005-0000-0000-0000DA090000}"/>
    <cellStyle name="Currency 2 4 2 4 2 5" xfId="3036" xr:uid="{00000000-0005-0000-0000-0000DB090000}"/>
    <cellStyle name="Currency 2 4 2 4 2 5 2" xfId="3037" xr:uid="{00000000-0005-0000-0000-0000DC090000}"/>
    <cellStyle name="Currency 2 4 2 4 2 5 2 2" xfId="3038" xr:uid="{00000000-0005-0000-0000-0000DD090000}"/>
    <cellStyle name="Currency 2 4 2 4 2 5 3" xfId="3039" xr:uid="{00000000-0005-0000-0000-0000DE090000}"/>
    <cellStyle name="Currency 2 4 2 4 2 6" xfId="3040" xr:uid="{00000000-0005-0000-0000-0000DF090000}"/>
    <cellStyle name="Currency 2 4 2 4 2 6 2" xfId="3041" xr:uid="{00000000-0005-0000-0000-0000E0090000}"/>
    <cellStyle name="Currency 2 4 2 4 2 6 2 2" xfId="3042" xr:uid="{00000000-0005-0000-0000-0000E1090000}"/>
    <cellStyle name="Currency 2 4 2 4 2 6 3" xfId="3043" xr:uid="{00000000-0005-0000-0000-0000E2090000}"/>
    <cellStyle name="Currency 2 4 2 4 2 7" xfId="3044" xr:uid="{00000000-0005-0000-0000-0000E3090000}"/>
    <cellStyle name="Currency 2 4 2 4 2 7 2" xfId="3045" xr:uid="{00000000-0005-0000-0000-0000E4090000}"/>
    <cellStyle name="Currency 2 4 2 4 2 8" xfId="3046" xr:uid="{00000000-0005-0000-0000-0000E5090000}"/>
    <cellStyle name="Currency 2 4 2 4 2 8 2" xfId="3047" xr:uid="{00000000-0005-0000-0000-0000E6090000}"/>
    <cellStyle name="Currency 2 4 2 4 2 9" xfId="3048" xr:uid="{00000000-0005-0000-0000-0000E7090000}"/>
    <cellStyle name="Currency 2 4 2 4 3" xfId="3049" xr:uid="{00000000-0005-0000-0000-0000E8090000}"/>
    <cellStyle name="Currency 2 4 2 4 3 2" xfId="3050" xr:uid="{00000000-0005-0000-0000-0000E9090000}"/>
    <cellStyle name="Currency 2 4 2 4 3 3" xfId="3051" xr:uid="{00000000-0005-0000-0000-0000EA090000}"/>
    <cellStyle name="Currency 2 4 2 4 3 3 2" xfId="3052" xr:uid="{00000000-0005-0000-0000-0000EB090000}"/>
    <cellStyle name="Currency 2 4 2 4 3 3 3" xfId="3053" xr:uid="{00000000-0005-0000-0000-0000EC090000}"/>
    <cellStyle name="Currency 2 4 2 4 3 4" xfId="3054" xr:uid="{00000000-0005-0000-0000-0000ED090000}"/>
    <cellStyle name="Currency 2 4 2 4 3 4 2" xfId="3055" xr:uid="{00000000-0005-0000-0000-0000EE090000}"/>
    <cellStyle name="Currency 2 4 2 4 3 4 2 2" xfId="3056" xr:uid="{00000000-0005-0000-0000-0000EF090000}"/>
    <cellStyle name="Currency 2 4 2 4 3 4 3" xfId="3057" xr:uid="{00000000-0005-0000-0000-0000F0090000}"/>
    <cellStyle name="Currency 2 4 2 4 3 5" xfId="3058" xr:uid="{00000000-0005-0000-0000-0000F1090000}"/>
    <cellStyle name="Currency 2 4 2 4 3 5 2" xfId="3059" xr:uid="{00000000-0005-0000-0000-0000F2090000}"/>
    <cellStyle name="Currency 2 4 2 4 3 5 2 2" xfId="3060" xr:uid="{00000000-0005-0000-0000-0000F3090000}"/>
    <cellStyle name="Currency 2 4 2 4 3 5 3" xfId="3061" xr:uid="{00000000-0005-0000-0000-0000F4090000}"/>
    <cellStyle name="Currency 2 4 2 4 3 6" xfId="3062" xr:uid="{00000000-0005-0000-0000-0000F5090000}"/>
    <cellStyle name="Currency 2 4 2 4 3 6 2" xfId="3063" xr:uid="{00000000-0005-0000-0000-0000F6090000}"/>
    <cellStyle name="Currency 2 4 2 4 3 6 2 2" xfId="3064" xr:uid="{00000000-0005-0000-0000-0000F7090000}"/>
    <cellStyle name="Currency 2 4 2 4 3 6 3" xfId="3065" xr:uid="{00000000-0005-0000-0000-0000F8090000}"/>
    <cellStyle name="Currency 2 4 2 4 3 7" xfId="3066" xr:uid="{00000000-0005-0000-0000-0000F9090000}"/>
    <cellStyle name="Currency 2 4 2 4 3 7 2" xfId="3067" xr:uid="{00000000-0005-0000-0000-0000FA090000}"/>
    <cellStyle name="Currency 2 4 2 4 3 8" xfId="3068" xr:uid="{00000000-0005-0000-0000-0000FB090000}"/>
    <cellStyle name="Currency 2 4 2 4 3 8 2" xfId="3069" xr:uid="{00000000-0005-0000-0000-0000FC090000}"/>
    <cellStyle name="Currency 2 4 2 4 3 9" xfId="3070" xr:uid="{00000000-0005-0000-0000-0000FD090000}"/>
    <cellStyle name="Currency 2 4 2 4 4" xfId="3071" xr:uid="{00000000-0005-0000-0000-0000FE090000}"/>
    <cellStyle name="Currency 2 4 2 4 4 2" xfId="3072" xr:uid="{00000000-0005-0000-0000-0000FF090000}"/>
    <cellStyle name="Currency 2 4 2 4 4 3" xfId="3073" xr:uid="{00000000-0005-0000-0000-0000000A0000}"/>
    <cellStyle name="Currency 2 4 2 4 4 3 2" xfId="3074" xr:uid="{00000000-0005-0000-0000-0000010A0000}"/>
    <cellStyle name="Currency 2 4 2 4 4 3 2 2" xfId="3075" xr:uid="{00000000-0005-0000-0000-0000020A0000}"/>
    <cellStyle name="Currency 2 4 2 4 4 3 3" xfId="3076" xr:uid="{00000000-0005-0000-0000-0000030A0000}"/>
    <cellStyle name="Currency 2 4 2 4 4 4" xfId="3077" xr:uid="{00000000-0005-0000-0000-0000040A0000}"/>
    <cellStyle name="Currency 2 4 2 4 4 4 2" xfId="3078" xr:uid="{00000000-0005-0000-0000-0000050A0000}"/>
    <cellStyle name="Currency 2 4 2 4 4 4 2 2" xfId="3079" xr:uid="{00000000-0005-0000-0000-0000060A0000}"/>
    <cellStyle name="Currency 2 4 2 4 4 4 3" xfId="3080" xr:uid="{00000000-0005-0000-0000-0000070A0000}"/>
    <cellStyle name="Currency 2 4 2 4 4 5" xfId="3081" xr:uid="{00000000-0005-0000-0000-0000080A0000}"/>
    <cellStyle name="Currency 2 4 2 4 4 5 2" xfId="3082" xr:uid="{00000000-0005-0000-0000-0000090A0000}"/>
    <cellStyle name="Currency 2 4 2 4 4 5 2 2" xfId="3083" xr:uid="{00000000-0005-0000-0000-00000A0A0000}"/>
    <cellStyle name="Currency 2 4 2 4 4 5 3" xfId="3084" xr:uid="{00000000-0005-0000-0000-00000B0A0000}"/>
    <cellStyle name="Currency 2 4 2 4 4 6" xfId="3085" xr:uid="{00000000-0005-0000-0000-00000C0A0000}"/>
    <cellStyle name="Currency 2 4 2 4 4 6 2" xfId="3086" xr:uid="{00000000-0005-0000-0000-00000D0A0000}"/>
    <cellStyle name="Currency 2 4 2 4 4 7" xfId="3087" xr:uid="{00000000-0005-0000-0000-00000E0A0000}"/>
    <cellStyle name="Currency 2 4 2 4 4 7 2" xfId="3088" xr:uid="{00000000-0005-0000-0000-00000F0A0000}"/>
    <cellStyle name="Currency 2 4 2 4 4 8" xfId="3089" xr:uid="{00000000-0005-0000-0000-0000100A0000}"/>
    <cellStyle name="Currency 2 4 2 4 4 9" xfId="3090" xr:uid="{00000000-0005-0000-0000-0000110A0000}"/>
    <cellStyle name="Currency 2 4 2 4 5" xfId="3091" xr:uid="{00000000-0005-0000-0000-0000120A0000}"/>
    <cellStyle name="Currency 2 4 2 4 5 2" xfId="3092" xr:uid="{00000000-0005-0000-0000-0000130A0000}"/>
    <cellStyle name="Currency 2 4 2 4 5 3" xfId="3093" xr:uid="{00000000-0005-0000-0000-0000140A0000}"/>
    <cellStyle name="Currency 2 4 2 4 6" xfId="3094" xr:uid="{00000000-0005-0000-0000-0000150A0000}"/>
    <cellStyle name="Currency 2 4 2 4 6 2" xfId="3095" xr:uid="{00000000-0005-0000-0000-0000160A0000}"/>
    <cellStyle name="Currency 2 4 2 4 6 2 2" xfId="3096" xr:uid="{00000000-0005-0000-0000-0000170A0000}"/>
    <cellStyle name="Currency 2 4 2 4 6 2 2 2" xfId="3097" xr:uid="{00000000-0005-0000-0000-0000180A0000}"/>
    <cellStyle name="Currency 2 4 2 4 6 2 3" xfId="3098" xr:uid="{00000000-0005-0000-0000-0000190A0000}"/>
    <cellStyle name="Currency 2 4 2 4 6 3" xfId="3099" xr:uid="{00000000-0005-0000-0000-00001A0A0000}"/>
    <cellStyle name="Currency 2 4 2 4 6 3 2" xfId="3100" xr:uid="{00000000-0005-0000-0000-00001B0A0000}"/>
    <cellStyle name="Currency 2 4 2 4 6 3 2 2" xfId="3101" xr:uid="{00000000-0005-0000-0000-00001C0A0000}"/>
    <cellStyle name="Currency 2 4 2 4 6 3 3" xfId="3102" xr:uid="{00000000-0005-0000-0000-00001D0A0000}"/>
    <cellStyle name="Currency 2 4 2 4 6 4" xfId="3103" xr:uid="{00000000-0005-0000-0000-00001E0A0000}"/>
    <cellStyle name="Currency 2 4 2 4 6 4 2" xfId="3104" xr:uid="{00000000-0005-0000-0000-00001F0A0000}"/>
    <cellStyle name="Currency 2 4 2 4 6 4 2 2" xfId="3105" xr:uid="{00000000-0005-0000-0000-0000200A0000}"/>
    <cellStyle name="Currency 2 4 2 4 6 4 3" xfId="3106" xr:uid="{00000000-0005-0000-0000-0000210A0000}"/>
    <cellStyle name="Currency 2 4 2 4 6 5" xfId="3107" xr:uid="{00000000-0005-0000-0000-0000220A0000}"/>
    <cellStyle name="Currency 2 4 2 4 6 5 2" xfId="3108" xr:uid="{00000000-0005-0000-0000-0000230A0000}"/>
    <cellStyle name="Currency 2 4 2 4 6 6" xfId="3109" xr:uid="{00000000-0005-0000-0000-0000240A0000}"/>
    <cellStyle name="Currency 2 4 2 4 6 6 2" xfId="3110" xr:uid="{00000000-0005-0000-0000-0000250A0000}"/>
    <cellStyle name="Currency 2 4 2 4 6 7" xfId="3111" xr:uid="{00000000-0005-0000-0000-0000260A0000}"/>
    <cellStyle name="Currency 2 4 2 4 7" xfId="3112" xr:uid="{00000000-0005-0000-0000-0000270A0000}"/>
    <cellStyle name="Currency 2 4 2 4 7 2" xfId="3113" xr:uid="{00000000-0005-0000-0000-0000280A0000}"/>
    <cellStyle name="Currency 2 4 2 4 7 2 2" xfId="3114" xr:uid="{00000000-0005-0000-0000-0000290A0000}"/>
    <cellStyle name="Currency 2 4 2 4 7 3" xfId="3115" xr:uid="{00000000-0005-0000-0000-00002A0A0000}"/>
    <cellStyle name="Currency 2 4 2 4 8" xfId="3116" xr:uid="{00000000-0005-0000-0000-00002B0A0000}"/>
    <cellStyle name="Currency 2 4 2 4 8 2" xfId="3117" xr:uid="{00000000-0005-0000-0000-00002C0A0000}"/>
    <cellStyle name="Currency 2 4 2 4 8 2 2" xfId="3118" xr:uid="{00000000-0005-0000-0000-00002D0A0000}"/>
    <cellStyle name="Currency 2 4 2 4 8 3" xfId="3119" xr:uid="{00000000-0005-0000-0000-00002E0A0000}"/>
    <cellStyle name="Currency 2 4 2 5" xfId="157" xr:uid="{00000000-0005-0000-0000-00002F0A0000}"/>
    <cellStyle name="Currency 2 4 2 5 10" xfId="3120" xr:uid="{00000000-0005-0000-0000-0000300A0000}"/>
    <cellStyle name="Currency 2 4 2 5 2" xfId="158" xr:uid="{00000000-0005-0000-0000-0000310A0000}"/>
    <cellStyle name="Currency 2 4 2 5 2 2" xfId="3121" xr:uid="{00000000-0005-0000-0000-0000320A0000}"/>
    <cellStyle name="Currency 2 4 2 5 2 3" xfId="3122" xr:uid="{00000000-0005-0000-0000-0000330A0000}"/>
    <cellStyle name="Currency 2 4 2 5 2 3 2" xfId="3123" xr:uid="{00000000-0005-0000-0000-0000340A0000}"/>
    <cellStyle name="Currency 2 4 2 5 2 3 3" xfId="3124" xr:uid="{00000000-0005-0000-0000-0000350A0000}"/>
    <cellStyle name="Currency 2 4 2 5 2 4" xfId="3125" xr:uid="{00000000-0005-0000-0000-0000360A0000}"/>
    <cellStyle name="Currency 2 4 2 5 2 4 2" xfId="3126" xr:uid="{00000000-0005-0000-0000-0000370A0000}"/>
    <cellStyle name="Currency 2 4 2 5 2 4 2 2" xfId="3127" xr:uid="{00000000-0005-0000-0000-0000380A0000}"/>
    <cellStyle name="Currency 2 4 2 5 2 4 3" xfId="3128" xr:uid="{00000000-0005-0000-0000-0000390A0000}"/>
    <cellStyle name="Currency 2 4 2 5 2 5" xfId="3129" xr:uid="{00000000-0005-0000-0000-00003A0A0000}"/>
    <cellStyle name="Currency 2 4 2 5 2 5 2" xfId="3130" xr:uid="{00000000-0005-0000-0000-00003B0A0000}"/>
    <cellStyle name="Currency 2 4 2 5 2 5 2 2" xfId="3131" xr:uid="{00000000-0005-0000-0000-00003C0A0000}"/>
    <cellStyle name="Currency 2 4 2 5 2 5 3" xfId="3132" xr:uid="{00000000-0005-0000-0000-00003D0A0000}"/>
    <cellStyle name="Currency 2 4 2 5 2 6" xfId="3133" xr:uid="{00000000-0005-0000-0000-00003E0A0000}"/>
    <cellStyle name="Currency 2 4 2 5 2 6 2" xfId="3134" xr:uid="{00000000-0005-0000-0000-00003F0A0000}"/>
    <cellStyle name="Currency 2 4 2 5 2 6 2 2" xfId="3135" xr:uid="{00000000-0005-0000-0000-0000400A0000}"/>
    <cellStyle name="Currency 2 4 2 5 2 6 3" xfId="3136" xr:uid="{00000000-0005-0000-0000-0000410A0000}"/>
    <cellStyle name="Currency 2 4 2 5 2 7" xfId="3137" xr:uid="{00000000-0005-0000-0000-0000420A0000}"/>
    <cellStyle name="Currency 2 4 2 5 2 7 2" xfId="3138" xr:uid="{00000000-0005-0000-0000-0000430A0000}"/>
    <cellStyle name="Currency 2 4 2 5 2 8" xfId="3139" xr:uid="{00000000-0005-0000-0000-0000440A0000}"/>
    <cellStyle name="Currency 2 4 2 5 2 8 2" xfId="3140" xr:uid="{00000000-0005-0000-0000-0000450A0000}"/>
    <cellStyle name="Currency 2 4 2 5 2 9" xfId="3141" xr:uid="{00000000-0005-0000-0000-0000460A0000}"/>
    <cellStyle name="Currency 2 4 2 5 3" xfId="159" xr:uid="{00000000-0005-0000-0000-0000470A0000}"/>
    <cellStyle name="Currency 2 4 2 5 4" xfId="3142" xr:uid="{00000000-0005-0000-0000-0000480A0000}"/>
    <cellStyle name="Currency 2 4 2 5 4 2" xfId="3143" xr:uid="{00000000-0005-0000-0000-0000490A0000}"/>
    <cellStyle name="Currency 2 4 2 5 4 3" xfId="3144" xr:uid="{00000000-0005-0000-0000-00004A0A0000}"/>
    <cellStyle name="Currency 2 4 2 5 5" xfId="3145" xr:uid="{00000000-0005-0000-0000-00004B0A0000}"/>
    <cellStyle name="Currency 2 4 2 5 5 2" xfId="3146" xr:uid="{00000000-0005-0000-0000-00004C0A0000}"/>
    <cellStyle name="Currency 2 4 2 5 5 2 2" xfId="3147" xr:uid="{00000000-0005-0000-0000-00004D0A0000}"/>
    <cellStyle name="Currency 2 4 2 5 5 3" xfId="3148" xr:uid="{00000000-0005-0000-0000-00004E0A0000}"/>
    <cellStyle name="Currency 2 4 2 5 6" xfId="3149" xr:uid="{00000000-0005-0000-0000-00004F0A0000}"/>
    <cellStyle name="Currency 2 4 2 5 6 2" xfId="3150" xr:uid="{00000000-0005-0000-0000-0000500A0000}"/>
    <cellStyle name="Currency 2 4 2 5 6 2 2" xfId="3151" xr:uid="{00000000-0005-0000-0000-0000510A0000}"/>
    <cellStyle name="Currency 2 4 2 5 6 3" xfId="3152" xr:uid="{00000000-0005-0000-0000-0000520A0000}"/>
    <cellStyle name="Currency 2 4 2 5 7" xfId="3153" xr:uid="{00000000-0005-0000-0000-0000530A0000}"/>
    <cellStyle name="Currency 2 4 2 5 7 2" xfId="3154" xr:uid="{00000000-0005-0000-0000-0000540A0000}"/>
    <cellStyle name="Currency 2 4 2 5 7 2 2" xfId="3155" xr:uid="{00000000-0005-0000-0000-0000550A0000}"/>
    <cellStyle name="Currency 2 4 2 5 7 3" xfId="3156" xr:uid="{00000000-0005-0000-0000-0000560A0000}"/>
    <cellStyle name="Currency 2 4 2 5 8" xfId="3157" xr:uid="{00000000-0005-0000-0000-0000570A0000}"/>
    <cellStyle name="Currency 2 4 2 5 8 2" xfId="3158" xr:uid="{00000000-0005-0000-0000-0000580A0000}"/>
    <cellStyle name="Currency 2 4 2 5 9" xfId="3159" xr:uid="{00000000-0005-0000-0000-0000590A0000}"/>
    <cellStyle name="Currency 2 4 2 5 9 2" xfId="3160" xr:uid="{00000000-0005-0000-0000-00005A0A0000}"/>
    <cellStyle name="Currency 2 4 2 6" xfId="160" xr:uid="{00000000-0005-0000-0000-00005B0A0000}"/>
    <cellStyle name="Currency 2 4 2 6 2" xfId="161" xr:uid="{00000000-0005-0000-0000-00005C0A0000}"/>
    <cellStyle name="Currency 2 4 2 6 2 10" xfId="3161" xr:uid="{00000000-0005-0000-0000-00005D0A0000}"/>
    <cellStyle name="Currency 2 4 2 6 2 2" xfId="3162" xr:uid="{00000000-0005-0000-0000-00005E0A0000}"/>
    <cellStyle name="Currency 2 4 2 6 2 3" xfId="3163" xr:uid="{00000000-0005-0000-0000-00005F0A0000}"/>
    <cellStyle name="Currency 2 4 2 6 2 4" xfId="3164" xr:uid="{00000000-0005-0000-0000-0000600A0000}"/>
    <cellStyle name="Currency 2 4 2 6 2 4 2" xfId="3165" xr:uid="{00000000-0005-0000-0000-0000610A0000}"/>
    <cellStyle name="Currency 2 4 2 6 2 4 2 2" xfId="3166" xr:uid="{00000000-0005-0000-0000-0000620A0000}"/>
    <cellStyle name="Currency 2 4 2 6 2 4 3" xfId="3167" xr:uid="{00000000-0005-0000-0000-0000630A0000}"/>
    <cellStyle name="Currency 2 4 2 6 2 5" xfId="3168" xr:uid="{00000000-0005-0000-0000-0000640A0000}"/>
    <cellStyle name="Currency 2 4 2 6 2 5 2" xfId="3169" xr:uid="{00000000-0005-0000-0000-0000650A0000}"/>
    <cellStyle name="Currency 2 4 2 6 2 5 2 2" xfId="3170" xr:uid="{00000000-0005-0000-0000-0000660A0000}"/>
    <cellStyle name="Currency 2 4 2 6 2 5 3" xfId="3171" xr:uid="{00000000-0005-0000-0000-0000670A0000}"/>
    <cellStyle name="Currency 2 4 2 6 2 6" xfId="3172" xr:uid="{00000000-0005-0000-0000-0000680A0000}"/>
    <cellStyle name="Currency 2 4 2 6 2 6 2" xfId="3173" xr:uid="{00000000-0005-0000-0000-0000690A0000}"/>
    <cellStyle name="Currency 2 4 2 6 2 6 2 2" xfId="3174" xr:uid="{00000000-0005-0000-0000-00006A0A0000}"/>
    <cellStyle name="Currency 2 4 2 6 2 6 3" xfId="3175" xr:uid="{00000000-0005-0000-0000-00006B0A0000}"/>
    <cellStyle name="Currency 2 4 2 6 2 7" xfId="3176" xr:uid="{00000000-0005-0000-0000-00006C0A0000}"/>
    <cellStyle name="Currency 2 4 2 6 2 7 2" xfId="3177" xr:uid="{00000000-0005-0000-0000-00006D0A0000}"/>
    <cellStyle name="Currency 2 4 2 6 2 8" xfId="3178" xr:uid="{00000000-0005-0000-0000-00006E0A0000}"/>
    <cellStyle name="Currency 2 4 2 6 2 8 2" xfId="3179" xr:uid="{00000000-0005-0000-0000-00006F0A0000}"/>
    <cellStyle name="Currency 2 4 2 6 2 9" xfId="3180" xr:uid="{00000000-0005-0000-0000-0000700A0000}"/>
    <cellStyle name="Currency 2 4 2 6 3" xfId="162" xr:uid="{00000000-0005-0000-0000-0000710A0000}"/>
    <cellStyle name="Currency 2 4 2 6 4" xfId="3181" xr:uid="{00000000-0005-0000-0000-0000720A0000}"/>
    <cellStyle name="Currency 2 4 2 6 4 2" xfId="3182" xr:uid="{00000000-0005-0000-0000-0000730A0000}"/>
    <cellStyle name="Currency 2 4 2 6 4 2 2" xfId="3183" xr:uid="{00000000-0005-0000-0000-0000740A0000}"/>
    <cellStyle name="Currency 2 4 2 6 4 3" xfId="3184" xr:uid="{00000000-0005-0000-0000-0000750A0000}"/>
    <cellStyle name="Currency 2 4 2 6 5" xfId="3185" xr:uid="{00000000-0005-0000-0000-0000760A0000}"/>
    <cellStyle name="Currency 2 4 2 6 5 2" xfId="3186" xr:uid="{00000000-0005-0000-0000-0000770A0000}"/>
    <cellStyle name="Currency 2 4 2 6 5 2 2" xfId="3187" xr:uid="{00000000-0005-0000-0000-0000780A0000}"/>
    <cellStyle name="Currency 2 4 2 6 5 3" xfId="3188" xr:uid="{00000000-0005-0000-0000-0000790A0000}"/>
    <cellStyle name="Currency 2 4 2 7" xfId="3189" xr:uid="{00000000-0005-0000-0000-00007A0A0000}"/>
    <cellStyle name="Currency 2 4 2 7 2" xfId="3190" xr:uid="{00000000-0005-0000-0000-00007B0A0000}"/>
    <cellStyle name="Currency 2 4 2 7 3" xfId="3191" xr:uid="{00000000-0005-0000-0000-00007C0A0000}"/>
    <cellStyle name="Currency 2 4 2 7 3 2" xfId="3192" xr:uid="{00000000-0005-0000-0000-00007D0A0000}"/>
    <cellStyle name="Currency 2 4 2 7 3 3" xfId="3193" xr:uid="{00000000-0005-0000-0000-00007E0A0000}"/>
    <cellStyle name="Currency 2 4 2 7 4" xfId="3194" xr:uid="{00000000-0005-0000-0000-00007F0A0000}"/>
    <cellStyle name="Currency 2 4 2 7 4 2" xfId="3195" xr:uid="{00000000-0005-0000-0000-0000800A0000}"/>
    <cellStyle name="Currency 2 4 2 7 4 2 2" xfId="3196" xr:uid="{00000000-0005-0000-0000-0000810A0000}"/>
    <cellStyle name="Currency 2 4 2 7 4 3" xfId="3197" xr:uid="{00000000-0005-0000-0000-0000820A0000}"/>
    <cellStyle name="Currency 2 4 2 7 5" xfId="3198" xr:uid="{00000000-0005-0000-0000-0000830A0000}"/>
    <cellStyle name="Currency 2 4 2 7 5 2" xfId="3199" xr:uid="{00000000-0005-0000-0000-0000840A0000}"/>
    <cellStyle name="Currency 2 4 2 7 5 2 2" xfId="3200" xr:uid="{00000000-0005-0000-0000-0000850A0000}"/>
    <cellStyle name="Currency 2 4 2 7 5 3" xfId="3201" xr:uid="{00000000-0005-0000-0000-0000860A0000}"/>
    <cellStyle name="Currency 2 4 2 7 6" xfId="3202" xr:uid="{00000000-0005-0000-0000-0000870A0000}"/>
    <cellStyle name="Currency 2 4 2 7 6 2" xfId="3203" xr:uid="{00000000-0005-0000-0000-0000880A0000}"/>
    <cellStyle name="Currency 2 4 2 7 6 2 2" xfId="3204" xr:uid="{00000000-0005-0000-0000-0000890A0000}"/>
    <cellStyle name="Currency 2 4 2 7 6 3" xfId="3205" xr:uid="{00000000-0005-0000-0000-00008A0A0000}"/>
    <cellStyle name="Currency 2 4 2 7 7" xfId="3206" xr:uid="{00000000-0005-0000-0000-00008B0A0000}"/>
    <cellStyle name="Currency 2 4 2 7 7 2" xfId="3207" xr:uid="{00000000-0005-0000-0000-00008C0A0000}"/>
    <cellStyle name="Currency 2 4 2 7 8" xfId="3208" xr:uid="{00000000-0005-0000-0000-00008D0A0000}"/>
    <cellStyle name="Currency 2 4 2 7 8 2" xfId="3209" xr:uid="{00000000-0005-0000-0000-00008E0A0000}"/>
    <cellStyle name="Currency 2 4 2 7 9" xfId="3210" xr:uid="{00000000-0005-0000-0000-00008F0A0000}"/>
    <cellStyle name="Currency 2 4 2 8" xfId="3211" xr:uid="{00000000-0005-0000-0000-0000900A0000}"/>
    <cellStyle name="Currency 2 4 2 8 2" xfId="3212" xr:uid="{00000000-0005-0000-0000-0000910A0000}"/>
    <cellStyle name="Currency 2 4 2 8 3" xfId="3213" xr:uid="{00000000-0005-0000-0000-0000920A0000}"/>
    <cellStyle name="Currency 2 4 2 9" xfId="3214" xr:uid="{00000000-0005-0000-0000-0000930A0000}"/>
    <cellStyle name="Currency 2 4 3" xfId="163" xr:uid="{00000000-0005-0000-0000-0000940A0000}"/>
    <cellStyle name="Currency 2 4 3 10" xfId="3215" xr:uid="{00000000-0005-0000-0000-0000950A0000}"/>
    <cellStyle name="Currency 2 4 3 10 2" xfId="3216" xr:uid="{00000000-0005-0000-0000-0000960A0000}"/>
    <cellStyle name="Currency 2 4 3 10 2 2" xfId="3217" xr:uid="{00000000-0005-0000-0000-0000970A0000}"/>
    <cellStyle name="Currency 2 4 3 10 3" xfId="3218" xr:uid="{00000000-0005-0000-0000-0000980A0000}"/>
    <cellStyle name="Currency 2 4 3 10 4" xfId="3219" xr:uid="{00000000-0005-0000-0000-0000990A0000}"/>
    <cellStyle name="Currency 2 4 3 11" xfId="3220" xr:uid="{00000000-0005-0000-0000-00009A0A0000}"/>
    <cellStyle name="Currency 2 4 3 11 2" xfId="3221" xr:uid="{00000000-0005-0000-0000-00009B0A0000}"/>
    <cellStyle name="Currency 2 4 3 11 2 2" xfId="3222" xr:uid="{00000000-0005-0000-0000-00009C0A0000}"/>
    <cellStyle name="Currency 2 4 3 11 3" xfId="3223" xr:uid="{00000000-0005-0000-0000-00009D0A0000}"/>
    <cellStyle name="Currency 2 4 3 12" xfId="3224" xr:uid="{00000000-0005-0000-0000-00009E0A0000}"/>
    <cellStyle name="Currency 2 4 3 12 2" xfId="3225" xr:uid="{00000000-0005-0000-0000-00009F0A0000}"/>
    <cellStyle name="Currency 2 4 3 12 2 2" xfId="3226" xr:uid="{00000000-0005-0000-0000-0000A00A0000}"/>
    <cellStyle name="Currency 2 4 3 12 3" xfId="3227" xr:uid="{00000000-0005-0000-0000-0000A10A0000}"/>
    <cellStyle name="Currency 2 4 3 13" xfId="3228" xr:uid="{00000000-0005-0000-0000-0000A20A0000}"/>
    <cellStyle name="Currency 2 4 3 13 2" xfId="3229" xr:uid="{00000000-0005-0000-0000-0000A30A0000}"/>
    <cellStyle name="Currency 2 4 3 14" xfId="3230" xr:uid="{00000000-0005-0000-0000-0000A40A0000}"/>
    <cellStyle name="Currency 2 4 3 14 2" xfId="3231" xr:uid="{00000000-0005-0000-0000-0000A50A0000}"/>
    <cellStyle name="Currency 2 4 3 15" xfId="3232" xr:uid="{00000000-0005-0000-0000-0000A60A0000}"/>
    <cellStyle name="Currency 2 4 3 16" xfId="3233" xr:uid="{00000000-0005-0000-0000-0000A70A0000}"/>
    <cellStyle name="Currency 2 4 3 17" xfId="3234" xr:uid="{00000000-0005-0000-0000-0000A80A0000}"/>
    <cellStyle name="Currency 2 4 3 2" xfId="164" xr:uid="{00000000-0005-0000-0000-0000A90A0000}"/>
    <cellStyle name="Currency 2 4 3 2 10" xfId="3235" xr:uid="{00000000-0005-0000-0000-0000AA0A0000}"/>
    <cellStyle name="Currency 2 4 3 2 10 2" xfId="3236" xr:uid="{00000000-0005-0000-0000-0000AB0A0000}"/>
    <cellStyle name="Currency 2 4 3 2 10 2 2" xfId="3237" xr:uid="{00000000-0005-0000-0000-0000AC0A0000}"/>
    <cellStyle name="Currency 2 4 3 2 10 3" xfId="3238" xr:uid="{00000000-0005-0000-0000-0000AD0A0000}"/>
    <cellStyle name="Currency 2 4 3 2 11" xfId="3239" xr:uid="{00000000-0005-0000-0000-0000AE0A0000}"/>
    <cellStyle name="Currency 2 4 3 2 11 2" xfId="3240" xr:uid="{00000000-0005-0000-0000-0000AF0A0000}"/>
    <cellStyle name="Currency 2 4 3 2 12" xfId="3241" xr:uid="{00000000-0005-0000-0000-0000B00A0000}"/>
    <cellStyle name="Currency 2 4 3 2 12 2" xfId="3242" xr:uid="{00000000-0005-0000-0000-0000B10A0000}"/>
    <cellStyle name="Currency 2 4 3 2 13" xfId="3243" xr:uid="{00000000-0005-0000-0000-0000B20A0000}"/>
    <cellStyle name="Currency 2 4 3 2 14" xfId="3244" xr:uid="{00000000-0005-0000-0000-0000B30A0000}"/>
    <cellStyle name="Currency 2 4 3 2 15" xfId="3245" xr:uid="{00000000-0005-0000-0000-0000B40A0000}"/>
    <cellStyle name="Currency 2 4 3 2 2" xfId="165" xr:uid="{00000000-0005-0000-0000-0000B50A0000}"/>
    <cellStyle name="Currency 2 4 3 2 2 2" xfId="3246" xr:uid="{00000000-0005-0000-0000-0000B60A0000}"/>
    <cellStyle name="Currency 2 4 3 2 2 2 2" xfId="3247" xr:uid="{00000000-0005-0000-0000-0000B70A0000}"/>
    <cellStyle name="Currency 2 4 3 2 2 2 3" xfId="3248" xr:uid="{00000000-0005-0000-0000-0000B80A0000}"/>
    <cellStyle name="Currency 2 4 3 2 2 2 3 2" xfId="3249" xr:uid="{00000000-0005-0000-0000-0000B90A0000}"/>
    <cellStyle name="Currency 2 4 3 2 2 2 3 3" xfId="3250" xr:uid="{00000000-0005-0000-0000-0000BA0A0000}"/>
    <cellStyle name="Currency 2 4 3 2 2 2 4" xfId="3251" xr:uid="{00000000-0005-0000-0000-0000BB0A0000}"/>
    <cellStyle name="Currency 2 4 3 2 2 2 4 2" xfId="3252" xr:uid="{00000000-0005-0000-0000-0000BC0A0000}"/>
    <cellStyle name="Currency 2 4 3 2 2 2 4 2 2" xfId="3253" xr:uid="{00000000-0005-0000-0000-0000BD0A0000}"/>
    <cellStyle name="Currency 2 4 3 2 2 2 4 3" xfId="3254" xr:uid="{00000000-0005-0000-0000-0000BE0A0000}"/>
    <cellStyle name="Currency 2 4 3 2 2 2 5" xfId="3255" xr:uid="{00000000-0005-0000-0000-0000BF0A0000}"/>
    <cellStyle name="Currency 2 4 3 2 2 2 5 2" xfId="3256" xr:uid="{00000000-0005-0000-0000-0000C00A0000}"/>
    <cellStyle name="Currency 2 4 3 2 2 2 5 2 2" xfId="3257" xr:uid="{00000000-0005-0000-0000-0000C10A0000}"/>
    <cellStyle name="Currency 2 4 3 2 2 2 5 3" xfId="3258" xr:uid="{00000000-0005-0000-0000-0000C20A0000}"/>
    <cellStyle name="Currency 2 4 3 2 2 2 6" xfId="3259" xr:uid="{00000000-0005-0000-0000-0000C30A0000}"/>
    <cellStyle name="Currency 2 4 3 2 2 2 6 2" xfId="3260" xr:uid="{00000000-0005-0000-0000-0000C40A0000}"/>
    <cellStyle name="Currency 2 4 3 2 2 2 6 2 2" xfId="3261" xr:uid="{00000000-0005-0000-0000-0000C50A0000}"/>
    <cellStyle name="Currency 2 4 3 2 2 2 6 3" xfId="3262" xr:uid="{00000000-0005-0000-0000-0000C60A0000}"/>
    <cellStyle name="Currency 2 4 3 2 2 2 7" xfId="3263" xr:uid="{00000000-0005-0000-0000-0000C70A0000}"/>
    <cellStyle name="Currency 2 4 3 2 2 2 7 2" xfId="3264" xr:uid="{00000000-0005-0000-0000-0000C80A0000}"/>
    <cellStyle name="Currency 2 4 3 2 2 2 8" xfId="3265" xr:uid="{00000000-0005-0000-0000-0000C90A0000}"/>
    <cellStyle name="Currency 2 4 3 2 2 2 8 2" xfId="3266" xr:uid="{00000000-0005-0000-0000-0000CA0A0000}"/>
    <cellStyle name="Currency 2 4 3 2 2 2 9" xfId="3267" xr:uid="{00000000-0005-0000-0000-0000CB0A0000}"/>
    <cellStyle name="Currency 2 4 3 2 2 3" xfId="3268" xr:uid="{00000000-0005-0000-0000-0000CC0A0000}"/>
    <cellStyle name="Currency 2 4 3 2 2 3 2" xfId="3269" xr:uid="{00000000-0005-0000-0000-0000CD0A0000}"/>
    <cellStyle name="Currency 2 4 3 2 2 3 3" xfId="3270" xr:uid="{00000000-0005-0000-0000-0000CE0A0000}"/>
    <cellStyle name="Currency 2 4 3 2 2 3 3 2" xfId="3271" xr:uid="{00000000-0005-0000-0000-0000CF0A0000}"/>
    <cellStyle name="Currency 2 4 3 2 2 3 3 3" xfId="3272" xr:uid="{00000000-0005-0000-0000-0000D00A0000}"/>
    <cellStyle name="Currency 2 4 3 2 2 3 4" xfId="3273" xr:uid="{00000000-0005-0000-0000-0000D10A0000}"/>
    <cellStyle name="Currency 2 4 3 2 2 3 4 2" xfId="3274" xr:uid="{00000000-0005-0000-0000-0000D20A0000}"/>
    <cellStyle name="Currency 2 4 3 2 2 3 4 2 2" xfId="3275" xr:uid="{00000000-0005-0000-0000-0000D30A0000}"/>
    <cellStyle name="Currency 2 4 3 2 2 3 4 3" xfId="3276" xr:uid="{00000000-0005-0000-0000-0000D40A0000}"/>
    <cellStyle name="Currency 2 4 3 2 2 3 5" xfId="3277" xr:uid="{00000000-0005-0000-0000-0000D50A0000}"/>
    <cellStyle name="Currency 2 4 3 2 2 3 5 2" xfId="3278" xr:uid="{00000000-0005-0000-0000-0000D60A0000}"/>
    <cellStyle name="Currency 2 4 3 2 2 3 5 2 2" xfId="3279" xr:uid="{00000000-0005-0000-0000-0000D70A0000}"/>
    <cellStyle name="Currency 2 4 3 2 2 3 5 3" xfId="3280" xr:uid="{00000000-0005-0000-0000-0000D80A0000}"/>
    <cellStyle name="Currency 2 4 3 2 2 3 6" xfId="3281" xr:uid="{00000000-0005-0000-0000-0000D90A0000}"/>
    <cellStyle name="Currency 2 4 3 2 2 3 6 2" xfId="3282" xr:uid="{00000000-0005-0000-0000-0000DA0A0000}"/>
    <cellStyle name="Currency 2 4 3 2 2 3 6 2 2" xfId="3283" xr:uid="{00000000-0005-0000-0000-0000DB0A0000}"/>
    <cellStyle name="Currency 2 4 3 2 2 3 6 3" xfId="3284" xr:uid="{00000000-0005-0000-0000-0000DC0A0000}"/>
    <cellStyle name="Currency 2 4 3 2 2 3 7" xfId="3285" xr:uid="{00000000-0005-0000-0000-0000DD0A0000}"/>
    <cellStyle name="Currency 2 4 3 2 2 3 7 2" xfId="3286" xr:uid="{00000000-0005-0000-0000-0000DE0A0000}"/>
    <cellStyle name="Currency 2 4 3 2 2 3 8" xfId="3287" xr:uid="{00000000-0005-0000-0000-0000DF0A0000}"/>
    <cellStyle name="Currency 2 4 3 2 2 3 8 2" xfId="3288" xr:uid="{00000000-0005-0000-0000-0000E00A0000}"/>
    <cellStyle name="Currency 2 4 3 2 2 3 9" xfId="3289" xr:uid="{00000000-0005-0000-0000-0000E10A0000}"/>
    <cellStyle name="Currency 2 4 3 2 2 4" xfId="3290" xr:uid="{00000000-0005-0000-0000-0000E20A0000}"/>
    <cellStyle name="Currency 2 4 3 2 2 4 2" xfId="3291" xr:uid="{00000000-0005-0000-0000-0000E30A0000}"/>
    <cellStyle name="Currency 2 4 3 2 2 4 3" xfId="3292" xr:uid="{00000000-0005-0000-0000-0000E40A0000}"/>
    <cellStyle name="Currency 2 4 3 2 2 4 3 2" xfId="3293" xr:uid="{00000000-0005-0000-0000-0000E50A0000}"/>
    <cellStyle name="Currency 2 4 3 2 2 4 3 2 2" xfId="3294" xr:uid="{00000000-0005-0000-0000-0000E60A0000}"/>
    <cellStyle name="Currency 2 4 3 2 2 4 3 3" xfId="3295" xr:uid="{00000000-0005-0000-0000-0000E70A0000}"/>
    <cellStyle name="Currency 2 4 3 2 2 4 4" xfId="3296" xr:uid="{00000000-0005-0000-0000-0000E80A0000}"/>
    <cellStyle name="Currency 2 4 3 2 2 4 4 2" xfId="3297" xr:uid="{00000000-0005-0000-0000-0000E90A0000}"/>
    <cellStyle name="Currency 2 4 3 2 2 4 4 2 2" xfId="3298" xr:uid="{00000000-0005-0000-0000-0000EA0A0000}"/>
    <cellStyle name="Currency 2 4 3 2 2 4 4 3" xfId="3299" xr:uid="{00000000-0005-0000-0000-0000EB0A0000}"/>
    <cellStyle name="Currency 2 4 3 2 2 4 5" xfId="3300" xr:uid="{00000000-0005-0000-0000-0000EC0A0000}"/>
    <cellStyle name="Currency 2 4 3 2 2 4 5 2" xfId="3301" xr:uid="{00000000-0005-0000-0000-0000ED0A0000}"/>
    <cellStyle name="Currency 2 4 3 2 2 4 5 2 2" xfId="3302" xr:uid="{00000000-0005-0000-0000-0000EE0A0000}"/>
    <cellStyle name="Currency 2 4 3 2 2 4 5 3" xfId="3303" xr:uid="{00000000-0005-0000-0000-0000EF0A0000}"/>
    <cellStyle name="Currency 2 4 3 2 2 4 6" xfId="3304" xr:uid="{00000000-0005-0000-0000-0000F00A0000}"/>
    <cellStyle name="Currency 2 4 3 2 2 4 6 2" xfId="3305" xr:uid="{00000000-0005-0000-0000-0000F10A0000}"/>
    <cellStyle name="Currency 2 4 3 2 2 4 7" xfId="3306" xr:uid="{00000000-0005-0000-0000-0000F20A0000}"/>
    <cellStyle name="Currency 2 4 3 2 2 4 7 2" xfId="3307" xr:uid="{00000000-0005-0000-0000-0000F30A0000}"/>
    <cellStyle name="Currency 2 4 3 2 2 4 8" xfId="3308" xr:uid="{00000000-0005-0000-0000-0000F40A0000}"/>
    <cellStyle name="Currency 2 4 3 2 2 4 9" xfId="3309" xr:uid="{00000000-0005-0000-0000-0000F50A0000}"/>
    <cellStyle name="Currency 2 4 3 2 2 5" xfId="3310" xr:uid="{00000000-0005-0000-0000-0000F60A0000}"/>
    <cellStyle name="Currency 2 4 3 2 2 5 2" xfId="3311" xr:uid="{00000000-0005-0000-0000-0000F70A0000}"/>
    <cellStyle name="Currency 2 4 3 2 2 5 3" xfId="3312" xr:uid="{00000000-0005-0000-0000-0000F80A0000}"/>
    <cellStyle name="Currency 2 4 3 2 2 6" xfId="3313" xr:uid="{00000000-0005-0000-0000-0000F90A0000}"/>
    <cellStyle name="Currency 2 4 3 2 2 6 2" xfId="3314" xr:uid="{00000000-0005-0000-0000-0000FA0A0000}"/>
    <cellStyle name="Currency 2 4 3 2 2 6 2 2" xfId="3315" xr:uid="{00000000-0005-0000-0000-0000FB0A0000}"/>
    <cellStyle name="Currency 2 4 3 2 2 6 2 2 2" xfId="3316" xr:uid="{00000000-0005-0000-0000-0000FC0A0000}"/>
    <cellStyle name="Currency 2 4 3 2 2 6 2 3" xfId="3317" xr:uid="{00000000-0005-0000-0000-0000FD0A0000}"/>
    <cellStyle name="Currency 2 4 3 2 2 6 3" xfId="3318" xr:uid="{00000000-0005-0000-0000-0000FE0A0000}"/>
    <cellStyle name="Currency 2 4 3 2 2 6 3 2" xfId="3319" xr:uid="{00000000-0005-0000-0000-0000FF0A0000}"/>
    <cellStyle name="Currency 2 4 3 2 2 6 3 2 2" xfId="3320" xr:uid="{00000000-0005-0000-0000-0000000B0000}"/>
    <cellStyle name="Currency 2 4 3 2 2 6 3 3" xfId="3321" xr:uid="{00000000-0005-0000-0000-0000010B0000}"/>
    <cellStyle name="Currency 2 4 3 2 2 6 4" xfId="3322" xr:uid="{00000000-0005-0000-0000-0000020B0000}"/>
    <cellStyle name="Currency 2 4 3 2 2 6 4 2" xfId="3323" xr:uid="{00000000-0005-0000-0000-0000030B0000}"/>
    <cellStyle name="Currency 2 4 3 2 2 6 4 2 2" xfId="3324" xr:uid="{00000000-0005-0000-0000-0000040B0000}"/>
    <cellStyle name="Currency 2 4 3 2 2 6 4 3" xfId="3325" xr:uid="{00000000-0005-0000-0000-0000050B0000}"/>
    <cellStyle name="Currency 2 4 3 2 2 6 5" xfId="3326" xr:uid="{00000000-0005-0000-0000-0000060B0000}"/>
    <cellStyle name="Currency 2 4 3 2 2 6 5 2" xfId="3327" xr:uid="{00000000-0005-0000-0000-0000070B0000}"/>
    <cellStyle name="Currency 2 4 3 2 2 6 6" xfId="3328" xr:uid="{00000000-0005-0000-0000-0000080B0000}"/>
    <cellStyle name="Currency 2 4 3 2 2 6 6 2" xfId="3329" xr:uid="{00000000-0005-0000-0000-0000090B0000}"/>
    <cellStyle name="Currency 2 4 3 2 2 6 7" xfId="3330" xr:uid="{00000000-0005-0000-0000-00000A0B0000}"/>
    <cellStyle name="Currency 2 4 3 2 2 7" xfId="3331" xr:uid="{00000000-0005-0000-0000-00000B0B0000}"/>
    <cellStyle name="Currency 2 4 3 2 2 7 2" xfId="3332" xr:uid="{00000000-0005-0000-0000-00000C0B0000}"/>
    <cellStyle name="Currency 2 4 3 2 2 7 2 2" xfId="3333" xr:uid="{00000000-0005-0000-0000-00000D0B0000}"/>
    <cellStyle name="Currency 2 4 3 2 2 7 3" xfId="3334" xr:uid="{00000000-0005-0000-0000-00000E0B0000}"/>
    <cellStyle name="Currency 2 4 3 2 2 8" xfId="3335" xr:uid="{00000000-0005-0000-0000-00000F0B0000}"/>
    <cellStyle name="Currency 2 4 3 2 2 8 2" xfId="3336" xr:uid="{00000000-0005-0000-0000-0000100B0000}"/>
    <cellStyle name="Currency 2 4 3 2 2 8 2 2" xfId="3337" xr:uid="{00000000-0005-0000-0000-0000110B0000}"/>
    <cellStyle name="Currency 2 4 3 2 2 8 3" xfId="3338" xr:uid="{00000000-0005-0000-0000-0000120B0000}"/>
    <cellStyle name="Currency 2 4 3 2 3" xfId="166" xr:uid="{00000000-0005-0000-0000-0000130B0000}"/>
    <cellStyle name="Currency 2 4 3 2 3 10" xfId="3339" xr:uid="{00000000-0005-0000-0000-0000140B0000}"/>
    <cellStyle name="Currency 2 4 3 2 3 2" xfId="167" xr:uid="{00000000-0005-0000-0000-0000150B0000}"/>
    <cellStyle name="Currency 2 4 3 2 3 2 2" xfId="3340" xr:uid="{00000000-0005-0000-0000-0000160B0000}"/>
    <cellStyle name="Currency 2 4 3 2 3 2 3" xfId="3341" xr:uid="{00000000-0005-0000-0000-0000170B0000}"/>
    <cellStyle name="Currency 2 4 3 2 3 2 3 2" xfId="3342" xr:uid="{00000000-0005-0000-0000-0000180B0000}"/>
    <cellStyle name="Currency 2 4 3 2 3 2 3 3" xfId="3343" xr:uid="{00000000-0005-0000-0000-0000190B0000}"/>
    <cellStyle name="Currency 2 4 3 2 3 2 4" xfId="3344" xr:uid="{00000000-0005-0000-0000-00001A0B0000}"/>
    <cellStyle name="Currency 2 4 3 2 3 2 4 2" xfId="3345" xr:uid="{00000000-0005-0000-0000-00001B0B0000}"/>
    <cellStyle name="Currency 2 4 3 2 3 2 4 2 2" xfId="3346" xr:uid="{00000000-0005-0000-0000-00001C0B0000}"/>
    <cellStyle name="Currency 2 4 3 2 3 2 4 3" xfId="3347" xr:uid="{00000000-0005-0000-0000-00001D0B0000}"/>
    <cellStyle name="Currency 2 4 3 2 3 2 5" xfId="3348" xr:uid="{00000000-0005-0000-0000-00001E0B0000}"/>
    <cellStyle name="Currency 2 4 3 2 3 2 5 2" xfId="3349" xr:uid="{00000000-0005-0000-0000-00001F0B0000}"/>
    <cellStyle name="Currency 2 4 3 2 3 2 5 2 2" xfId="3350" xr:uid="{00000000-0005-0000-0000-0000200B0000}"/>
    <cellStyle name="Currency 2 4 3 2 3 2 5 3" xfId="3351" xr:uid="{00000000-0005-0000-0000-0000210B0000}"/>
    <cellStyle name="Currency 2 4 3 2 3 2 6" xfId="3352" xr:uid="{00000000-0005-0000-0000-0000220B0000}"/>
    <cellStyle name="Currency 2 4 3 2 3 2 6 2" xfId="3353" xr:uid="{00000000-0005-0000-0000-0000230B0000}"/>
    <cellStyle name="Currency 2 4 3 2 3 2 6 2 2" xfId="3354" xr:uid="{00000000-0005-0000-0000-0000240B0000}"/>
    <cellStyle name="Currency 2 4 3 2 3 2 6 3" xfId="3355" xr:uid="{00000000-0005-0000-0000-0000250B0000}"/>
    <cellStyle name="Currency 2 4 3 2 3 2 7" xfId="3356" xr:uid="{00000000-0005-0000-0000-0000260B0000}"/>
    <cellStyle name="Currency 2 4 3 2 3 2 7 2" xfId="3357" xr:uid="{00000000-0005-0000-0000-0000270B0000}"/>
    <cellStyle name="Currency 2 4 3 2 3 2 8" xfId="3358" xr:uid="{00000000-0005-0000-0000-0000280B0000}"/>
    <cellStyle name="Currency 2 4 3 2 3 2 8 2" xfId="3359" xr:uid="{00000000-0005-0000-0000-0000290B0000}"/>
    <cellStyle name="Currency 2 4 3 2 3 2 9" xfId="3360" xr:uid="{00000000-0005-0000-0000-00002A0B0000}"/>
    <cellStyle name="Currency 2 4 3 2 3 3" xfId="168" xr:uid="{00000000-0005-0000-0000-00002B0B0000}"/>
    <cellStyle name="Currency 2 4 3 2 3 4" xfId="3361" xr:uid="{00000000-0005-0000-0000-00002C0B0000}"/>
    <cellStyle name="Currency 2 4 3 2 3 4 2" xfId="3362" xr:uid="{00000000-0005-0000-0000-00002D0B0000}"/>
    <cellStyle name="Currency 2 4 3 2 3 4 3" xfId="3363" xr:uid="{00000000-0005-0000-0000-00002E0B0000}"/>
    <cellStyle name="Currency 2 4 3 2 3 5" xfId="3364" xr:uid="{00000000-0005-0000-0000-00002F0B0000}"/>
    <cellStyle name="Currency 2 4 3 2 3 5 2" xfId="3365" xr:uid="{00000000-0005-0000-0000-0000300B0000}"/>
    <cellStyle name="Currency 2 4 3 2 3 5 2 2" xfId="3366" xr:uid="{00000000-0005-0000-0000-0000310B0000}"/>
    <cellStyle name="Currency 2 4 3 2 3 5 3" xfId="3367" xr:uid="{00000000-0005-0000-0000-0000320B0000}"/>
    <cellStyle name="Currency 2 4 3 2 3 6" xfId="3368" xr:uid="{00000000-0005-0000-0000-0000330B0000}"/>
    <cellStyle name="Currency 2 4 3 2 3 6 2" xfId="3369" xr:uid="{00000000-0005-0000-0000-0000340B0000}"/>
    <cellStyle name="Currency 2 4 3 2 3 6 2 2" xfId="3370" xr:uid="{00000000-0005-0000-0000-0000350B0000}"/>
    <cellStyle name="Currency 2 4 3 2 3 6 3" xfId="3371" xr:uid="{00000000-0005-0000-0000-0000360B0000}"/>
    <cellStyle name="Currency 2 4 3 2 3 7" xfId="3372" xr:uid="{00000000-0005-0000-0000-0000370B0000}"/>
    <cellStyle name="Currency 2 4 3 2 3 7 2" xfId="3373" xr:uid="{00000000-0005-0000-0000-0000380B0000}"/>
    <cellStyle name="Currency 2 4 3 2 3 7 2 2" xfId="3374" xr:uid="{00000000-0005-0000-0000-0000390B0000}"/>
    <cellStyle name="Currency 2 4 3 2 3 7 3" xfId="3375" xr:uid="{00000000-0005-0000-0000-00003A0B0000}"/>
    <cellStyle name="Currency 2 4 3 2 3 8" xfId="3376" xr:uid="{00000000-0005-0000-0000-00003B0B0000}"/>
    <cellStyle name="Currency 2 4 3 2 3 8 2" xfId="3377" xr:uid="{00000000-0005-0000-0000-00003C0B0000}"/>
    <cellStyle name="Currency 2 4 3 2 3 9" xfId="3378" xr:uid="{00000000-0005-0000-0000-00003D0B0000}"/>
    <cellStyle name="Currency 2 4 3 2 3 9 2" xfId="3379" xr:uid="{00000000-0005-0000-0000-00003E0B0000}"/>
    <cellStyle name="Currency 2 4 3 2 4" xfId="169" xr:uid="{00000000-0005-0000-0000-00003F0B0000}"/>
    <cellStyle name="Currency 2 4 3 2 4 2" xfId="170" xr:uid="{00000000-0005-0000-0000-0000400B0000}"/>
    <cellStyle name="Currency 2 4 3 2 4 2 10" xfId="3380" xr:uid="{00000000-0005-0000-0000-0000410B0000}"/>
    <cellStyle name="Currency 2 4 3 2 4 2 2" xfId="3381" xr:uid="{00000000-0005-0000-0000-0000420B0000}"/>
    <cellStyle name="Currency 2 4 3 2 4 2 3" xfId="3382" xr:uid="{00000000-0005-0000-0000-0000430B0000}"/>
    <cellStyle name="Currency 2 4 3 2 4 2 4" xfId="3383" xr:uid="{00000000-0005-0000-0000-0000440B0000}"/>
    <cellStyle name="Currency 2 4 3 2 4 2 4 2" xfId="3384" xr:uid="{00000000-0005-0000-0000-0000450B0000}"/>
    <cellStyle name="Currency 2 4 3 2 4 2 4 2 2" xfId="3385" xr:uid="{00000000-0005-0000-0000-0000460B0000}"/>
    <cellStyle name="Currency 2 4 3 2 4 2 4 3" xfId="3386" xr:uid="{00000000-0005-0000-0000-0000470B0000}"/>
    <cellStyle name="Currency 2 4 3 2 4 2 5" xfId="3387" xr:uid="{00000000-0005-0000-0000-0000480B0000}"/>
    <cellStyle name="Currency 2 4 3 2 4 2 5 2" xfId="3388" xr:uid="{00000000-0005-0000-0000-0000490B0000}"/>
    <cellStyle name="Currency 2 4 3 2 4 2 5 2 2" xfId="3389" xr:uid="{00000000-0005-0000-0000-00004A0B0000}"/>
    <cellStyle name="Currency 2 4 3 2 4 2 5 3" xfId="3390" xr:uid="{00000000-0005-0000-0000-00004B0B0000}"/>
    <cellStyle name="Currency 2 4 3 2 4 2 6" xfId="3391" xr:uid="{00000000-0005-0000-0000-00004C0B0000}"/>
    <cellStyle name="Currency 2 4 3 2 4 2 6 2" xfId="3392" xr:uid="{00000000-0005-0000-0000-00004D0B0000}"/>
    <cellStyle name="Currency 2 4 3 2 4 2 6 2 2" xfId="3393" xr:uid="{00000000-0005-0000-0000-00004E0B0000}"/>
    <cellStyle name="Currency 2 4 3 2 4 2 6 3" xfId="3394" xr:uid="{00000000-0005-0000-0000-00004F0B0000}"/>
    <cellStyle name="Currency 2 4 3 2 4 2 7" xfId="3395" xr:uid="{00000000-0005-0000-0000-0000500B0000}"/>
    <cellStyle name="Currency 2 4 3 2 4 2 7 2" xfId="3396" xr:uid="{00000000-0005-0000-0000-0000510B0000}"/>
    <cellStyle name="Currency 2 4 3 2 4 2 8" xfId="3397" xr:uid="{00000000-0005-0000-0000-0000520B0000}"/>
    <cellStyle name="Currency 2 4 3 2 4 2 8 2" xfId="3398" xr:uid="{00000000-0005-0000-0000-0000530B0000}"/>
    <cellStyle name="Currency 2 4 3 2 4 2 9" xfId="3399" xr:uid="{00000000-0005-0000-0000-0000540B0000}"/>
    <cellStyle name="Currency 2 4 3 2 4 3" xfId="171" xr:uid="{00000000-0005-0000-0000-0000550B0000}"/>
    <cellStyle name="Currency 2 4 3 2 4 4" xfId="3400" xr:uid="{00000000-0005-0000-0000-0000560B0000}"/>
    <cellStyle name="Currency 2 4 3 2 4 4 2" xfId="3401" xr:uid="{00000000-0005-0000-0000-0000570B0000}"/>
    <cellStyle name="Currency 2 4 3 2 4 4 2 2" xfId="3402" xr:uid="{00000000-0005-0000-0000-0000580B0000}"/>
    <cellStyle name="Currency 2 4 3 2 4 4 3" xfId="3403" xr:uid="{00000000-0005-0000-0000-0000590B0000}"/>
    <cellStyle name="Currency 2 4 3 2 4 5" xfId="3404" xr:uid="{00000000-0005-0000-0000-00005A0B0000}"/>
    <cellStyle name="Currency 2 4 3 2 4 5 2" xfId="3405" xr:uid="{00000000-0005-0000-0000-00005B0B0000}"/>
    <cellStyle name="Currency 2 4 3 2 4 5 2 2" xfId="3406" xr:uid="{00000000-0005-0000-0000-00005C0B0000}"/>
    <cellStyle name="Currency 2 4 3 2 4 5 3" xfId="3407" xr:uid="{00000000-0005-0000-0000-00005D0B0000}"/>
    <cellStyle name="Currency 2 4 3 2 5" xfId="3408" xr:uid="{00000000-0005-0000-0000-00005E0B0000}"/>
    <cellStyle name="Currency 2 4 3 2 5 2" xfId="3409" xr:uid="{00000000-0005-0000-0000-00005F0B0000}"/>
    <cellStyle name="Currency 2 4 3 2 5 3" xfId="3410" xr:uid="{00000000-0005-0000-0000-0000600B0000}"/>
    <cellStyle name="Currency 2 4 3 2 5 3 2" xfId="3411" xr:uid="{00000000-0005-0000-0000-0000610B0000}"/>
    <cellStyle name="Currency 2 4 3 2 5 3 3" xfId="3412" xr:uid="{00000000-0005-0000-0000-0000620B0000}"/>
    <cellStyle name="Currency 2 4 3 2 5 4" xfId="3413" xr:uid="{00000000-0005-0000-0000-0000630B0000}"/>
    <cellStyle name="Currency 2 4 3 2 5 4 2" xfId="3414" xr:uid="{00000000-0005-0000-0000-0000640B0000}"/>
    <cellStyle name="Currency 2 4 3 2 5 4 2 2" xfId="3415" xr:uid="{00000000-0005-0000-0000-0000650B0000}"/>
    <cellStyle name="Currency 2 4 3 2 5 4 3" xfId="3416" xr:uid="{00000000-0005-0000-0000-0000660B0000}"/>
    <cellStyle name="Currency 2 4 3 2 5 5" xfId="3417" xr:uid="{00000000-0005-0000-0000-0000670B0000}"/>
    <cellStyle name="Currency 2 4 3 2 5 5 2" xfId="3418" xr:uid="{00000000-0005-0000-0000-0000680B0000}"/>
    <cellStyle name="Currency 2 4 3 2 5 5 2 2" xfId="3419" xr:uid="{00000000-0005-0000-0000-0000690B0000}"/>
    <cellStyle name="Currency 2 4 3 2 5 5 3" xfId="3420" xr:uid="{00000000-0005-0000-0000-00006A0B0000}"/>
    <cellStyle name="Currency 2 4 3 2 5 6" xfId="3421" xr:uid="{00000000-0005-0000-0000-00006B0B0000}"/>
    <cellStyle name="Currency 2 4 3 2 5 6 2" xfId="3422" xr:uid="{00000000-0005-0000-0000-00006C0B0000}"/>
    <cellStyle name="Currency 2 4 3 2 5 6 2 2" xfId="3423" xr:uid="{00000000-0005-0000-0000-00006D0B0000}"/>
    <cellStyle name="Currency 2 4 3 2 5 6 3" xfId="3424" xr:uid="{00000000-0005-0000-0000-00006E0B0000}"/>
    <cellStyle name="Currency 2 4 3 2 5 7" xfId="3425" xr:uid="{00000000-0005-0000-0000-00006F0B0000}"/>
    <cellStyle name="Currency 2 4 3 2 5 7 2" xfId="3426" xr:uid="{00000000-0005-0000-0000-0000700B0000}"/>
    <cellStyle name="Currency 2 4 3 2 5 8" xfId="3427" xr:uid="{00000000-0005-0000-0000-0000710B0000}"/>
    <cellStyle name="Currency 2 4 3 2 5 8 2" xfId="3428" xr:uid="{00000000-0005-0000-0000-0000720B0000}"/>
    <cellStyle name="Currency 2 4 3 2 5 9" xfId="3429" xr:uid="{00000000-0005-0000-0000-0000730B0000}"/>
    <cellStyle name="Currency 2 4 3 2 6" xfId="3430" xr:uid="{00000000-0005-0000-0000-0000740B0000}"/>
    <cellStyle name="Currency 2 4 3 2 6 2" xfId="3431" xr:uid="{00000000-0005-0000-0000-0000750B0000}"/>
    <cellStyle name="Currency 2 4 3 2 6 3" xfId="3432" xr:uid="{00000000-0005-0000-0000-0000760B0000}"/>
    <cellStyle name="Currency 2 4 3 2 7" xfId="3433" xr:uid="{00000000-0005-0000-0000-0000770B0000}"/>
    <cellStyle name="Currency 2 4 3 2 8" xfId="3434" xr:uid="{00000000-0005-0000-0000-0000780B0000}"/>
    <cellStyle name="Currency 2 4 3 2 8 2" xfId="3435" xr:uid="{00000000-0005-0000-0000-0000790B0000}"/>
    <cellStyle name="Currency 2 4 3 2 8 2 2" xfId="3436" xr:uid="{00000000-0005-0000-0000-00007A0B0000}"/>
    <cellStyle name="Currency 2 4 3 2 8 3" xfId="3437" xr:uid="{00000000-0005-0000-0000-00007B0B0000}"/>
    <cellStyle name="Currency 2 4 3 2 8 4" xfId="3438" xr:uid="{00000000-0005-0000-0000-00007C0B0000}"/>
    <cellStyle name="Currency 2 4 3 2 9" xfId="3439" xr:uid="{00000000-0005-0000-0000-00007D0B0000}"/>
    <cellStyle name="Currency 2 4 3 2 9 2" xfId="3440" xr:uid="{00000000-0005-0000-0000-00007E0B0000}"/>
    <cellStyle name="Currency 2 4 3 2 9 2 2" xfId="3441" xr:uid="{00000000-0005-0000-0000-00007F0B0000}"/>
    <cellStyle name="Currency 2 4 3 2 9 3" xfId="3442" xr:uid="{00000000-0005-0000-0000-0000800B0000}"/>
    <cellStyle name="Currency 2 4 3 3" xfId="172" xr:uid="{00000000-0005-0000-0000-0000810B0000}"/>
    <cellStyle name="Currency 2 4 3 3 10" xfId="3443" xr:uid="{00000000-0005-0000-0000-0000820B0000}"/>
    <cellStyle name="Currency 2 4 3 3 10 2" xfId="3444" xr:uid="{00000000-0005-0000-0000-0000830B0000}"/>
    <cellStyle name="Currency 2 4 3 3 10 2 2" xfId="3445" xr:uid="{00000000-0005-0000-0000-0000840B0000}"/>
    <cellStyle name="Currency 2 4 3 3 10 3" xfId="3446" xr:uid="{00000000-0005-0000-0000-0000850B0000}"/>
    <cellStyle name="Currency 2 4 3 3 11" xfId="3447" xr:uid="{00000000-0005-0000-0000-0000860B0000}"/>
    <cellStyle name="Currency 2 4 3 3 11 2" xfId="3448" xr:uid="{00000000-0005-0000-0000-0000870B0000}"/>
    <cellStyle name="Currency 2 4 3 3 12" xfId="3449" xr:uid="{00000000-0005-0000-0000-0000880B0000}"/>
    <cellStyle name="Currency 2 4 3 3 12 2" xfId="3450" xr:uid="{00000000-0005-0000-0000-0000890B0000}"/>
    <cellStyle name="Currency 2 4 3 3 13" xfId="3451" xr:uid="{00000000-0005-0000-0000-00008A0B0000}"/>
    <cellStyle name="Currency 2 4 3 3 14" xfId="3452" xr:uid="{00000000-0005-0000-0000-00008B0B0000}"/>
    <cellStyle name="Currency 2 4 3 3 15" xfId="3453" xr:uid="{00000000-0005-0000-0000-00008C0B0000}"/>
    <cellStyle name="Currency 2 4 3 3 2" xfId="173" xr:uid="{00000000-0005-0000-0000-00008D0B0000}"/>
    <cellStyle name="Currency 2 4 3 3 2 2" xfId="3454" xr:uid="{00000000-0005-0000-0000-00008E0B0000}"/>
    <cellStyle name="Currency 2 4 3 3 2 2 2" xfId="3455" xr:uid="{00000000-0005-0000-0000-00008F0B0000}"/>
    <cellStyle name="Currency 2 4 3 3 2 2 3" xfId="3456" xr:uid="{00000000-0005-0000-0000-0000900B0000}"/>
    <cellStyle name="Currency 2 4 3 3 2 2 3 2" xfId="3457" xr:uid="{00000000-0005-0000-0000-0000910B0000}"/>
    <cellStyle name="Currency 2 4 3 3 2 2 3 3" xfId="3458" xr:uid="{00000000-0005-0000-0000-0000920B0000}"/>
    <cellStyle name="Currency 2 4 3 3 2 2 4" xfId="3459" xr:uid="{00000000-0005-0000-0000-0000930B0000}"/>
    <cellStyle name="Currency 2 4 3 3 2 2 4 2" xfId="3460" xr:uid="{00000000-0005-0000-0000-0000940B0000}"/>
    <cellStyle name="Currency 2 4 3 3 2 2 4 2 2" xfId="3461" xr:uid="{00000000-0005-0000-0000-0000950B0000}"/>
    <cellStyle name="Currency 2 4 3 3 2 2 4 3" xfId="3462" xr:uid="{00000000-0005-0000-0000-0000960B0000}"/>
    <cellStyle name="Currency 2 4 3 3 2 2 5" xfId="3463" xr:uid="{00000000-0005-0000-0000-0000970B0000}"/>
    <cellStyle name="Currency 2 4 3 3 2 2 5 2" xfId="3464" xr:uid="{00000000-0005-0000-0000-0000980B0000}"/>
    <cellStyle name="Currency 2 4 3 3 2 2 5 2 2" xfId="3465" xr:uid="{00000000-0005-0000-0000-0000990B0000}"/>
    <cellStyle name="Currency 2 4 3 3 2 2 5 3" xfId="3466" xr:uid="{00000000-0005-0000-0000-00009A0B0000}"/>
    <cellStyle name="Currency 2 4 3 3 2 2 6" xfId="3467" xr:uid="{00000000-0005-0000-0000-00009B0B0000}"/>
    <cellStyle name="Currency 2 4 3 3 2 2 6 2" xfId="3468" xr:uid="{00000000-0005-0000-0000-00009C0B0000}"/>
    <cellStyle name="Currency 2 4 3 3 2 2 6 2 2" xfId="3469" xr:uid="{00000000-0005-0000-0000-00009D0B0000}"/>
    <cellStyle name="Currency 2 4 3 3 2 2 6 3" xfId="3470" xr:uid="{00000000-0005-0000-0000-00009E0B0000}"/>
    <cellStyle name="Currency 2 4 3 3 2 2 7" xfId="3471" xr:uid="{00000000-0005-0000-0000-00009F0B0000}"/>
    <cellStyle name="Currency 2 4 3 3 2 2 7 2" xfId="3472" xr:uid="{00000000-0005-0000-0000-0000A00B0000}"/>
    <cellStyle name="Currency 2 4 3 3 2 2 8" xfId="3473" xr:uid="{00000000-0005-0000-0000-0000A10B0000}"/>
    <cellStyle name="Currency 2 4 3 3 2 2 8 2" xfId="3474" xr:uid="{00000000-0005-0000-0000-0000A20B0000}"/>
    <cellStyle name="Currency 2 4 3 3 2 2 9" xfId="3475" xr:uid="{00000000-0005-0000-0000-0000A30B0000}"/>
    <cellStyle name="Currency 2 4 3 3 2 3" xfId="3476" xr:uid="{00000000-0005-0000-0000-0000A40B0000}"/>
    <cellStyle name="Currency 2 4 3 3 2 3 2" xfId="3477" xr:uid="{00000000-0005-0000-0000-0000A50B0000}"/>
    <cellStyle name="Currency 2 4 3 3 2 3 3" xfId="3478" xr:uid="{00000000-0005-0000-0000-0000A60B0000}"/>
    <cellStyle name="Currency 2 4 3 3 2 3 3 2" xfId="3479" xr:uid="{00000000-0005-0000-0000-0000A70B0000}"/>
    <cellStyle name="Currency 2 4 3 3 2 3 3 3" xfId="3480" xr:uid="{00000000-0005-0000-0000-0000A80B0000}"/>
    <cellStyle name="Currency 2 4 3 3 2 3 4" xfId="3481" xr:uid="{00000000-0005-0000-0000-0000A90B0000}"/>
    <cellStyle name="Currency 2 4 3 3 2 3 4 2" xfId="3482" xr:uid="{00000000-0005-0000-0000-0000AA0B0000}"/>
    <cellStyle name="Currency 2 4 3 3 2 3 4 2 2" xfId="3483" xr:uid="{00000000-0005-0000-0000-0000AB0B0000}"/>
    <cellStyle name="Currency 2 4 3 3 2 3 4 3" xfId="3484" xr:uid="{00000000-0005-0000-0000-0000AC0B0000}"/>
    <cellStyle name="Currency 2 4 3 3 2 3 5" xfId="3485" xr:uid="{00000000-0005-0000-0000-0000AD0B0000}"/>
    <cellStyle name="Currency 2 4 3 3 2 3 5 2" xfId="3486" xr:uid="{00000000-0005-0000-0000-0000AE0B0000}"/>
    <cellStyle name="Currency 2 4 3 3 2 3 5 2 2" xfId="3487" xr:uid="{00000000-0005-0000-0000-0000AF0B0000}"/>
    <cellStyle name="Currency 2 4 3 3 2 3 5 3" xfId="3488" xr:uid="{00000000-0005-0000-0000-0000B00B0000}"/>
    <cellStyle name="Currency 2 4 3 3 2 3 6" xfId="3489" xr:uid="{00000000-0005-0000-0000-0000B10B0000}"/>
    <cellStyle name="Currency 2 4 3 3 2 3 6 2" xfId="3490" xr:uid="{00000000-0005-0000-0000-0000B20B0000}"/>
    <cellStyle name="Currency 2 4 3 3 2 3 6 2 2" xfId="3491" xr:uid="{00000000-0005-0000-0000-0000B30B0000}"/>
    <cellStyle name="Currency 2 4 3 3 2 3 6 3" xfId="3492" xr:uid="{00000000-0005-0000-0000-0000B40B0000}"/>
    <cellStyle name="Currency 2 4 3 3 2 3 7" xfId="3493" xr:uid="{00000000-0005-0000-0000-0000B50B0000}"/>
    <cellStyle name="Currency 2 4 3 3 2 3 7 2" xfId="3494" xr:uid="{00000000-0005-0000-0000-0000B60B0000}"/>
    <cellStyle name="Currency 2 4 3 3 2 3 8" xfId="3495" xr:uid="{00000000-0005-0000-0000-0000B70B0000}"/>
    <cellStyle name="Currency 2 4 3 3 2 3 8 2" xfId="3496" xr:uid="{00000000-0005-0000-0000-0000B80B0000}"/>
    <cellStyle name="Currency 2 4 3 3 2 3 9" xfId="3497" xr:uid="{00000000-0005-0000-0000-0000B90B0000}"/>
    <cellStyle name="Currency 2 4 3 3 2 4" xfId="3498" xr:uid="{00000000-0005-0000-0000-0000BA0B0000}"/>
    <cellStyle name="Currency 2 4 3 3 2 4 2" xfId="3499" xr:uid="{00000000-0005-0000-0000-0000BB0B0000}"/>
    <cellStyle name="Currency 2 4 3 3 2 4 3" xfId="3500" xr:uid="{00000000-0005-0000-0000-0000BC0B0000}"/>
    <cellStyle name="Currency 2 4 3 3 2 4 3 2" xfId="3501" xr:uid="{00000000-0005-0000-0000-0000BD0B0000}"/>
    <cellStyle name="Currency 2 4 3 3 2 4 3 2 2" xfId="3502" xr:uid="{00000000-0005-0000-0000-0000BE0B0000}"/>
    <cellStyle name="Currency 2 4 3 3 2 4 3 3" xfId="3503" xr:uid="{00000000-0005-0000-0000-0000BF0B0000}"/>
    <cellStyle name="Currency 2 4 3 3 2 4 4" xfId="3504" xr:uid="{00000000-0005-0000-0000-0000C00B0000}"/>
    <cellStyle name="Currency 2 4 3 3 2 4 4 2" xfId="3505" xr:uid="{00000000-0005-0000-0000-0000C10B0000}"/>
    <cellStyle name="Currency 2 4 3 3 2 4 4 2 2" xfId="3506" xr:uid="{00000000-0005-0000-0000-0000C20B0000}"/>
    <cellStyle name="Currency 2 4 3 3 2 4 4 3" xfId="3507" xr:uid="{00000000-0005-0000-0000-0000C30B0000}"/>
    <cellStyle name="Currency 2 4 3 3 2 4 5" xfId="3508" xr:uid="{00000000-0005-0000-0000-0000C40B0000}"/>
    <cellStyle name="Currency 2 4 3 3 2 4 5 2" xfId="3509" xr:uid="{00000000-0005-0000-0000-0000C50B0000}"/>
    <cellStyle name="Currency 2 4 3 3 2 4 5 2 2" xfId="3510" xr:uid="{00000000-0005-0000-0000-0000C60B0000}"/>
    <cellStyle name="Currency 2 4 3 3 2 4 5 3" xfId="3511" xr:uid="{00000000-0005-0000-0000-0000C70B0000}"/>
    <cellStyle name="Currency 2 4 3 3 2 4 6" xfId="3512" xr:uid="{00000000-0005-0000-0000-0000C80B0000}"/>
    <cellStyle name="Currency 2 4 3 3 2 4 6 2" xfId="3513" xr:uid="{00000000-0005-0000-0000-0000C90B0000}"/>
    <cellStyle name="Currency 2 4 3 3 2 4 7" xfId="3514" xr:uid="{00000000-0005-0000-0000-0000CA0B0000}"/>
    <cellStyle name="Currency 2 4 3 3 2 4 7 2" xfId="3515" xr:uid="{00000000-0005-0000-0000-0000CB0B0000}"/>
    <cellStyle name="Currency 2 4 3 3 2 4 8" xfId="3516" xr:uid="{00000000-0005-0000-0000-0000CC0B0000}"/>
    <cellStyle name="Currency 2 4 3 3 2 4 9" xfId="3517" xr:uid="{00000000-0005-0000-0000-0000CD0B0000}"/>
    <cellStyle name="Currency 2 4 3 3 2 5" xfId="3518" xr:uid="{00000000-0005-0000-0000-0000CE0B0000}"/>
    <cellStyle name="Currency 2 4 3 3 2 5 2" xfId="3519" xr:uid="{00000000-0005-0000-0000-0000CF0B0000}"/>
    <cellStyle name="Currency 2 4 3 3 2 5 3" xfId="3520" xr:uid="{00000000-0005-0000-0000-0000D00B0000}"/>
    <cellStyle name="Currency 2 4 3 3 2 6" xfId="3521" xr:uid="{00000000-0005-0000-0000-0000D10B0000}"/>
    <cellStyle name="Currency 2 4 3 3 2 6 2" xfId="3522" xr:uid="{00000000-0005-0000-0000-0000D20B0000}"/>
    <cellStyle name="Currency 2 4 3 3 2 6 2 2" xfId="3523" xr:uid="{00000000-0005-0000-0000-0000D30B0000}"/>
    <cellStyle name="Currency 2 4 3 3 2 6 2 2 2" xfId="3524" xr:uid="{00000000-0005-0000-0000-0000D40B0000}"/>
    <cellStyle name="Currency 2 4 3 3 2 6 2 3" xfId="3525" xr:uid="{00000000-0005-0000-0000-0000D50B0000}"/>
    <cellStyle name="Currency 2 4 3 3 2 6 3" xfId="3526" xr:uid="{00000000-0005-0000-0000-0000D60B0000}"/>
    <cellStyle name="Currency 2 4 3 3 2 6 3 2" xfId="3527" xr:uid="{00000000-0005-0000-0000-0000D70B0000}"/>
    <cellStyle name="Currency 2 4 3 3 2 6 3 2 2" xfId="3528" xr:uid="{00000000-0005-0000-0000-0000D80B0000}"/>
    <cellStyle name="Currency 2 4 3 3 2 6 3 3" xfId="3529" xr:uid="{00000000-0005-0000-0000-0000D90B0000}"/>
    <cellStyle name="Currency 2 4 3 3 2 6 4" xfId="3530" xr:uid="{00000000-0005-0000-0000-0000DA0B0000}"/>
    <cellStyle name="Currency 2 4 3 3 2 6 4 2" xfId="3531" xr:uid="{00000000-0005-0000-0000-0000DB0B0000}"/>
    <cellStyle name="Currency 2 4 3 3 2 6 4 2 2" xfId="3532" xr:uid="{00000000-0005-0000-0000-0000DC0B0000}"/>
    <cellStyle name="Currency 2 4 3 3 2 6 4 3" xfId="3533" xr:uid="{00000000-0005-0000-0000-0000DD0B0000}"/>
    <cellStyle name="Currency 2 4 3 3 2 6 5" xfId="3534" xr:uid="{00000000-0005-0000-0000-0000DE0B0000}"/>
    <cellStyle name="Currency 2 4 3 3 2 6 5 2" xfId="3535" xr:uid="{00000000-0005-0000-0000-0000DF0B0000}"/>
    <cellStyle name="Currency 2 4 3 3 2 6 6" xfId="3536" xr:uid="{00000000-0005-0000-0000-0000E00B0000}"/>
    <cellStyle name="Currency 2 4 3 3 2 6 6 2" xfId="3537" xr:uid="{00000000-0005-0000-0000-0000E10B0000}"/>
    <cellStyle name="Currency 2 4 3 3 2 6 7" xfId="3538" xr:uid="{00000000-0005-0000-0000-0000E20B0000}"/>
    <cellStyle name="Currency 2 4 3 3 2 7" xfId="3539" xr:uid="{00000000-0005-0000-0000-0000E30B0000}"/>
    <cellStyle name="Currency 2 4 3 3 2 7 2" xfId="3540" xr:uid="{00000000-0005-0000-0000-0000E40B0000}"/>
    <cellStyle name="Currency 2 4 3 3 2 7 2 2" xfId="3541" xr:uid="{00000000-0005-0000-0000-0000E50B0000}"/>
    <cellStyle name="Currency 2 4 3 3 2 7 3" xfId="3542" xr:uid="{00000000-0005-0000-0000-0000E60B0000}"/>
    <cellStyle name="Currency 2 4 3 3 2 8" xfId="3543" xr:uid="{00000000-0005-0000-0000-0000E70B0000}"/>
    <cellStyle name="Currency 2 4 3 3 2 8 2" xfId="3544" xr:uid="{00000000-0005-0000-0000-0000E80B0000}"/>
    <cellStyle name="Currency 2 4 3 3 2 8 2 2" xfId="3545" xr:uid="{00000000-0005-0000-0000-0000E90B0000}"/>
    <cellStyle name="Currency 2 4 3 3 2 8 3" xfId="3546" xr:uid="{00000000-0005-0000-0000-0000EA0B0000}"/>
    <cellStyle name="Currency 2 4 3 3 3" xfId="174" xr:uid="{00000000-0005-0000-0000-0000EB0B0000}"/>
    <cellStyle name="Currency 2 4 3 3 3 10" xfId="3547" xr:uid="{00000000-0005-0000-0000-0000EC0B0000}"/>
    <cellStyle name="Currency 2 4 3 3 3 2" xfId="175" xr:uid="{00000000-0005-0000-0000-0000ED0B0000}"/>
    <cellStyle name="Currency 2 4 3 3 3 2 2" xfId="3548" xr:uid="{00000000-0005-0000-0000-0000EE0B0000}"/>
    <cellStyle name="Currency 2 4 3 3 3 2 3" xfId="3549" xr:uid="{00000000-0005-0000-0000-0000EF0B0000}"/>
    <cellStyle name="Currency 2 4 3 3 3 2 3 2" xfId="3550" xr:uid="{00000000-0005-0000-0000-0000F00B0000}"/>
    <cellStyle name="Currency 2 4 3 3 3 2 3 3" xfId="3551" xr:uid="{00000000-0005-0000-0000-0000F10B0000}"/>
    <cellStyle name="Currency 2 4 3 3 3 2 4" xfId="3552" xr:uid="{00000000-0005-0000-0000-0000F20B0000}"/>
    <cellStyle name="Currency 2 4 3 3 3 2 4 2" xfId="3553" xr:uid="{00000000-0005-0000-0000-0000F30B0000}"/>
    <cellStyle name="Currency 2 4 3 3 3 2 4 2 2" xfId="3554" xr:uid="{00000000-0005-0000-0000-0000F40B0000}"/>
    <cellStyle name="Currency 2 4 3 3 3 2 4 3" xfId="3555" xr:uid="{00000000-0005-0000-0000-0000F50B0000}"/>
    <cellStyle name="Currency 2 4 3 3 3 2 5" xfId="3556" xr:uid="{00000000-0005-0000-0000-0000F60B0000}"/>
    <cellStyle name="Currency 2 4 3 3 3 2 5 2" xfId="3557" xr:uid="{00000000-0005-0000-0000-0000F70B0000}"/>
    <cellStyle name="Currency 2 4 3 3 3 2 5 2 2" xfId="3558" xr:uid="{00000000-0005-0000-0000-0000F80B0000}"/>
    <cellStyle name="Currency 2 4 3 3 3 2 5 3" xfId="3559" xr:uid="{00000000-0005-0000-0000-0000F90B0000}"/>
    <cellStyle name="Currency 2 4 3 3 3 2 6" xfId="3560" xr:uid="{00000000-0005-0000-0000-0000FA0B0000}"/>
    <cellStyle name="Currency 2 4 3 3 3 2 6 2" xfId="3561" xr:uid="{00000000-0005-0000-0000-0000FB0B0000}"/>
    <cellStyle name="Currency 2 4 3 3 3 2 6 2 2" xfId="3562" xr:uid="{00000000-0005-0000-0000-0000FC0B0000}"/>
    <cellStyle name="Currency 2 4 3 3 3 2 6 3" xfId="3563" xr:uid="{00000000-0005-0000-0000-0000FD0B0000}"/>
    <cellStyle name="Currency 2 4 3 3 3 2 7" xfId="3564" xr:uid="{00000000-0005-0000-0000-0000FE0B0000}"/>
    <cellStyle name="Currency 2 4 3 3 3 2 7 2" xfId="3565" xr:uid="{00000000-0005-0000-0000-0000FF0B0000}"/>
    <cellStyle name="Currency 2 4 3 3 3 2 8" xfId="3566" xr:uid="{00000000-0005-0000-0000-0000000C0000}"/>
    <cellStyle name="Currency 2 4 3 3 3 2 8 2" xfId="3567" xr:uid="{00000000-0005-0000-0000-0000010C0000}"/>
    <cellStyle name="Currency 2 4 3 3 3 2 9" xfId="3568" xr:uid="{00000000-0005-0000-0000-0000020C0000}"/>
    <cellStyle name="Currency 2 4 3 3 3 3" xfId="176" xr:uid="{00000000-0005-0000-0000-0000030C0000}"/>
    <cellStyle name="Currency 2 4 3 3 3 4" xfId="3569" xr:uid="{00000000-0005-0000-0000-0000040C0000}"/>
    <cellStyle name="Currency 2 4 3 3 3 4 2" xfId="3570" xr:uid="{00000000-0005-0000-0000-0000050C0000}"/>
    <cellStyle name="Currency 2 4 3 3 3 4 3" xfId="3571" xr:uid="{00000000-0005-0000-0000-0000060C0000}"/>
    <cellStyle name="Currency 2 4 3 3 3 5" xfId="3572" xr:uid="{00000000-0005-0000-0000-0000070C0000}"/>
    <cellStyle name="Currency 2 4 3 3 3 5 2" xfId="3573" xr:uid="{00000000-0005-0000-0000-0000080C0000}"/>
    <cellStyle name="Currency 2 4 3 3 3 5 2 2" xfId="3574" xr:uid="{00000000-0005-0000-0000-0000090C0000}"/>
    <cellStyle name="Currency 2 4 3 3 3 5 3" xfId="3575" xr:uid="{00000000-0005-0000-0000-00000A0C0000}"/>
    <cellStyle name="Currency 2 4 3 3 3 6" xfId="3576" xr:uid="{00000000-0005-0000-0000-00000B0C0000}"/>
    <cellStyle name="Currency 2 4 3 3 3 6 2" xfId="3577" xr:uid="{00000000-0005-0000-0000-00000C0C0000}"/>
    <cellStyle name="Currency 2 4 3 3 3 6 2 2" xfId="3578" xr:uid="{00000000-0005-0000-0000-00000D0C0000}"/>
    <cellStyle name="Currency 2 4 3 3 3 6 3" xfId="3579" xr:uid="{00000000-0005-0000-0000-00000E0C0000}"/>
    <cellStyle name="Currency 2 4 3 3 3 7" xfId="3580" xr:uid="{00000000-0005-0000-0000-00000F0C0000}"/>
    <cellStyle name="Currency 2 4 3 3 3 7 2" xfId="3581" xr:uid="{00000000-0005-0000-0000-0000100C0000}"/>
    <cellStyle name="Currency 2 4 3 3 3 7 2 2" xfId="3582" xr:uid="{00000000-0005-0000-0000-0000110C0000}"/>
    <cellStyle name="Currency 2 4 3 3 3 7 3" xfId="3583" xr:uid="{00000000-0005-0000-0000-0000120C0000}"/>
    <cellStyle name="Currency 2 4 3 3 3 8" xfId="3584" xr:uid="{00000000-0005-0000-0000-0000130C0000}"/>
    <cellStyle name="Currency 2 4 3 3 3 8 2" xfId="3585" xr:uid="{00000000-0005-0000-0000-0000140C0000}"/>
    <cellStyle name="Currency 2 4 3 3 3 9" xfId="3586" xr:uid="{00000000-0005-0000-0000-0000150C0000}"/>
    <cellStyle name="Currency 2 4 3 3 3 9 2" xfId="3587" xr:uid="{00000000-0005-0000-0000-0000160C0000}"/>
    <cellStyle name="Currency 2 4 3 3 4" xfId="177" xr:uid="{00000000-0005-0000-0000-0000170C0000}"/>
    <cellStyle name="Currency 2 4 3 3 4 2" xfId="178" xr:uid="{00000000-0005-0000-0000-0000180C0000}"/>
    <cellStyle name="Currency 2 4 3 3 4 2 10" xfId="3588" xr:uid="{00000000-0005-0000-0000-0000190C0000}"/>
    <cellStyle name="Currency 2 4 3 3 4 2 2" xfId="3589" xr:uid="{00000000-0005-0000-0000-00001A0C0000}"/>
    <cellStyle name="Currency 2 4 3 3 4 2 3" xfId="3590" xr:uid="{00000000-0005-0000-0000-00001B0C0000}"/>
    <cellStyle name="Currency 2 4 3 3 4 2 4" xfId="3591" xr:uid="{00000000-0005-0000-0000-00001C0C0000}"/>
    <cellStyle name="Currency 2 4 3 3 4 2 4 2" xfId="3592" xr:uid="{00000000-0005-0000-0000-00001D0C0000}"/>
    <cellStyle name="Currency 2 4 3 3 4 2 4 2 2" xfId="3593" xr:uid="{00000000-0005-0000-0000-00001E0C0000}"/>
    <cellStyle name="Currency 2 4 3 3 4 2 4 3" xfId="3594" xr:uid="{00000000-0005-0000-0000-00001F0C0000}"/>
    <cellStyle name="Currency 2 4 3 3 4 2 5" xfId="3595" xr:uid="{00000000-0005-0000-0000-0000200C0000}"/>
    <cellStyle name="Currency 2 4 3 3 4 2 5 2" xfId="3596" xr:uid="{00000000-0005-0000-0000-0000210C0000}"/>
    <cellStyle name="Currency 2 4 3 3 4 2 5 2 2" xfId="3597" xr:uid="{00000000-0005-0000-0000-0000220C0000}"/>
    <cellStyle name="Currency 2 4 3 3 4 2 5 3" xfId="3598" xr:uid="{00000000-0005-0000-0000-0000230C0000}"/>
    <cellStyle name="Currency 2 4 3 3 4 2 6" xfId="3599" xr:uid="{00000000-0005-0000-0000-0000240C0000}"/>
    <cellStyle name="Currency 2 4 3 3 4 2 6 2" xfId="3600" xr:uid="{00000000-0005-0000-0000-0000250C0000}"/>
    <cellStyle name="Currency 2 4 3 3 4 2 6 2 2" xfId="3601" xr:uid="{00000000-0005-0000-0000-0000260C0000}"/>
    <cellStyle name="Currency 2 4 3 3 4 2 6 3" xfId="3602" xr:uid="{00000000-0005-0000-0000-0000270C0000}"/>
    <cellStyle name="Currency 2 4 3 3 4 2 7" xfId="3603" xr:uid="{00000000-0005-0000-0000-0000280C0000}"/>
    <cellStyle name="Currency 2 4 3 3 4 2 7 2" xfId="3604" xr:uid="{00000000-0005-0000-0000-0000290C0000}"/>
    <cellStyle name="Currency 2 4 3 3 4 2 8" xfId="3605" xr:uid="{00000000-0005-0000-0000-00002A0C0000}"/>
    <cellStyle name="Currency 2 4 3 3 4 2 8 2" xfId="3606" xr:uid="{00000000-0005-0000-0000-00002B0C0000}"/>
    <cellStyle name="Currency 2 4 3 3 4 2 9" xfId="3607" xr:uid="{00000000-0005-0000-0000-00002C0C0000}"/>
    <cellStyle name="Currency 2 4 3 3 4 3" xfId="179" xr:uid="{00000000-0005-0000-0000-00002D0C0000}"/>
    <cellStyle name="Currency 2 4 3 3 4 4" xfId="3608" xr:uid="{00000000-0005-0000-0000-00002E0C0000}"/>
    <cellStyle name="Currency 2 4 3 3 4 4 2" xfId="3609" xr:uid="{00000000-0005-0000-0000-00002F0C0000}"/>
    <cellStyle name="Currency 2 4 3 3 4 4 2 2" xfId="3610" xr:uid="{00000000-0005-0000-0000-0000300C0000}"/>
    <cellStyle name="Currency 2 4 3 3 4 4 3" xfId="3611" xr:uid="{00000000-0005-0000-0000-0000310C0000}"/>
    <cellStyle name="Currency 2 4 3 3 4 5" xfId="3612" xr:uid="{00000000-0005-0000-0000-0000320C0000}"/>
    <cellStyle name="Currency 2 4 3 3 4 5 2" xfId="3613" xr:uid="{00000000-0005-0000-0000-0000330C0000}"/>
    <cellStyle name="Currency 2 4 3 3 4 5 2 2" xfId="3614" xr:uid="{00000000-0005-0000-0000-0000340C0000}"/>
    <cellStyle name="Currency 2 4 3 3 4 5 3" xfId="3615" xr:uid="{00000000-0005-0000-0000-0000350C0000}"/>
    <cellStyle name="Currency 2 4 3 3 5" xfId="3616" xr:uid="{00000000-0005-0000-0000-0000360C0000}"/>
    <cellStyle name="Currency 2 4 3 3 5 2" xfId="3617" xr:uid="{00000000-0005-0000-0000-0000370C0000}"/>
    <cellStyle name="Currency 2 4 3 3 5 3" xfId="3618" xr:uid="{00000000-0005-0000-0000-0000380C0000}"/>
    <cellStyle name="Currency 2 4 3 3 5 3 2" xfId="3619" xr:uid="{00000000-0005-0000-0000-0000390C0000}"/>
    <cellStyle name="Currency 2 4 3 3 5 3 3" xfId="3620" xr:uid="{00000000-0005-0000-0000-00003A0C0000}"/>
    <cellStyle name="Currency 2 4 3 3 5 4" xfId="3621" xr:uid="{00000000-0005-0000-0000-00003B0C0000}"/>
    <cellStyle name="Currency 2 4 3 3 5 4 2" xfId="3622" xr:uid="{00000000-0005-0000-0000-00003C0C0000}"/>
    <cellStyle name="Currency 2 4 3 3 5 4 2 2" xfId="3623" xr:uid="{00000000-0005-0000-0000-00003D0C0000}"/>
    <cellStyle name="Currency 2 4 3 3 5 4 3" xfId="3624" xr:uid="{00000000-0005-0000-0000-00003E0C0000}"/>
    <cellStyle name="Currency 2 4 3 3 5 5" xfId="3625" xr:uid="{00000000-0005-0000-0000-00003F0C0000}"/>
    <cellStyle name="Currency 2 4 3 3 5 5 2" xfId="3626" xr:uid="{00000000-0005-0000-0000-0000400C0000}"/>
    <cellStyle name="Currency 2 4 3 3 5 5 2 2" xfId="3627" xr:uid="{00000000-0005-0000-0000-0000410C0000}"/>
    <cellStyle name="Currency 2 4 3 3 5 5 3" xfId="3628" xr:uid="{00000000-0005-0000-0000-0000420C0000}"/>
    <cellStyle name="Currency 2 4 3 3 5 6" xfId="3629" xr:uid="{00000000-0005-0000-0000-0000430C0000}"/>
    <cellStyle name="Currency 2 4 3 3 5 6 2" xfId="3630" xr:uid="{00000000-0005-0000-0000-0000440C0000}"/>
    <cellStyle name="Currency 2 4 3 3 5 6 2 2" xfId="3631" xr:uid="{00000000-0005-0000-0000-0000450C0000}"/>
    <cellStyle name="Currency 2 4 3 3 5 6 3" xfId="3632" xr:uid="{00000000-0005-0000-0000-0000460C0000}"/>
    <cellStyle name="Currency 2 4 3 3 5 7" xfId="3633" xr:uid="{00000000-0005-0000-0000-0000470C0000}"/>
    <cellStyle name="Currency 2 4 3 3 5 7 2" xfId="3634" xr:uid="{00000000-0005-0000-0000-0000480C0000}"/>
    <cellStyle name="Currency 2 4 3 3 5 8" xfId="3635" xr:uid="{00000000-0005-0000-0000-0000490C0000}"/>
    <cellStyle name="Currency 2 4 3 3 5 8 2" xfId="3636" xr:uid="{00000000-0005-0000-0000-00004A0C0000}"/>
    <cellStyle name="Currency 2 4 3 3 5 9" xfId="3637" xr:uid="{00000000-0005-0000-0000-00004B0C0000}"/>
    <cellStyle name="Currency 2 4 3 3 6" xfId="3638" xr:uid="{00000000-0005-0000-0000-00004C0C0000}"/>
    <cellStyle name="Currency 2 4 3 3 6 2" xfId="3639" xr:uid="{00000000-0005-0000-0000-00004D0C0000}"/>
    <cellStyle name="Currency 2 4 3 3 6 3" xfId="3640" xr:uid="{00000000-0005-0000-0000-00004E0C0000}"/>
    <cellStyle name="Currency 2 4 3 3 7" xfId="3641" xr:uid="{00000000-0005-0000-0000-00004F0C0000}"/>
    <cellStyle name="Currency 2 4 3 3 8" xfId="3642" xr:uid="{00000000-0005-0000-0000-0000500C0000}"/>
    <cellStyle name="Currency 2 4 3 3 8 2" xfId="3643" xr:uid="{00000000-0005-0000-0000-0000510C0000}"/>
    <cellStyle name="Currency 2 4 3 3 8 2 2" xfId="3644" xr:uid="{00000000-0005-0000-0000-0000520C0000}"/>
    <cellStyle name="Currency 2 4 3 3 8 3" xfId="3645" xr:uid="{00000000-0005-0000-0000-0000530C0000}"/>
    <cellStyle name="Currency 2 4 3 3 8 4" xfId="3646" xr:uid="{00000000-0005-0000-0000-0000540C0000}"/>
    <cellStyle name="Currency 2 4 3 3 9" xfId="3647" xr:uid="{00000000-0005-0000-0000-0000550C0000}"/>
    <cellStyle name="Currency 2 4 3 3 9 2" xfId="3648" xr:uid="{00000000-0005-0000-0000-0000560C0000}"/>
    <cellStyle name="Currency 2 4 3 3 9 2 2" xfId="3649" xr:uid="{00000000-0005-0000-0000-0000570C0000}"/>
    <cellStyle name="Currency 2 4 3 3 9 3" xfId="3650" xr:uid="{00000000-0005-0000-0000-0000580C0000}"/>
    <cellStyle name="Currency 2 4 3 4" xfId="180" xr:uid="{00000000-0005-0000-0000-0000590C0000}"/>
    <cellStyle name="Currency 2 4 3 4 2" xfId="3651" xr:uid="{00000000-0005-0000-0000-00005A0C0000}"/>
    <cellStyle name="Currency 2 4 3 4 2 2" xfId="3652" xr:uid="{00000000-0005-0000-0000-00005B0C0000}"/>
    <cellStyle name="Currency 2 4 3 4 2 3" xfId="3653" xr:uid="{00000000-0005-0000-0000-00005C0C0000}"/>
    <cellStyle name="Currency 2 4 3 4 2 3 2" xfId="3654" xr:uid="{00000000-0005-0000-0000-00005D0C0000}"/>
    <cellStyle name="Currency 2 4 3 4 2 3 3" xfId="3655" xr:uid="{00000000-0005-0000-0000-00005E0C0000}"/>
    <cellStyle name="Currency 2 4 3 4 2 4" xfId="3656" xr:uid="{00000000-0005-0000-0000-00005F0C0000}"/>
    <cellStyle name="Currency 2 4 3 4 2 4 2" xfId="3657" xr:uid="{00000000-0005-0000-0000-0000600C0000}"/>
    <cellStyle name="Currency 2 4 3 4 2 4 2 2" xfId="3658" xr:uid="{00000000-0005-0000-0000-0000610C0000}"/>
    <cellStyle name="Currency 2 4 3 4 2 4 3" xfId="3659" xr:uid="{00000000-0005-0000-0000-0000620C0000}"/>
    <cellStyle name="Currency 2 4 3 4 2 5" xfId="3660" xr:uid="{00000000-0005-0000-0000-0000630C0000}"/>
    <cellStyle name="Currency 2 4 3 4 2 5 2" xfId="3661" xr:uid="{00000000-0005-0000-0000-0000640C0000}"/>
    <cellStyle name="Currency 2 4 3 4 2 5 2 2" xfId="3662" xr:uid="{00000000-0005-0000-0000-0000650C0000}"/>
    <cellStyle name="Currency 2 4 3 4 2 5 3" xfId="3663" xr:uid="{00000000-0005-0000-0000-0000660C0000}"/>
    <cellStyle name="Currency 2 4 3 4 2 6" xfId="3664" xr:uid="{00000000-0005-0000-0000-0000670C0000}"/>
    <cellStyle name="Currency 2 4 3 4 2 6 2" xfId="3665" xr:uid="{00000000-0005-0000-0000-0000680C0000}"/>
    <cellStyle name="Currency 2 4 3 4 2 6 2 2" xfId="3666" xr:uid="{00000000-0005-0000-0000-0000690C0000}"/>
    <cellStyle name="Currency 2 4 3 4 2 6 3" xfId="3667" xr:uid="{00000000-0005-0000-0000-00006A0C0000}"/>
    <cellStyle name="Currency 2 4 3 4 2 7" xfId="3668" xr:uid="{00000000-0005-0000-0000-00006B0C0000}"/>
    <cellStyle name="Currency 2 4 3 4 2 7 2" xfId="3669" xr:uid="{00000000-0005-0000-0000-00006C0C0000}"/>
    <cellStyle name="Currency 2 4 3 4 2 8" xfId="3670" xr:uid="{00000000-0005-0000-0000-00006D0C0000}"/>
    <cellStyle name="Currency 2 4 3 4 2 8 2" xfId="3671" xr:uid="{00000000-0005-0000-0000-00006E0C0000}"/>
    <cellStyle name="Currency 2 4 3 4 2 9" xfId="3672" xr:uid="{00000000-0005-0000-0000-00006F0C0000}"/>
    <cellStyle name="Currency 2 4 3 4 3" xfId="3673" xr:uid="{00000000-0005-0000-0000-0000700C0000}"/>
    <cellStyle name="Currency 2 4 3 4 3 2" xfId="3674" xr:uid="{00000000-0005-0000-0000-0000710C0000}"/>
    <cellStyle name="Currency 2 4 3 4 3 3" xfId="3675" xr:uid="{00000000-0005-0000-0000-0000720C0000}"/>
    <cellStyle name="Currency 2 4 3 4 3 3 2" xfId="3676" xr:uid="{00000000-0005-0000-0000-0000730C0000}"/>
    <cellStyle name="Currency 2 4 3 4 3 3 3" xfId="3677" xr:uid="{00000000-0005-0000-0000-0000740C0000}"/>
    <cellStyle name="Currency 2 4 3 4 3 4" xfId="3678" xr:uid="{00000000-0005-0000-0000-0000750C0000}"/>
    <cellStyle name="Currency 2 4 3 4 3 4 2" xfId="3679" xr:uid="{00000000-0005-0000-0000-0000760C0000}"/>
    <cellStyle name="Currency 2 4 3 4 3 4 2 2" xfId="3680" xr:uid="{00000000-0005-0000-0000-0000770C0000}"/>
    <cellStyle name="Currency 2 4 3 4 3 4 3" xfId="3681" xr:uid="{00000000-0005-0000-0000-0000780C0000}"/>
    <cellStyle name="Currency 2 4 3 4 3 5" xfId="3682" xr:uid="{00000000-0005-0000-0000-0000790C0000}"/>
    <cellStyle name="Currency 2 4 3 4 3 5 2" xfId="3683" xr:uid="{00000000-0005-0000-0000-00007A0C0000}"/>
    <cellStyle name="Currency 2 4 3 4 3 5 2 2" xfId="3684" xr:uid="{00000000-0005-0000-0000-00007B0C0000}"/>
    <cellStyle name="Currency 2 4 3 4 3 5 3" xfId="3685" xr:uid="{00000000-0005-0000-0000-00007C0C0000}"/>
    <cellStyle name="Currency 2 4 3 4 3 6" xfId="3686" xr:uid="{00000000-0005-0000-0000-00007D0C0000}"/>
    <cellStyle name="Currency 2 4 3 4 3 6 2" xfId="3687" xr:uid="{00000000-0005-0000-0000-00007E0C0000}"/>
    <cellStyle name="Currency 2 4 3 4 3 6 2 2" xfId="3688" xr:uid="{00000000-0005-0000-0000-00007F0C0000}"/>
    <cellStyle name="Currency 2 4 3 4 3 6 3" xfId="3689" xr:uid="{00000000-0005-0000-0000-0000800C0000}"/>
    <cellStyle name="Currency 2 4 3 4 3 7" xfId="3690" xr:uid="{00000000-0005-0000-0000-0000810C0000}"/>
    <cellStyle name="Currency 2 4 3 4 3 7 2" xfId="3691" xr:uid="{00000000-0005-0000-0000-0000820C0000}"/>
    <cellStyle name="Currency 2 4 3 4 3 8" xfId="3692" xr:uid="{00000000-0005-0000-0000-0000830C0000}"/>
    <cellStyle name="Currency 2 4 3 4 3 8 2" xfId="3693" xr:uid="{00000000-0005-0000-0000-0000840C0000}"/>
    <cellStyle name="Currency 2 4 3 4 3 9" xfId="3694" xr:uid="{00000000-0005-0000-0000-0000850C0000}"/>
    <cellStyle name="Currency 2 4 3 4 4" xfId="3695" xr:uid="{00000000-0005-0000-0000-0000860C0000}"/>
    <cellStyle name="Currency 2 4 3 4 4 2" xfId="3696" xr:uid="{00000000-0005-0000-0000-0000870C0000}"/>
    <cellStyle name="Currency 2 4 3 4 4 3" xfId="3697" xr:uid="{00000000-0005-0000-0000-0000880C0000}"/>
    <cellStyle name="Currency 2 4 3 4 4 3 2" xfId="3698" xr:uid="{00000000-0005-0000-0000-0000890C0000}"/>
    <cellStyle name="Currency 2 4 3 4 4 3 2 2" xfId="3699" xr:uid="{00000000-0005-0000-0000-00008A0C0000}"/>
    <cellStyle name="Currency 2 4 3 4 4 3 3" xfId="3700" xr:uid="{00000000-0005-0000-0000-00008B0C0000}"/>
    <cellStyle name="Currency 2 4 3 4 4 4" xfId="3701" xr:uid="{00000000-0005-0000-0000-00008C0C0000}"/>
    <cellStyle name="Currency 2 4 3 4 4 4 2" xfId="3702" xr:uid="{00000000-0005-0000-0000-00008D0C0000}"/>
    <cellStyle name="Currency 2 4 3 4 4 4 2 2" xfId="3703" xr:uid="{00000000-0005-0000-0000-00008E0C0000}"/>
    <cellStyle name="Currency 2 4 3 4 4 4 3" xfId="3704" xr:uid="{00000000-0005-0000-0000-00008F0C0000}"/>
    <cellStyle name="Currency 2 4 3 4 4 5" xfId="3705" xr:uid="{00000000-0005-0000-0000-0000900C0000}"/>
    <cellStyle name="Currency 2 4 3 4 4 5 2" xfId="3706" xr:uid="{00000000-0005-0000-0000-0000910C0000}"/>
    <cellStyle name="Currency 2 4 3 4 4 5 2 2" xfId="3707" xr:uid="{00000000-0005-0000-0000-0000920C0000}"/>
    <cellStyle name="Currency 2 4 3 4 4 5 3" xfId="3708" xr:uid="{00000000-0005-0000-0000-0000930C0000}"/>
    <cellStyle name="Currency 2 4 3 4 4 6" xfId="3709" xr:uid="{00000000-0005-0000-0000-0000940C0000}"/>
    <cellStyle name="Currency 2 4 3 4 4 6 2" xfId="3710" xr:uid="{00000000-0005-0000-0000-0000950C0000}"/>
    <cellStyle name="Currency 2 4 3 4 4 7" xfId="3711" xr:uid="{00000000-0005-0000-0000-0000960C0000}"/>
    <cellStyle name="Currency 2 4 3 4 4 7 2" xfId="3712" xr:uid="{00000000-0005-0000-0000-0000970C0000}"/>
    <cellStyle name="Currency 2 4 3 4 4 8" xfId="3713" xr:uid="{00000000-0005-0000-0000-0000980C0000}"/>
    <cellStyle name="Currency 2 4 3 4 4 9" xfId="3714" xr:uid="{00000000-0005-0000-0000-0000990C0000}"/>
    <cellStyle name="Currency 2 4 3 4 5" xfId="3715" xr:uid="{00000000-0005-0000-0000-00009A0C0000}"/>
    <cellStyle name="Currency 2 4 3 4 5 2" xfId="3716" xr:uid="{00000000-0005-0000-0000-00009B0C0000}"/>
    <cellStyle name="Currency 2 4 3 4 5 3" xfId="3717" xr:uid="{00000000-0005-0000-0000-00009C0C0000}"/>
    <cellStyle name="Currency 2 4 3 4 6" xfId="3718" xr:uid="{00000000-0005-0000-0000-00009D0C0000}"/>
    <cellStyle name="Currency 2 4 3 4 6 2" xfId="3719" xr:uid="{00000000-0005-0000-0000-00009E0C0000}"/>
    <cellStyle name="Currency 2 4 3 4 6 2 2" xfId="3720" xr:uid="{00000000-0005-0000-0000-00009F0C0000}"/>
    <cellStyle name="Currency 2 4 3 4 6 2 2 2" xfId="3721" xr:uid="{00000000-0005-0000-0000-0000A00C0000}"/>
    <cellStyle name="Currency 2 4 3 4 6 2 3" xfId="3722" xr:uid="{00000000-0005-0000-0000-0000A10C0000}"/>
    <cellStyle name="Currency 2 4 3 4 6 3" xfId="3723" xr:uid="{00000000-0005-0000-0000-0000A20C0000}"/>
    <cellStyle name="Currency 2 4 3 4 6 3 2" xfId="3724" xr:uid="{00000000-0005-0000-0000-0000A30C0000}"/>
    <cellStyle name="Currency 2 4 3 4 6 3 2 2" xfId="3725" xr:uid="{00000000-0005-0000-0000-0000A40C0000}"/>
    <cellStyle name="Currency 2 4 3 4 6 3 3" xfId="3726" xr:uid="{00000000-0005-0000-0000-0000A50C0000}"/>
    <cellStyle name="Currency 2 4 3 4 6 4" xfId="3727" xr:uid="{00000000-0005-0000-0000-0000A60C0000}"/>
    <cellStyle name="Currency 2 4 3 4 6 4 2" xfId="3728" xr:uid="{00000000-0005-0000-0000-0000A70C0000}"/>
    <cellStyle name="Currency 2 4 3 4 6 4 2 2" xfId="3729" xr:uid="{00000000-0005-0000-0000-0000A80C0000}"/>
    <cellStyle name="Currency 2 4 3 4 6 4 3" xfId="3730" xr:uid="{00000000-0005-0000-0000-0000A90C0000}"/>
    <cellStyle name="Currency 2 4 3 4 6 5" xfId="3731" xr:uid="{00000000-0005-0000-0000-0000AA0C0000}"/>
    <cellStyle name="Currency 2 4 3 4 6 5 2" xfId="3732" xr:uid="{00000000-0005-0000-0000-0000AB0C0000}"/>
    <cellStyle name="Currency 2 4 3 4 6 6" xfId="3733" xr:uid="{00000000-0005-0000-0000-0000AC0C0000}"/>
    <cellStyle name="Currency 2 4 3 4 6 6 2" xfId="3734" xr:uid="{00000000-0005-0000-0000-0000AD0C0000}"/>
    <cellStyle name="Currency 2 4 3 4 6 7" xfId="3735" xr:uid="{00000000-0005-0000-0000-0000AE0C0000}"/>
    <cellStyle name="Currency 2 4 3 4 7" xfId="3736" xr:uid="{00000000-0005-0000-0000-0000AF0C0000}"/>
    <cellStyle name="Currency 2 4 3 4 7 2" xfId="3737" xr:uid="{00000000-0005-0000-0000-0000B00C0000}"/>
    <cellStyle name="Currency 2 4 3 4 7 2 2" xfId="3738" xr:uid="{00000000-0005-0000-0000-0000B10C0000}"/>
    <cellStyle name="Currency 2 4 3 4 7 3" xfId="3739" xr:uid="{00000000-0005-0000-0000-0000B20C0000}"/>
    <cellStyle name="Currency 2 4 3 4 8" xfId="3740" xr:uid="{00000000-0005-0000-0000-0000B30C0000}"/>
    <cellStyle name="Currency 2 4 3 4 8 2" xfId="3741" xr:uid="{00000000-0005-0000-0000-0000B40C0000}"/>
    <cellStyle name="Currency 2 4 3 4 8 2 2" xfId="3742" xr:uid="{00000000-0005-0000-0000-0000B50C0000}"/>
    <cellStyle name="Currency 2 4 3 4 8 3" xfId="3743" xr:uid="{00000000-0005-0000-0000-0000B60C0000}"/>
    <cellStyle name="Currency 2 4 3 5" xfId="181" xr:uid="{00000000-0005-0000-0000-0000B70C0000}"/>
    <cellStyle name="Currency 2 4 3 5 10" xfId="3744" xr:uid="{00000000-0005-0000-0000-0000B80C0000}"/>
    <cellStyle name="Currency 2 4 3 5 2" xfId="182" xr:uid="{00000000-0005-0000-0000-0000B90C0000}"/>
    <cellStyle name="Currency 2 4 3 5 2 2" xfId="3745" xr:uid="{00000000-0005-0000-0000-0000BA0C0000}"/>
    <cellStyle name="Currency 2 4 3 5 2 3" xfId="3746" xr:uid="{00000000-0005-0000-0000-0000BB0C0000}"/>
    <cellStyle name="Currency 2 4 3 5 2 3 2" xfId="3747" xr:uid="{00000000-0005-0000-0000-0000BC0C0000}"/>
    <cellStyle name="Currency 2 4 3 5 2 3 3" xfId="3748" xr:uid="{00000000-0005-0000-0000-0000BD0C0000}"/>
    <cellStyle name="Currency 2 4 3 5 2 4" xfId="3749" xr:uid="{00000000-0005-0000-0000-0000BE0C0000}"/>
    <cellStyle name="Currency 2 4 3 5 2 4 2" xfId="3750" xr:uid="{00000000-0005-0000-0000-0000BF0C0000}"/>
    <cellStyle name="Currency 2 4 3 5 2 4 2 2" xfId="3751" xr:uid="{00000000-0005-0000-0000-0000C00C0000}"/>
    <cellStyle name="Currency 2 4 3 5 2 4 3" xfId="3752" xr:uid="{00000000-0005-0000-0000-0000C10C0000}"/>
    <cellStyle name="Currency 2 4 3 5 2 5" xfId="3753" xr:uid="{00000000-0005-0000-0000-0000C20C0000}"/>
    <cellStyle name="Currency 2 4 3 5 2 5 2" xfId="3754" xr:uid="{00000000-0005-0000-0000-0000C30C0000}"/>
    <cellStyle name="Currency 2 4 3 5 2 5 2 2" xfId="3755" xr:uid="{00000000-0005-0000-0000-0000C40C0000}"/>
    <cellStyle name="Currency 2 4 3 5 2 5 3" xfId="3756" xr:uid="{00000000-0005-0000-0000-0000C50C0000}"/>
    <cellStyle name="Currency 2 4 3 5 2 6" xfId="3757" xr:uid="{00000000-0005-0000-0000-0000C60C0000}"/>
    <cellStyle name="Currency 2 4 3 5 2 6 2" xfId="3758" xr:uid="{00000000-0005-0000-0000-0000C70C0000}"/>
    <cellStyle name="Currency 2 4 3 5 2 6 2 2" xfId="3759" xr:uid="{00000000-0005-0000-0000-0000C80C0000}"/>
    <cellStyle name="Currency 2 4 3 5 2 6 3" xfId="3760" xr:uid="{00000000-0005-0000-0000-0000C90C0000}"/>
    <cellStyle name="Currency 2 4 3 5 2 7" xfId="3761" xr:uid="{00000000-0005-0000-0000-0000CA0C0000}"/>
    <cellStyle name="Currency 2 4 3 5 2 7 2" xfId="3762" xr:uid="{00000000-0005-0000-0000-0000CB0C0000}"/>
    <cellStyle name="Currency 2 4 3 5 2 8" xfId="3763" xr:uid="{00000000-0005-0000-0000-0000CC0C0000}"/>
    <cellStyle name="Currency 2 4 3 5 2 8 2" xfId="3764" xr:uid="{00000000-0005-0000-0000-0000CD0C0000}"/>
    <cellStyle name="Currency 2 4 3 5 2 9" xfId="3765" xr:uid="{00000000-0005-0000-0000-0000CE0C0000}"/>
    <cellStyle name="Currency 2 4 3 5 3" xfId="183" xr:uid="{00000000-0005-0000-0000-0000CF0C0000}"/>
    <cellStyle name="Currency 2 4 3 5 4" xfId="3766" xr:uid="{00000000-0005-0000-0000-0000D00C0000}"/>
    <cellStyle name="Currency 2 4 3 5 4 2" xfId="3767" xr:uid="{00000000-0005-0000-0000-0000D10C0000}"/>
    <cellStyle name="Currency 2 4 3 5 4 3" xfId="3768" xr:uid="{00000000-0005-0000-0000-0000D20C0000}"/>
    <cellStyle name="Currency 2 4 3 5 5" xfId="3769" xr:uid="{00000000-0005-0000-0000-0000D30C0000}"/>
    <cellStyle name="Currency 2 4 3 5 5 2" xfId="3770" xr:uid="{00000000-0005-0000-0000-0000D40C0000}"/>
    <cellStyle name="Currency 2 4 3 5 5 2 2" xfId="3771" xr:uid="{00000000-0005-0000-0000-0000D50C0000}"/>
    <cellStyle name="Currency 2 4 3 5 5 3" xfId="3772" xr:uid="{00000000-0005-0000-0000-0000D60C0000}"/>
    <cellStyle name="Currency 2 4 3 5 6" xfId="3773" xr:uid="{00000000-0005-0000-0000-0000D70C0000}"/>
    <cellStyle name="Currency 2 4 3 5 6 2" xfId="3774" xr:uid="{00000000-0005-0000-0000-0000D80C0000}"/>
    <cellStyle name="Currency 2 4 3 5 6 2 2" xfId="3775" xr:uid="{00000000-0005-0000-0000-0000D90C0000}"/>
    <cellStyle name="Currency 2 4 3 5 6 3" xfId="3776" xr:uid="{00000000-0005-0000-0000-0000DA0C0000}"/>
    <cellStyle name="Currency 2 4 3 5 7" xfId="3777" xr:uid="{00000000-0005-0000-0000-0000DB0C0000}"/>
    <cellStyle name="Currency 2 4 3 5 7 2" xfId="3778" xr:uid="{00000000-0005-0000-0000-0000DC0C0000}"/>
    <cellStyle name="Currency 2 4 3 5 7 2 2" xfId="3779" xr:uid="{00000000-0005-0000-0000-0000DD0C0000}"/>
    <cellStyle name="Currency 2 4 3 5 7 3" xfId="3780" xr:uid="{00000000-0005-0000-0000-0000DE0C0000}"/>
    <cellStyle name="Currency 2 4 3 5 8" xfId="3781" xr:uid="{00000000-0005-0000-0000-0000DF0C0000}"/>
    <cellStyle name="Currency 2 4 3 5 8 2" xfId="3782" xr:uid="{00000000-0005-0000-0000-0000E00C0000}"/>
    <cellStyle name="Currency 2 4 3 5 9" xfId="3783" xr:uid="{00000000-0005-0000-0000-0000E10C0000}"/>
    <cellStyle name="Currency 2 4 3 5 9 2" xfId="3784" xr:uid="{00000000-0005-0000-0000-0000E20C0000}"/>
    <cellStyle name="Currency 2 4 3 6" xfId="184" xr:uid="{00000000-0005-0000-0000-0000E30C0000}"/>
    <cellStyle name="Currency 2 4 3 6 2" xfId="185" xr:uid="{00000000-0005-0000-0000-0000E40C0000}"/>
    <cellStyle name="Currency 2 4 3 6 2 10" xfId="3785" xr:uid="{00000000-0005-0000-0000-0000E50C0000}"/>
    <cellStyle name="Currency 2 4 3 6 2 2" xfId="3786" xr:uid="{00000000-0005-0000-0000-0000E60C0000}"/>
    <cellStyle name="Currency 2 4 3 6 2 3" xfId="3787" xr:uid="{00000000-0005-0000-0000-0000E70C0000}"/>
    <cellStyle name="Currency 2 4 3 6 2 4" xfId="3788" xr:uid="{00000000-0005-0000-0000-0000E80C0000}"/>
    <cellStyle name="Currency 2 4 3 6 2 4 2" xfId="3789" xr:uid="{00000000-0005-0000-0000-0000E90C0000}"/>
    <cellStyle name="Currency 2 4 3 6 2 4 2 2" xfId="3790" xr:uid="{00000000-0005-0000-0000-0000EA0C0000}"/>
    <cellStyle name="Currency 2 4 3 6 2 4 3" xfId="3791" xr:uid="{00000000-0005-0000-0000-0000EB0C0000}"/>
    <cellStyle name="Currency 2 4 3 6 2 5" xfId="3792" xr:uid="{00000000-0005-0000-0000-0000EC0C0000}"/>
    <cellStyle name="Currency 2 4 3 6 2 5 2" xfId="3793" xr:uid="{00000000-0005-0000-0000-0000ED0C0000}"/>
    <cellStyle name="Currency 2 4 3 6 2 5 2 2" xfId="3794" xr:uid="{00000000-0005-0000-0000-0000EE0C0000}"/>
    <cellStyle name="Currency 2 4 3 6 2 5 3" xfId="3795" xr:uid="{00000000-0005-0000-0000-0000EF0C0000}"/>
    <cellStyle name="Currency 2 4 3 6 2 6" xfId="3796" xr:uid="{00000000-0005-0000-0000-0000F00C0000}"/>
    <cellStyle name="Currency 2 4 3 6 2 6 2" xfId="3797" xr:uid="{00000000-0005-0000-0000-0000F10C0000}"/>
    <cellStyle name="Currency 2 4 3 6 2 6 2 2" xfId="3798" xr:uid="{00000000-0005-0000-0000-0000F20C0000}"/>
    <cellStyle name="Currency 2 4 3 6 2 6 3" xfId="3799" xr:uid="{00000000-0005-0000-0000-0000F30C0000}"/>
    <cellStyle name="Currency 2 4 3 6 2 7" xfId="3800" xr:uid="{00000000-0005-0000-0000-0000F40C0000}"/>
    <cellStyle name="Currency 2 4 3 6 2 7 2" xfId="3801" xr:uid="{00000000-0005-0000-0000-0000F50C0000}"/>
    <cellStyle name="Currency 2 4 3 6 2 8" xfId="3802" xr:uid="{00000000-0005-0000-0000-0000F60C0000}"/>
    <cellStyle name="Currency 2 4 3 6 2 8 2" xfId="3803" xr:uid="{00000000-0005-0000-0000-0000F70C0000}"/>
    <cellStyle name="Currency 2 4 3 6 2 9" xfId="3804" xr:uid="{00000000-0005-0000-0000-0000F80C0000}"/>
    <cellStyle name="Currency 2 4 3 6 3" xfId="186" xr:uid="{00000000-0005-0000-0000-0000F90C0000}"/>
    <cellStyle name="Currency 2 4 3 6 4" xfId="3805" xr:uid="{00000000-0005-0000-0000-0000FA0C0000}"/>
    <cellStyle name="Currency 2 4 3 6 4 2" xfId="3806" xr:uid="{00000000-0005-0000-0000-0000FB0C0000}"/>
    <cellStyle name="Currency 2 4 3 6 4 2 2" xfId="3807" xr:uid="{00000000-0005-0000-0000-0000FC0C0000}"/>
    <cellStyle name="Currency 2 4 3 6 4 3" xfId="3808" xr:uid="{00000000-0005-0000-0000-0000FD0C0000}"/>
    <cellStyle name="Currency 2 4 3 6 5" xfId="3809" xr:uid="{00000000-0005-0000-0000-0000FE0C0000}"/>
    <cellStyle name="Currency 2 4 3 6 5 2" xfId="3810" xr:uid="{00000000-0005-0000-0000-0000FF0C0000}"/>
    <cellStyle name="Currency 2 4 3 6 5 2 2" xfId="3811" xr:uid="{00000000-0005-0000-0000-0000000D0000}"/>
    <cellStyle name="Currency 2 4 3 6 5 3" xfId="3812" xr:uid="{00000000-0005-0000-0000-0000010D0000}"/>
    <cellStyle name="Currency 2 4 3 7" xfId="3813" xr:uid="{00000000-0005-0000-0000-0000020D0000}"/>
    <cellStyle name="Currency 2 4 3 7 2" xfId="3814" xr:uid="{00000000-0005-0000-0000-0000030D0000}"/>
    <cellStyle name="Currency 2 4 3 7 3" xfId="3815" xr:uid="{00000000-0005-0000-0000-0000040D0000}"/>
    <cellStyle name="Currency 2 4 3 7 3 2" xfId="3816" xr:uid="{00000000-0005-0000-0000-0000050D0000}"/>
    <cellStyle name="Currency 2 4 3 7 3 3" xfId="3817" xr:uid="{00000000-0005-0000-0000-0000060D0000}"/>
    <cellStyle name="Currency 2 4 3 7 4" xfId="3818" xr:uid="{00000000-0005-0000-0000-0000070D0000}"/>
    <cellStyle name="Currency 2 4 3 7 4 2" xfId="3819" xr:uid="{00000000-0005-0000-0000-0000080D0000}"/>
    <cellStyle name="Currency 2 4 3 7 4 2 2" xfId="3820" xr:uid="{00000000-0005-0000-0000-0000090D0000}"/>
    <cellStyle name="Currency 2 4 3 7 4 3" xfId="3821" xr:uid="{00000000-0005-0000-0000-00000A0D0000}"/>
    <cellStyle name="Currency 2 4 3 7 5" xfId="3822" xr:uid="{00000000-0005-0000-0000-00000B0D0000}"/>
    <cellStyle name="Currency 2 4 3 7 5 2" xfId="3823" xr:uid="{00000000-0005-0000-0000-00000C0D0000}"/>
    <cellStyle name="Currency 2 4 3 7 5 2 2" xfId="3824" xr:uid="{00000000-0005-0000-0000-00000D0D0000}"/>
    <cellStyle name="Currency 2 4 3 7 5 3" xfId="3825" xr:uid="{00000000-0005-0000-0000-00000E0D0000}"/>
    <cellStyle name="Currency 2 4 3 7 6" xfId="3826" xr:uid="{00000000-0005-0000-0000-00000F0D0000}"/>
    <cellStyle name="Currency 2 4 3 7 6 2" xfId="3827" xr:uid="{00000000-0005-0000-0000-0000100D0000}"/>
    <cellStyle name="Currency 2 4 3 7 6 2 2" xfId="3828" xr:uid="{00000000-0005-0000-0000-0000110D0000}"/>
    <cellStyle name="Currency 2 4 3 7 6 3" xfId="3829" xr:uid="{00000000-0005-0000-0000-0000120D0000}"/>
    <cellStyle name="Currency 2 4 3 7 7" xfId="3830" xr:uid="{00000000-0005-0000-0000-0000130D0000}"/>
    <cellStyle name="Currency 2 4 3 7 7 2" xfId="3831" xr:uid="{00000000-0005-0000-0000-0000140D0000}"/>
    <cellStyle name="Currency 2 4 3 7 8" xfId="3832" xr:uid="{00000000-0005-0000-0000-0000150D0000}"/>
    <cellStyle name="Currency 2 4 3 7 8 2" xfId="3833" xr:uid="{00000000-0005-0000-0000-0000160D0000}"/>
    <cellStyle name="Currency 2 4 3 7 9" xfId="3834" xr:uid="{00000000-0005-0000-0000-0000170D0000}"/>
    <cellStyle name="Currency 2 4 3 8" xfId="3835" xr:uid="{00000000-0005-0000-0000-0000180D0000}"/>
    <cellStyle name="Currency 2 4 3 8 2" xfId="3836" xr:uid="{00000000-0005-0000-0000-0000190D0000}"/>
    <cellStyle name="Currency 2 4 3 8 3" xfId="3837" xr:uid="{00000000-0005-0000-0000-00001A0D0000}"/>
    <cellStyle name="Currency 2 4 3 9" xfId="3838" xr:uid="{00000000-0005-0000-0000-00001B0D0000}"/>
    <cellStyle name="Currency 2 4 4" xfId="187" xr:uid="{00000000-0005-0000-0000-00001C0D0000}"/>
    <cellStyle name="Currency 2 4 4 10" xfId="3839" xr:uid="{00000000-0005-0000-0000-00001D0D0000}"/>
    <cellStyle name="Currency 2 4 4 10 2" xfId="3840" xr:uid="{00000000-0005-0000-0000-00001E0D0000}"/>
    <cellStyle name="Currency 2 4 4 10 2 2" xfId="3841" xr:uid="{00000000-0005-0000-0000-00001F0D0000}"/>
    <cellStyle name="Currency 2 4 4 10 3" xfId="3842" xr:uid="{00000000-0005-0000-0000-0000200D0000}"/>
    <cellStyle name="Currency 2 4 4 11" xfId="3843" xr:uid="{00000000-0005-0000-0000-0000210D0000}"/>
    <cellStyle name="Currency 2 4 4 11 2" xfId="3844" xr:uid="{00000000-0005-0000-0000-0000220D0000}"/>
    <cellStyle name="Currency 2 4 4 12" xfId="3845" xr:uid="{00000000-0005-0000-0000-0000230D0000}"/>
    <cellStyle name="Currency 2 4 4 12 2" xfId="3846" xr:uid="{00000000-0005-0000-0000-0000240D0000}"/>
    <cellStyle name="Currency 2 4 4 13" xfId="3847" xr:uid="{00000000-0005-0000-0000-0000250D0000}"/>
    <cellStyle name="Currency 2 4 4 14" xfId="3848" xr:uid="{00000000-0005-0000-0000-0000260D0000}"/>
    <cellStyle name="Currency 2 4 4 15" xfId="3849" xr:uid="{00000000-0005-0000-0000-0000270D0000}"/>
    <cellStyle name="Currency 2 4 4 2" xfId="188" xr:uid="{00000000-0005-0000-0000-0000280D0000}"/>
    <cellStyle name="Currency 2 4 4 2 2" xfId="3850" xr:uid="{00000000-0005-0000-0000-0000290D0000}"/>
    <cellStyle name="Currency 2 4 4 2 2 2" xfId="3851" xr:uid="{00000000-0005-0000-0000-00002A0D0000}"/>
    <cellStyle name="Currency 2 4 4 2 2 3" xfId="3852" xr:uid="{00000000-0005-0000-0000-00002B0D0000}"/>
    <cellStyle name="Currency 2 4 4 2 2 3 2" xfId="3853" xr:uid="{00000000-0005-0000-0000-00002C0D0000}"/>
    <cellStyle name="Currency 2 4 4 2 2 3 3" xfId="3854" xr:uid="{00000000-0005-0000-0000-00002D0D0000}"/>
    <cellStyle name="Currency 2 4 4 2 2 4" xfId="3855" xr:uid="{00000000-0005-0000-0000-00002E0D0000}"/>
    <cellStyle name="Currency 2 4 4 2 2 4 2" xfId="3856" xr:uid="{00000000-0005-0000-0000-00002F0D0000}"/>
    <cellStyle name="Currency 2 4 4 2 2 4 2 2" xfId="3857" xr:uid="{00000000-0005-0000-0000-0000300D0000}"/>
    <cellStyle name="Currency 2 4 4 2 2 4 3" xfId="3858" xr:uid="{00000000-0005-0000-0000-0000310D0000}"/>
    <cellStyle name="Currency 2 4 4 2 2 5" xfId="3859" xr:uid="{00000000-0005-0000-0000-0000320D0000}"/>
    <cellStyle name="Currency 2 4 4 2 2 5 2" xfId="3860" xr:uid="{00000000-0005-0000-0000-0000330D0000}"/>
    <cellStyle name="Currency 2 4 4 2 2 5 2 2" xfId="3861" xr:uid="{00000000-0005-0000-0000-0000340D0000}"/>
    <cellStyle name="Currency 2 4 4 2 2 5 3" xfId="3862" xr:uid="{00000000-0005-0000-0000-0000350D0000}"/>
    <cellStyle name="Currency 2 4 4 2 2 6" xfId="3863" xr:uid="{00000000-0005-0000-0000-0000360D0000}"/>
    <cellStyle name="Currency 2 4 4 2 2 6 2" xfId="3864" xr:uid="{00000000-0005-0000-0000-0000370D0000}"/>
    <cellStyle name="Currency 2 4 4 2 2 6 2 2" xfId="3865" xr:uid="{00000000-0005-0000-0000-0000380D0000}"/>
    <cellStyle name="Currency 2 4 4 2 2 6 3" xfId="3866" xr:uid="{00000000-0005-0000-0000-0000390D0000}"/>
    <cellStyle name="Currency 2 4 4 2 2 7" xfId="3867" xr:uid="{00000000-0005-0000-0000-00003A0D0000}"/>
    <cellStyle name="Currency 2 4 4 2 2 7 2" xfId="3868" xr:uid="{00000000-0005-0000-0000-00003B0D0000}"/>
    <cellStyle name="Currency 2 4 4 2 2 8" xfId="3869" xr:uid="{00000000-0005-0000-0000-00003C0D0000}"/>
    <cellStyle name="Currency 2 4 4 2 2 8 2" xfId="3870" xr:uid="{00000000-0005-0000-0000-00003D0D0000}"/>
    <cellStyle name="Currency 2 4 4 2 2 9" xfId="3871" xr:uid="{00000000-0005-0000-0000-00003E0D0000}"/>
    <cellStyle name="Currency 2 4 4 2 3" xfId="3872" xr:uid="{00000000-0005-0000-0000-00003F0D0000}"/>
    <cellStyle name="Currency 2 4 4 2 3 2" xfId="3873" xr:uid="{00000000-0005-0000-0000-0000400D0000}"/>
    <cellStyle name="Currency 2 4 4 2 3 3" xfId="3874" xr:uid="{00000000-0005-0000-0000-0000410D0000}"/>
    <cellStyle name="Currency 2 4 4 2 3 3 2" xfId="3875" xr:uid="{00000000-0005-0000-0000-0000420D0000}"/>
    <cellStyle name="Currency 2 4 4 2 3 3 3" xfId="3876" xr:uid="{00000000-0005-0000-0000-0000430D0000}"/>
    <cellStyle name="Currency 2 4 4 2 3 4" xfId="3877" xr:uid="{00000000-0005-0000-0000-0000440D0000}"/>
    <cellStyle name="Currency 2 4 4 2 3 4 2" xfId="3878" xr:uid="{00000000-0005-0000-0000-0000450D0000}"/>
    <cellStyle name="Currency 2 4 4 2 3 4 2 2" xfId="3879" xr:uid="{00000000-0005-0000-0000-0000460D0000}"/>
    <cellStyle name="Currency 2 4 4 2 3 4 3" xfId="3880" xr:uid="{00000000-0005-0000-0000-0000470D0000}"/>
    <cellStyle name="Currency 2 4 4 2 3 5" xfId="3881" xr:uid="{00000000-0005-0000-0000-0000480D0000}"/>
    <cellStyle name="Currency 2 4 4 2 3 5 2" xfId="3882" xr:uid="{00000000-0005-0000-0000-0000490D0000}"/>
    <cellStyle name="Currency 2 4 4 2 3 5 2 2" xfId="3883" xr:uid="{00000000-0005-0000-0000-00004A0D0000}"/>
    <cellStyle name="Currency 2 4 4 2 3 5 3" xfId="3884" xr:uid="{00000000-0005-0000-0000-00004B0D0000}"/>
    <cellStyle name="Currency 2 4 4 2 3 6" xfId="3885" xr:uid="{00000000-0005-0000-0000-00004C0D0000}"/>
    <cellStyle name="Currency 2 4 4 2 3 6 2" xfId="3886" xr:uid="{00000000-0005-0000-0000-00004D0D0000}"/>
    <cellStyle name="Currency 2 4 4 2 3 6 2 2" xfId="3887" xr:uid="{00000000-0005-0000-0000-00004E0D0000}"/>
    <cellStyle name="Currency 2 4 4 2 3 6 3" xfId="3888" xr:uid="{00000000-0005-0000-0000-00004F0D0000}"/>
    <cellStyle name="Currency 2 4 4 2 3 7" xfId="3889" xr:uid="{00000000-0005-0000-0000-0000500D0000}"/>
    <cellStyle name="Currency 2 4 4 2 3 7 2" xfId="3890" xr:uid="{00000000-0005-0000-0000-0000510D0000}"/>
    <cellStyle name="Currency 2 4 4 2 3 8" xfId="3891" xr:uid="{00000000-0005-0000-0000-0000520D0000}"/>
    <cellStyle name="Currency 2 4 4 2 3 8 2" xfId="3892" xr:uid="{00000000-0005-0000-0000-0000530D0000}"/>
    <cellStyle name="Currency 2 4 4 2 3 9" xfId="3893" xr:uid="{00000000-0005-0000-0000-0000540D0000}"/>
    <cellStyle name="Currency 2 4 4 2 4" xfId="3894" xr:uid="{00000000-0005-0000-0000-0000550D0000}"/>
    <cellStyle name="Currency 2 4 4 2 4 2" xfId="3895" xr:uid="{00000000-0005-0000-0000-0000560D0000}"/>
    <cellStyle name="Currency 2 4 4 2 4 3" xfId="3896" xr:uid="{00000000-0005-0000-0000-0000570D0000}"/>
    <cellStyle name="Currency 2 4 4 2 4 3 2" xfId="3897" xr:uid="{00000000-0005-0000-0000-0000580D0000}"/>
    <cellStyle name="Currency 2 4 4 2 4 3 2 2" xfId="3898" xr:uid="{00000000-0005-0000-0000-0000590D0000}"/>
    <cellStyle name="Currency 2 4 4 2 4 3 3" xfId="3899" xr:uid="{00000000-0005-0000-0000-00005A0D0000}"/>
    <cellStyle name="Currency 2 4 4 2 4 4" xfId="3900" xr:uid="{00000000-0005-0000-0000-00005B0D0000}"/>
    <cellStyle name="Currency 2 4 4 2 4 4 2" xfId="3901" xr:uid="{00000000-0005-0000-0000-00005C0D0000}"/>
    <cellStyle name="Currency 2 4 4 2 4 4 2 2" xfId="3902" xr:uid="{00000000-0005-0000-0000-00005D0D0000}"/>
    <cellStyle name="Currency 2 4 4 2 4 4 3" xfId="3903" xr:uid="{00000000-0005-0000-0000-00005E0D0000}"/>
    <cellStyle name="Currency 2 4 4 2 4 5" xfId="3904" xr:uid="{00000000-0005-0000-0000-00005F0D0000}"/>
    <cellStyle name="Currency 2 4 4 2 4 5 2" xfId="3905" xr:uid="{00000000-0005-0000-0000-0000600D0000}"/>
    <cellStyle name="Currency 2 4 4 2 4 5 2 2" xfId="3906" xr:uid="{00000000-0005-0000-0000-0000610D0000}"/>
    <cellStyle name="Currency 2 4 4 2 4 5 3" xfId="3907" xr:uid="{00000000-0005-0000-0000-0000620D0000}"/>
    <cellStyle name="Currency 2 4 4 2 4 6" xfId="3908" xr:uid="{00000000-0005-0000-0000-0000630D0000}"/>
    <cellStyle name="Currency 2 4 4 2 4 6 2" xfId="3909" xr:uid="{00000000-0005-0000-0000-0000640D0000}"/>
    <cellStyle name="Currency 2 4 4 2 4 7" xfId="3910" xr:uid="{00000000-0005-0000-0000-0000650D0000}"/>
    <cellStyle name="Currency 2 4 4 2 4 7 2" xfId="3911" xr:uid="{00000000-0005-0000-0000-0000660D0000}"/>
    <cellStyle name="Currency 2 4 4 2 4 8" xfId="3912" xr:uid="{00000000-0005-0000-0000-0000670D0000}"/>
    <cellStyle name="Currency 2 4 4 2 4 9" xfId="3913" xr:uid="{00000000-0005-0000-0000-0000680D0000}"/>
    <cellStyle name="Currency 2 4 4 2 5" xfId="3914" xr:uid="{00000000-0005-0000-0000-0000690D0000}"/>
    <cellStyle name="Currency 2 4 4 2 5 2" xfId="3915" xr:uid="{00000000-0005-0000-0000-00006A0D0000}"/>
    <cellStyle name="Currency 2 4 4 2 5 3" xfId="3916" xr:uid="{00000000-0005-0000-0000-00006B0D0000}"/>
    <cellStyle name="Currency 2 4 4 2 6" xfId="3917" xr:uid="{00000000-0005-0000-0000-00006C0D0000}"/>
    <cellStyle name="Currency 2 4 4 2 6 2" xfId="3918" xr:uid="{00000000-0005-0000-0000-00006D0D0000}"/>
    <cellStyle name="Currency 2 4 4 2 6 2 2" xfId="3919" xr:uid="{00000000-0005-0000-0000-00006E0D0000}"/>
    <cellStyle name="Currency 2 4 4 2 6 2 2 2" xfId="3920" xr:uid="{00000000-0005-0000-0000-00006F0D0000}"/>
    <cellStyle name="Currency 2 4 4 2 6 2 3" xfId="3921" xr:uid="{00000000-0005-0000-0000-0000700D0000}"/>
    <cellStyle name="Currency 2 4 4 2 6 3" xfId="3922" xr:uid="{00000000-0005-0000-0000-0000710D0000}"/>
    <cellStyle name="Currency 2 4 4 2 6 3 2" xfId="3923" xr:uid="{00000000-0005-0000-0000-0000720D0000}"/>
    <cellStyle name="Currency 2 4 4 2 6 3 2 2" xfId="3924" xr:uid="{00000000-0005-0000-0000-0000730D0000}"/>
    <cellStyle name="Currency 2 4 4 2 6 3 3" xfId="3925" xr:uid="{00000000-0005-0000-0000-0000740D0000}"/>
    <cellStyle name="Currency 2 4 4 2 6 4" xfId="3926" xr:uid="{00000000-0005-0000-0000-0000750D0000}"/>
    <cellStyle name="Currency 2 4 4 2 6 4 2" xfId="3927" xr:uid="{00000000-0005-0000-0000-0000760D0000}"/>
    <cellStyle name="Currency 2 4 4 2 6 4 2 2" xfId="3928" xr:uid="{00000000-0005-0000-0000-0000770D0000}"/>
    <cellStyle name="Currency 2 4 4 2 6 4 3" xfId="3929" xr:uid="{00000000-0005-0000-0000-0000780D0000}"/>
    <cellStyle name="Currency 2 4 4 2 6 5" xfId="3930" xr:uid="{00000000-0005-0000-0000-0000790D0000}"/>
    <cellStyle name="Currency 2 4 4 2 6 5 2" xfId="3931" xr:uid="{00000000-0005-0000-0000-00007A0D0000}"/>
    <cellStyle name="Currency 2 4 4 2 6 6" xfId="3932" xr:uid="{00000000-0005-0000-0000-00007B0D0000}"/>
    <cellStyle name="Currency 2 4 4 2 6 6 2" xfId="3933" xr:uid="{00000000-0005-0000-0000-00007C0D0000}"/>
    <cellStyle name="Currency 2 4 4 2 6 7" xfId="3934" xr:uid="{00000000-0005-0000-0000-00007D0D0000}"/>
    <cellStyle name="Currency 2 4 4 2 7" xfId="3935" xr:uid="{00000000-0005-0000-0000-00007E0D0000}"/>
    <cellStyle name="Currency 2 4 4 2 7 2" xfId="3936" xr:uid="{00000000-0005-0000-0000-00007F0D0000}"/>
    <cellStyle name="Currency 2 4 4 2 7 2 2" xfId="3937" xr:uid="{00000000-0005-0000-0000-0000800D0000}"/>
    <cellStyle name="Currency 2 4 4 2 7 3" xfId="3938" xr:uid="{00000000-0005-0000-0000-0000810D0000}"/>
    <cellStyle name="Currency 2 4 4 2 8" xfId="3939" xr:uid="{00000000-0005-0000-0000-0000820D0000}"/>
    <cellStyle name="Currency 2 4 4 2 8 2" xfId="3940" xr:uid="{00000000-0005-0000-0000-0000830D0000}"/>
    <cellStyle name="Currency 2 4 4 2 8 2 2" xfId="3941" xr:uid="{00000000-0005-0000-0000-0000840D0000}"/>
    <cellStyle name="Currency 2 4 4 2 8 3" xfId="3942" xr:uid="{00000000-0005-0000-0000-0000850D0000}"/>
    <cellStyle name="Currency 2 4 4 3" xfId="189" xr:uid="{00000000-0005-0000-0000-0000860D0000}"/>
    <cellStyle name="Currency 2 4 4 3 10" xfId="3943" xr:uid="{00000000-0005-0000-0000-0000870D0000}"/>
    <cellStyle name="Currency 2 4 4 3 2" xfId="190" xr:uid="{00000000-0005-0000-0000-0000880D0000}"/>
    <cellStyle name="Currency 2 4 4 3 2 2" xfId="3944" xr:uid="{00000000-0005-0000-0000-0000890D0000}"/>
    <cellStyle name="Currency 2 4 4 3 2 3" xfId="3945" xr:uid="{00000000-0005-0000-0000-00008A0D0000}"/>
    <cellStyle name="Currency 2 4 4 3 2 3 2" xfId="3946" xr:uid="{00000000-0005-0000-0000-00008B0D0000}"/>
    <cellStyle name="Currency 2 4 4 3 2 3 3" xfId="3947" xr:uid="{00000000-0005-0000-0000-00008C0D0000}"/>
    <cellStyle name="Currency 2 4 4 3 2 4" xfId="3948" xr:uid="{00000000-0005-0000-0000-00008D0D0000}"/>
    <cellStyle name="Currency 2 4 4 3 2 4 2" xfId="3949" xr:uid="{00000000-0005-0000-0000-00008E0D0000}"/>
    <cellStyle name="Currency 2 4 4 3 2 4 2 2" xfId="3950" xr:uid="{00000000-0005-0000-0000-00008F0D0000}"/>
    <cellStyle name="Currency 2 4 4 3 2 4 3" xfId="3951" xr:uid="{00000000-0005-0000-0000-0000900D0000}"/>
    <cellStyle name="Currency 2 4 4 3 2 5" xfId="3952" xr:uid="{00000000-0005-0000-0000-0000910D0000}"/>
    <cellStyle name="Currency 2 4 4 3 2 5 2" xfId="3953" xr:uid="{00000000-0005-0000-0000-0000920D0000}"/>
    <cellStyle name="Currency 2 4 4 3 2 5 2 2" xfId="3954" xr:uid="{00000000-0005-0000-0000-0000930D0000}"/>
    <cellStyle name="Currency 2 4 4 3 2 5 3" xfId="3955" xr:uid="{00000000-0005-0000-0000-0000940D0000}"/>
    <cellStyle name="Currency 2 4 4 3 2 6" xfId="3956" xr:uid="{00000000-0005-0000-0000-0000950D0000}"/>
    <cellStyle name="Currency 2 4 4 3 2 6 2" xfId="3957" xr:uid="{00000000-0005-0000-0000-0000960D0000}"/>
    <cellStyle name="Currency 2 4 4 3 2 6 2 2" xfId="3958" xr:uid="{00000000-0005-0000-0000-0000970D0000}"/>
    <cellStyle name="Currency 2 4 4 3 2 6 3" xfId="3959" xr:uid="{00000000-0005-0000-0000-0000980D0000}"/>
    <cellStyle name="Currency 2 4 4 3 2 7" xfId="3960" xr:uid="{00000000-0005-0000-0000-0000990D0000}"/>
    <cellStyle name="Currency 2 4 4 3 2 7 2" xfId="3961" xr:uid="{00000000-0005-0000-0000-00009A0D0000}"/>
    <cellStyle name="Currency 2 4 4 3 2 8" xfId="3962" xr:uid="{00000000-0005-0000-0000-00009B0D0000}"/>
    <cellStyle name="Currency 2 4 4 3 2 8 2" xfId="3963" xr:uid="{00000000-0005-0000-0000-00009C0D0000}"/>
    <cellStyle name="Currency 2 4 4 3 2 9" xfId="3964" xr:uid="{00000000-0005-0000-0000-00009D0D0000}"/>
    <cellStyle name="Currency 2 4 4 3 3" xfId="191" xr:uid="{00000000-0005-0000-0000-00009E0D0000}"/>
    <cellStyle name="Currency 2 4 4 3 4" xfId="3965" xr:uid="{00000000-0005-0000-0000-00009F0D0000}"/>
    <cellStyle name="Currency 2 4 4 3 4 2" xfId="3966" xr:uid="{00000000-0005-0000-0000-0000A00D0000}"/>
    <cellStyle name="Currency 2 4 4 3 4 3" xfId="3967" xr:uid="{00000000-0005-0000-0000-0000A10D0000}"/>
    <cellStyle name="Currency 2 4 4 3 5" xfId="3968" xr:uid="{00000000-0005-0000-0000-0000A20D0000}"/>
    <cellStyle name="Currency 2 4 4 3 5 2" xfId="3969" xr:uid="{00000000-0005-0000-0000-0000A30D0000}"/>
    <cellStyle name="Currency 2 4 4 3 5 2 2" xfId="3970" xr:uid="{00000000-0005-0000-0000-0000A40D0000}"/>
    <cellStyle name="Currency 2 4 4 3 5 3" xfId="3971" xr:uid="{00000000-0005-0000-0000-0000A50D0000}"/>
    <cellStyle name="Currency 2 4 4 3 6" xfId="3972" xr:uid="{00000000-0005-0000-0000-0000A60D0000}"/>
    <cellStyle name="Currency 2 4 4 3 6 2" xfId="3973" xr:uid="{00000000-0005-0000-0000-0000A70D0000}"/>
    <cellStyle name="Currency 2 4 4 3 6 2 2" xfId="3974" xr:uid="{00000000-0005-0000-0000-0000A80D0000}"/>
    <cellStyle name="Currency 2 4 4 3 6 3" xfId="3975" xr:uid="{00000000-0005-0000-0000-0000A90D0000}"/>
    <cellStyle name="Currency 2 4 4 3 7" xfId="3976" xr:uid="{00000000-0005-0000-0000-0000AA0D0000}"/>
    <cellStyle name="Currency 2 4 4 3 7 2" xfId="3977" xr:uid="{00000000-0005-0000-0000-0000AB0D0000}"/>
    <cellStyle name="Currency 2 4 4 3 7 2 2" xfId="3978" xr:uid="{00000000-0005-0000-0000-0000AC0D0000}"/>
    <cellStyle name="Currency 2 4 4 3 7 3" xfId="3979" xr:uid="{00000000-0005-0000-0000-0000AD0D0000}"/>
    <cellStyle name="Currency 2 4 4 3 8" xfId="3980" xr:uid="{00000000-0005-0000-0000-0000AE0D0000}"/>
    <cellStyle name="Currency 2 4 4 3 8 2" xfId="3981" xr:uid="{00000000-0005-0000-0000-0000AF0D0000}"/>
    <cellStyle name="Currency 2 4 4 3 9" xfId="3982" xr:uid="{00000000-0005-0000-0000-0000B00D0000}"/>
    <cellStyle name="Currency 2 4 4 3 9 2" xfId="3983" xr:uid="{00000000-0005-0000-0000-0000B10D0000}"/>
    <cellStyle name="Currency 2 4 4 4" xfId="192" xr:uid="{00000000-0005-0000-0000-0000B20D0000}"/>
    <cellStyle name="Currency 2 4 4 4 2" xfId="193" xr:uid="{00000000-0005-0000-0000-0000B30D0000}"/>
    <cellStyle name="Currency 2 4 4 4 2 10" xfId="3984" xr:uid="{00000000-0005-0000-0000-0000B40D0000}"/>
    <cellStyle name="Currency 2 4 4 4 2 2" xfId="3985" xr:uid="{00000000-0005-0000-0000-0000B50D0000}"/>
    <cellStyle name="Currency 2 4 4 4 2 3" xfId="3986" xr:uid="{00000000-0005-0000-0000-0000B60D0000}"/>
    <cellStyle name="Currency 2 4 4 4 2 4" xfId="3987" xr:uid="{00000000-0005-0000-0000-0000B70D0000}"/>
    <cellStyle name="Currency 2 4 4 4 2 4 2" xfId="3988" xr:uid="{00000000-0005-0000-0000-0000B80D0000}"/>
    <cellStyle name="Currency 2 4 4 4 2 4 2 2" xfId="3989" xr:uid="{00000000-0005-0000-0000-0000B90D0000}"/>
    <cellStyle name="Currency 2 4 4 4 2 4 3" xfId="3990" xr:uid="{00000000-0005-0000-0000-0000BA0D0000}"/>
    <cellStyle name="Currency 2 4 4 4 2 5" xfId="3991" xr:uid="{00000000-0005-0000-0000-0000BB0D0000}"/>
    <cellStyle name="Currency 2 4 4 4 2 5 2" xfId="3992" xr:uid="{00000000-0005-0000-0000-0000BC0D0000}"/>
    <cellStyle name="Currency 2 4 4 4 2 5 2 2" xfId="3993" xr:uid="{00000000-0005-0000-0000-0000BD0D0000}"/>
    <cellStyle name="Currency 2 4 4 4 2 5 3" xfId="3994" xr:uid="{00000000-0005-0000-0000-0000BE0D0000}"/>
    <cellStyle name="Currency 2 4 4 4 2 6" xfId="3995" xr:uid="{00000000-0005-0000-0000-0000BF0D0000}"/>
    <cellStyle name="Currency 2 4 4 4 2 6 2" xfId="3996" xr:uid="{00000000-0005-0000-0000-0000C00D0000}"/>
    <cellStyle name="Currency 2 4 4 4 2 6 2 2" xfId="3997" xr:uid="{00000000-0005-0000-0000-0000C10D0000}"/>
    <cellStyle name="Currency 2 4 4 4 2 6 3" xfId="3998" xr:uid="{00000000-0005-0000-0000-0000C20D0000}"/>
    <cellStyle name="Currency 2 4 4 4 2 7" xfId="3999" xr:uid="{00000000-0005-0000-0000-0000C30D0000}"/>
    <cellStyle name="Currency 2 4 4 4 2 7 2" xfId="4000" xr:uid="{00000000-0005-0000-0000-0000C40D0000}"/>
    <cellStyle name="Currency 2 4 4 4 2 8" xfId="4001" xr:uid="{00000000-0005-0000-0000-0000C50D0000}"/>
    <cellStyle name="Currency 2 4 4 4 2 8 2" xfId="4002" xr:uid="{00000000-0005-0000-0000-0000C60D0000}"/>
    <cellStyle name="Currency 2 4 4 4 2 9" xfId="4003" xr:uid="{00000000-0005-0000-0000-0000C70D0000}"/>
    <cellStyle name="Currency 2 4 4 4 3" xfId="194" xr:uid="{00000000-0005-0000-0000-0000C80D0000}"/>
    <cellStyle name="Currency 2 4 4 4 4" xfId="4004" xr:uid="{00000000-0005-0000-0000-0000C90D0000}"/>
    <cellStyle name="Currency 2 4 4 4 4 2" xfId="4005" xr:uid="{00000000-0005-0000-0000-0000CA0D0000}"/>
    <cellStyle name="Currency 2 4 4 4 4 2 2" xfId="4006" xr:uid="{00000000-0005-0000-0000-0000CB0D0000}"/>
    <cellStyle name="Currency 2 4 4 4 4 3" xfId="4007" xr:uid="{00000000-0005-0000-0000-0000CC0D0000}"/>
    <cellStyle name="Currency 2 4 4 4 5" xfId="4008" xr:uid="{00000000-0005-0000-0000-0000CD0D0000}"/>
    <cellStyle name="Currency 2 4 4 4 5 2" xfId="4009" xr:uid="{00000000-0005-0000-0000-0000CE0D0000}"/>
    <cellStyle name="Currency 2 4 4 4 5 2 2" xfId="4010" xr:uid="{00000000-0005-0000-0000-0000CF0D0000}"/>
    <cellStyle name="Currency 2 4 4 4 5 3" xfId="4011" xr:uid="{00000000-0005-0000-0000-0000D00D0000}"/>
    <cellStyle name="Currency 2 4 4 5" xfId="4012" xr:uid="{00000000-0005-0000-0000-0000D10D0000}"/>
    <cellStyle name="Currency 2 4 4 5 2" xfId="4013" xr:uid="{00000000-0005-0000-0000-0000D20D0000}"/>
    <cellStyle name="Currency 2 4 4 5 3" xfId="4014" xr:uid="{00000000-0005-0000-0000-0000D30D0000}"/>
    <cellStyle name="Currency 2 4 4 5 3 2" xfId="4015" xr:uid="{00000000-0005-0000-0000-0000D40D0000}"/>
    <cellStyle name="Currency 2 4 4 5 3 3" xfId="4016" xr:uid="{00000000-0005-0000-0000-0000D50D0000}"/>
    <cellStyle name="Currency 2 4 4 5 4" xfId="4017" xr:uid="{00000000-0005-0000-0000-0000D60D0000}"/>
    <cellStyle name="Currency 2 4 4 5 4 2" xfId="4018" xr:uid="{00000000-0005-0000-0000-0000D70D0000}"/>
    <cellStyle name="Currency 2 4 4 5 4 2 2" xfId="4019" xr:uid="{00000000-0005-0000-0000-0000D80D0000}"/>
    <cellStyle name="Currency 2 4 4 5 4 3" xfId="4020" xr:uid="{00000000-0005-0000-0000-0000D90D0000}"/>
    <cellStyle name="Currency 2 4 4 5 5" xfId="4021" xr:uid="{00000000-0005-0000-0000-0000DA0D0000}"/>
    <cellStyle name="Currency 2 4 4 5 5 2" xfId="4022" xr:uid="{00000000-0005-0000-0000-0000DB0D0000}"/>
    <cellStyle name="Currency 2 4 4 5 5 2 2" xfId="4023" xr:uid="{00000000-0005-0000-0000-0000DC0D0000}"/>
    <cellStyle name="Currency 2 4 4 5 5 3" xfId="4024" xr:uid="{00000000-0005-0000-0000-0000DD0D0000}"/>
    <cellStyle name="Currency 2 4 4 5 6" xfId="4025" xr:uid="{00000000-0005-0000-0000-0000DE0D0000}"/>
    <cellStyle name="Currency 2 4 4 5 6 2" xfId="4026" xr:uid="{00000000-0005-0000-0000-0000DF0D0000}"/>
    <cellStyle name="Currency 2 4 4 5 6 2 2" xfId="4027" xr:uid="{00000000-0005-0000-0000-0000E00D0000}"/>
    <cellStyle name="Currency 2 4 4 5 6 3" xfId="4028" xr:uid="{00000000-0005-0000-0000-0000E10D0000}"/>
    <cellStyle name="Currency 2 4 4 5 7" xfId="4029" xr:uid="{00000000-0005-0000-0000-0000E20D0000}"/>
    <cellStyle name="Currency 2 4 4 5 7 2" xfId="4030" xr:uid="{00000000-0005-0000-0000-0000E30D0000}"/>
    <cellStyle name="Currency 2 4 4 5 8" xfId="4031" xr:uid="{00000000-0005-0000-0000-0000E40D0000}"/>
    <cellStyle name="Currency 2 4 4 5 8 2" xfId="4032" xr:uid="{00000000-0005-0000-0000-0000E50D0000}"/>
    <cellStyle name="Currency 2 4 4 5 9" xfId="4033" xr:uid="{00000000-0005-0000-0000-0000E60D0000}"/>
    <cellStyle name="Currency 2 4 4 6" xfId="4034" xr:uid="{00000000-0005-0000-0000-0000E70D0000}"/>
    <cellStyle name="Currency 2 4 4 6 2" xfId="4035" xr:uid="{00000000-0005-0000-0000-0000E80D0000}"/>
    <cellStyle name="Currency 2 4 4 6 3" xfId="4036" xr:uid="{00000000-0005-0000-0000-0000E90D0000}"/>
    <cellStyle name="Currency 2 4 4 7" xfId="4037" xr:uid="{00000000-0005-0000-0000-0000EA0D0000}"/>
    <cellStyle name="Currency 2 4 4 8" xfId="4038" xr:uid="{00000000-0005-0000-0000-0000EB0D0000}"/>
    <cellStyle name="Currency 2 4 4 8 2" xfId="4039" xr:uid="{00000000-0005-0000-0000-0000EC0D0000}"/>
    <cellStyle name="Currency 2 4 4 8 2 2" xfId="4040" xr:uid="{00000000-0005-0000-0000-0000ED0D0000}"/>
    <cellStyle name="Currency 2 4 4 8 3" xfId="4041" xr:uid="{00000000-0005-0000-0000-0000EE0D0000}"/>
    <cellStyle name="Currency 2 4 4 8 4" xfId="4042" xr:uid="{00000000-0005-0000-0000-0000EF0D0000}"/>
    <cellStyle name="Currency 2 4 4 9" xfId="4043" xr:uid="{00000000-0005-0000-0000-0000F00D0000}"/>
    <cellStyle name="Currency 2 4 4 9 2" xfId="4044" xr:uid="{00000000-0005-0000-0000-0000F10D0000}"/>
    <cellStyle name="Currency 2 4 4 9 2 2" xfId="4045" xr:uid="{00000000-0005-0000-0000-0000F20D0000}"/>
    <cellStyle name="Currency 2 4 4 9 3" xfId="4046" xr:uid="{00000000-0005-0000-0000-0000F30D0000}"/>
    <cellStyle name="Currency 2 4 5" xfId="195" xr:uid="{00000000-0005-0000-0000-0000F40D0000}"/>
    <cellStyle name="Currency 2 4 5 10" xfId="4047" xr:uid="{00000000-0005-0000-0000-0000F50D0000}"/>
    <cellStyle name="Currency 2 4 5 10 2" xfId="4048" xr:uid="{00000000-0005-0000-0000-0000F60D0000}"/>
    <cellStyle name="Currency 2 4 5 10 2 2" xfId="4049" xr:uid="{00000000-0005-0000-0000-0000F70D0000}"/>
    <cellStyle name="Currency 2 4 5 10 3" xfId="4050" xr:uid="{00000000-0005-0000-0000-0000F80D0000}"/>
    <cellStyle name="Currency 2 4 5 11" xfId="4051" xr:uid="{00000000-0005-0000-0000-0000F90D0000}"/>
    <cellStyle name="Currency 2 4 5 11 2" xfId="4052" xr:uid="{00000000-0005-0000-0000-0000FA0D0000}"/>
    <cellStyle name="Currency 2 4 5 12" xfId="4053" xr:uid="{00000000-0005-0000-0000-0000FB0D0000}"/>
    <cellStyle name="Currency 2 4 5 12 2" xfId="4054" xr:uid="{00000000-0005-0000-0000-0000FC0D0000}"/>
    <cellStyle name="Currency 2 4 5 13" xfId="4055" xr:uid="{00000000-0005-0000-0000-0000FD0D0000}"/>
    <cellStyle name="Currency 2 4 5 14" xfId="4056" xr:uid="{00000000-0005-0000-0000-0000FE0D0000}"/>
    <cellStyle name="Currency 2 4 5 15" xfId="4057" xr:uid="{00000000-0005-0000-0000-0000FF0D0000}"/>
    <cellStyle name="Currency 2 4 5 2" xfId="196" xr:uid="{00000000-0005-0000-0000-0000000E0000}"/>
    <cellStyle name="Currency 2 4 5 2 2" xfId="4058" xr:uid="{00000000-0005-0000-0000-0000010E0000}"/>
    <cellStyle name="Currency 2 4 5 2 2 2" xfId="4059" xr:uid="{00000000-0005-0000-0000-0000020E0000}"/>
    <cellStyle name="Currency 2 4 5 2 2 3" xfId="4060" xr:uid="{00000000-0005-0000-0000-0000030E0000}"/>
    <cellStyle name="Currency 2 4 5 2 2 3 2" xfId="4061" xr:uid="{00000000-0005-0000-0000-0000040E0000}"/>
    <cellStyle name="Currency 2 4 5 2 2 3 3" xfId="4062" xr:uid="{00000000-0005-0000-0000-0000050E0000}"/>
    <cellStyle name="Currency 2 4 5 2 2 4" xfId="4063" xr:uid="{00000000-0005-0000-0000-0000060E0000}"/>
    <cellStyle name="Currency 2 4 5 2 2 4 2" xfId="4064" xr:uid="{00000000-0005-0000-0000-0000070E0000}"/>
    <cellStyle name="Currency 2 4 5 2 2 4 2 2" xfId="4065" xr:uid="{00000000-0005-0000-0000-0000080E0000}"/>
    <cellStyle name="Currency 2 4 5 2 2 4 3" xfId="4066" xr:uid="{00000000-0005-0000-0000-0000090E0000}"/>
    <cellStyle name="Currency 2 4 5 2 2 5" xfId="4067" xr:uid="{00000000-0005-0000-0000-00000A0E0000}"/>
    <cellStyle name="Currency 2 4 5 2 2 5 2" xfId="4068" xr:uid="{00000000-0005-0000-0000-00000B0E0000}"/>
    <cellStyle name="Currency 2 4 5 2 2 5 2 2" xfId="4069" xr:uid="{00000000-0005-0000-0000-00000C0E0000}"/>
    <cellStyle name="Currency 2 4 5 2 2 5 3" xfId="4070" xr:uid="{00000000-0005-0000-0000-00000D0E0000}"/>
    <cellStyle name="Currency 2 4 5 2 2 6" xfId="4071" xr:uid="{00000000-0005-0000-0000-00000E0E0000}"/>
    <cellStyle name="Currency 2 4 5 2 2 6 2" xfId="4072" xr:uid="{00000000-0005-0000-0000-00000F0E0000}"/>
    <cellStyle name="Currency 2 4 5 2 2 6 2 2" xfId="4073" xr:uid="{00000000-0005-0000-0000-0000100E0000}"/>
    <cellStyle name="Currency 2 4 5 2 2 6 3" xfId="4074" xr:uid="{00000000-0005-0000-0000-0000110E0000}"/>
    <cellStyle name="Currency 2 4 5 2 2 7" xfId="4075" xr:uid="{00000000-0005-0000-0000-0000120E0000}"/>
    <cellStyle name="Currency 2 4 5 2 2 7 2" xfId="4076" xr:uid="{00000000-0005-0000-0000-0000130E0000}"/>
    <cellStyle name="Currency 2 4 5 2 2 8" xfId="4077" xr:uid="{00000000-0005-0000-0000-0000140E0000}"/>
    <cellStyle name="Currency 2 4 5 2 2 8 2" xfId="4078" xr:uid="{00000000-0005-0000-0000-0000150E0000}"/>
    <cellStyle name="Currency 2 4 5 2 2 9" xfId="4079" xr:uid="{00000000-0005-0000-0000-0000160E0000}"/>
    <cellStyle name="Currency 2 4 5 2 3" xfId="4080" xr:uid="{00000000-0005-0000-0000-0000170E0000}"/>
    <cellStyle name="Currency 2 4 5 2 3 2" xfId="4081" xr:uid="{00000000-0005-0000-0000-0000180E0000}"/>
    <cellStyle name="Currency 2 4 5 2 3 3" xfId="4082" xr:uid="{00000000-0005-0000-0000-0000190E0000}"/>
    <cellStyle name="Currency 2 4 5 2 3 3 2" xfId="4083" xr:uid="{00000000-0005-0000-0000-00001A0E0000}"/>
    <cellStyle name="Currency 2 4 5 2 3 3 3" xfId="4084" xr:uid="{00000000-0005-0000-0000-00001B0E0000}"/>
    <cellStyle name="Currency 2 4 5 2 3 4" xfId="4085" xr:uid="{00000000-0005-0000-0000-00001C0E0000}"/>
    <cellStyle name="Currency 2 4 5 2 3 4 2" xfId="4086" xr:uid="{00000000-0005-0000-0000-00001D0E0000}"/>
    <cellStyle name="Currency 2 4 5 2 3 4 2 2" xfId="4087" xr:uid="{00000000-0005-0000-0000-00001E0E0000}"/>
    <cellStyle name="Currency 2 4 5 2 3 4 3" xfId="4088" xr:uid="{00000000-0005-0000-0000-00001F0E0000}"/>
    <cellStyle name="Currency 2 4 5 2 3 5" xfId="4089" xr:uid="{00000000-0005-0000-0000-0000200E0000}"/>
    <cellStyle name="Currency 2 4 5 2 3 5 2" xfId="4090" xr:uid="{00000000-0005-0000-0000-0000210E0000}"/>
    <cellStyle name="Currency 2 4 5 2 3 5 2 2" xfId="4091" xr:uid="{00000000-0005-0000-0000-0000220E0000}"/>
    <cellStyle name="Currency 2 4 5 2 3 5 3" xfId="4092" xr:uid="{00000000-0005-0000-0000-0000230E0000}"/>
    <cellStyle name="Currency 2 4 5 2 3 6" xfId="4093" xr:uid="{00000000-0005-0000-0000-0000240E0000}"/>
    <cellStyle name="Currency 2 4 5 2 3 6 2" xfId="4094" xr:uid="{00000000-0005-0000-0000-0000250E0000}"/>
    <cellStyle name="Currency 2 4 5 2 3 6 2 2" xfId="4095" xr:uid="{00000000-0005-0000-0000-0000260E0000}"/>
    <cellStyle name="Currency 2 4 5 2 3 6 3" xfId="4096" xr:uid="{00000000-0005-0000-0000-0000270E0000}"/>
    <cellStyle name="Currency 2 4 5 2 3 7" xfId="4097" xr:uid="{00000000-0005-0000-0000-0000280E0000}"/>
    <cellStyle name="Currency 2 4 5 2 3 7 2" xfId="4098" xr:uid="{00000000-0005-0000-0000-0000290E0000}"/>
    <cellStyle name="Currency 2 4 5 2 3 8" xfId="4099" xr:uid="{00000000-0005-0000-0000-00002A0E0000}"/>
    <cellStyle name="Currency 2 4 5 2 3 8 2" xfId="4100" xr:uid="{00000000-0005-0000-0000-00002B0E0000}"/>
    <cellStyle name="Currency 2 4 5 2 3 9" xfId="4101" xr:uid="{00000000-0005-0000-0000-00002C0E0000}"/>
    <cellStyle name="Currency 2 4 5 2 4" xfId="4102" xr:uid="{00000000-0005-0000-0000-00002D0E0000}"/>
    <cellStyle name="Currency 2 4 5 2 4 2" xfId="4103" xr:uid="{00000000-0005-0000-0000-00002E0E0000}"/>
    <cellStyle name="Currency 2 4 5 2 4 3" xfId="4104" xr:uid="{00000000-0005-0000-0000-00002F0E0000}"/>
    <cellStyle name="Currency 2 4 5 2 4 3 2" xfId="4105" xr:uid="{00000000-0005-0000-0000-0000300E0000}"/>
    <cellStyle name="Currency 2 4 5 2 4 3 2 2" xfId="4106" xr:uid="{00000000-0005-0000-0000-0000310E0000}"/>
    <cellStyle name="Currency 2 4 5 2 4 3 3" xfId="4107" xr:uid="{00000000-0005-0000-0000-0000320E0000}"/>
    <cellStyle name="Currency 2 4 5 2 4 4" xfId="4108" xr:uid="{00000000-0005-0000-0000-0000330E0000}"/>
    <cellStyle name="Currency 2 4 5 2 4 4 2" xfId="4109" xr:uid="{00000000-0005-0000-0000-0000340E0000}"/>
    <cellStyle name="Currency 2 4 5 2 4 4 2 2" xfId="4110" xr:uid="{00000000-0005-0000-0000-0000350E0000}"/>
    <cellStyle name="Currency 2 4 5 2 4 4 3" xfId="4111" xr:uid="{00000000-0005-0000-0000-0000360E0000}"/>
    <cellStyle name="Currency 2 4 5 2 4 5" xfId="4112" xr:uid="{00000000-0005-0000-0000-0000370E0000}"/>
    <cellStyle name="Currency 2 4 5 2 4 5 2" xfId="4113" xr:uid="{00000000-0005-0000-0000-0000380E0000}"/>
    <cellStyle name="Currency 2 4 5 2 4 5 2 2" xfId="4114" xr:uid="{00000000-0005-0000-0000-0000390E0000}"/>
    <cellStyle name="Currency 2 4 5 2 4 5 3" xfId="4115" xr:uid="{00000000-0005-0000-0000-00003A0E0000}"/>
    <cellStyle name="Currency 2 4 5 2 4 6" xfId="4116" xr:uid="{00000000-0005-0000-0000-00003B0E0000}"/>
    <cellStyle name="Currency 2 4 5 2 4 6 2" xfId="4117" xr:uid="{00000000-0005-0000-0000-00003C0E0000}"/>
    <cellStyle name="Currency 2 4 5 2 4 7" xfId="4118" xr:uid="{00000000-0005-0000-0000-00003D0E0000}"/>
    <cellStyle name="Currency 2 4 5 2 4 7 2" xfId="4119" xr:uid="{00000000-0005-0000-0000-00003E0E0000}"/>
    <cellStyle name="Currency 2 4 5 2 4 8" xfId="4120" xr:uid="{00000000-0005-0000-0000-00003F0E0000}"/>
    <cellStyle name="Currency 2 4 5 2 4 9" xfId="4121" xr:uid="{00000000-0005-0000-0000-0000400E0000}"/>
    <cellStyle name="Currency 2 4 5 2 5" xfId="4122" xr:uid="{00000000-0005-0000-0000-0000410E0000}"/>
    <cellStyle name="Currency 2 4 5 2 5 2" xfId="4123" xr:uid="{00000000-0005-0000-0000-0000420E0000}"/>
    <cellStyle name="Currency 2 4 5 2 5 3" xfId="4124" xr:uid="{00000000-0005-0000-0000-0000430E0000}"/>
    <cellStyle name="Currency 2 4 5 2 6" xfId="4125" xr:uid="{00000000-0005-0000-0000-0000440E0000}"/>
    <cellStyle name="Currency 2 4 5 2 6 2" xfId="4126" xr:uid="{00000000-0005-0000-0000-0000450E0000}"/>
    <cellStyle name="Currency 2 4 5 2 6 2 2" xfId="4127" xr:uid="{00000000-0005-0000-0000-0000460E0000}"/>
    <cellStyle name="Currency 2 4 5 2 6 2 2 2" xfId="4128" xr:uid="{00000000-0005-0000-0000-0000470E0000}"/>
    <cellStyle name="Currency 2 4 5 2 6 2 3" xfId="4129" xr:uid="{00000000-0005-0000-0000-0000480E0000}"/>
    <cellStyle name="Currency 2 4 5 2 6 3" xfId="4130" xr:uid="{00000000-0005-0000-0000-0000490E0000}"/>
    <cellStyle name="Currency 2 4 5 2 6 3 2" xfId="4131" xr:uid="{00000000-0005-0000-0000-00004A0E0000}"/>
    <cellStyle name="Currency 2 4 5 2 6 3 2 2" xfId="4132" xr:uid="{00000000-0005-0000-0000-00004B0E0000}"/>
    <cellStyle name="Currency 2 4 5 2 6 3 3" xfId="4133" xr:uid="{00000000-0005-0000-0000-00004C0E0000}"/>
    <cellStyle name="Currency 2 4 5 2 6 4" xfId="4134" xr:uid="{00000000-0005-0000-0000-00004D0E0000}"/>
    <cellStyle name="Currency 2 4 5 2 6 4 2" xfId="4135" xr:uid="{00000000-0005-0000-0000-00004E0E0000}"/>
    <cellStyle name="Currency 2 4 5 2 6 4 2 2" xfId="4136" xr:uid="{00000000-0005-0000-0000-00004F0E0000}"/>
    <cellStyle name="Currency 2 4 5 2 6 4 3" xfId="4137" xr:uid="{00000000-0005-0000-0000-0000500E0000}"/>
    <cellStyle name="Currency 2 4 5 2 6 5" xfId="4138" xr:uid="{00000000-0005-0000-0000-0000510E0000}"/>
    <cellStyle name="Currency 2 4 5 2 6 5 2" xfId="4139" xr:uid="{00000000-0005-0000-0000-0000520E0000}"/>
    <cellStyle name="Currency 2 4 5 2 6 6" xfId="4140" xr:uid="{00000000-0005-0000-0000-0000530E0000}"/>
    <cellStyle name="Currency 2 4 5 2 6 6 2" xfId="4141" xr:uid="{00000000-0005-0000-0000-0000540E0000}"/>
    <cellStyle name="Currency 2 4 5 2 6 7" xfId="4142" xr:uid="{00000000-0005-0000-0000-0000550E0000}"/>
    <cellStyle name="Currency 2 4 5 2 7" xfId="4143" xr:uid="{00000000-0005-0000-0000-0000560E0000}"/>
    <cellStyle name="Currency 2 4 5 2 7 2" xfId="4144" xr:uid="{00000000-0005-0000-0000-0000570E0000}"/>
    <cellStyle name="Currency 2 4 5 2 7 2 2" xfId="4145" xr:uid="{00000000-0005-0000-0000-0000580E0000}"/>
    <cellStyle name="Currency 2 4 5 2 7 3" xfId="4146" xr:uid="{00000000-0005-0000-0000-0000590E0000}"/>
    <cellStyle name="Currency 2 4 5 2 8" xfId="4147" xr:uid="{00000000-0005-0000-0000-00005A0E0000}"/>
    <cellStyle name="Currency 2 4 5 2 8 2" xfId="4148" xr:uid="{00000000-0005-0000-0000-00005B0E0000}"/>
    <cellStyle name="Currency 2 4 5 2 8 2 2" xfId="4149" xr:uid="{00000000-0005-0000-0000-00005C0E0000}"/>
    <cellStyle name="Currency 2 4 5 2 8 3" xfId="4150" xr:uid="{00000000-0005-0000-0000-00005D0E0000}"/>
    <cellStyle name="Currency 2 4 5 3" xfId="197" xr:uid="{00000000-0005-0000-0000-00005E0E0000}"/>
    <cellStyle name="Currency 2 4 5 3 10" xfId="4151" xr:uid="{00000000-0005-0000-0000-00005F0E0000}"/>
    <cellStyle name="Currency 2 4 5 3 2" xfId="198" xr:uid="{00000000-0005-0000-0000-0000600E0000}"/>
    <cellStyle name="Currency 2 4 5 3 2 2" xfId="4152" xr:uid="{00000000-0005-0000-0000-0000610E0000}"/>
    <cellStyle name="Currency 2 4 5 3 2 3" xfId="4153" xr:uid="{00000000-0005-0000-0000-0000620E0000}"/>
    <cellStyle name="Currency 2 4 5 3 2 3 2" xfId="4154" xr:uid="{00000000-0005-0000-0000-0000630E0000}"/>
    <cellStyle name="Currency 2 4 5 3 2 3 3" xfId="4155" xr:uid="{00000000-0005-0000-0000-0000640E0000}"/>
    <cellStyle name="Currency 2 4 5 3 2 4" xfId="4156" xr:uid="{00000000-0005-0000-0000-0000650E0000}"/>
    <cellStyle name="Currency 2 4 5 3 2 4 2" xfId="4157" xr:uid="{00000000-0005-0000-0000-0000660E0000}"/>
    <cellStyle name="Currency 2 4 5 3 2 4 2 2" xfId="4158" xr:uid="{00000000-0005-0000-0000-0000670E0000}"/>
    <cellStyle name="Currency 2 4 5 3 2 4 3" xfId="4159" xr:uid="{00000000-0005-0000-0000-0000680E0000}"/>
    <cellStyle name="Currency 2 4 5 3 2 5" xfId="4160" xr:uid="{00000000-0005-0000-0000-0000690E0000}"/>
    <cellStyle name="Currency 2 4 5 3 2 5 2" xfId="4161" xr:uid="{00000000-0005-0000-0000-00006A0E0000}"/>
    <cellStyle name="Currency 2 4 5 3 2 5 2 2" xfId="4162" xr:uid="{00000000-0005-0000-0000-00006B0E0000}"/>
    <cellStyle name="Currency 2 4 5 3 2 5 3" xfId="4163" xr:uid="{00000000-0005-0000-0000-00006C0E0000}"/>
    <cellStyle name="Currency 2 4 5 3 2 6" xfId="4164" xr:uid="{00000000-0005-0000-0000-00006D0E0000}"/>
    <cellStyle name="Currency 2 4 5 3 2 6 2" xfId="4165" xr:uid="{00000000-0005-0000-0000-00006E0E0000}"/>
    <cellStyle name="Currency 2 4 5 3 2 6 2 2" xfId="4166" xr:uid="{00000000-0005-0000-0000-00006F0E0000}"/>
    <cellStyle name="Currency 2 4 5 3 2 6 3" xfId="4167" xr:uid="{00000000-0005-0000-0000-0000700E0000}"/>
    <cellStyle name="Currency 2 4 5 3 2 7" xfId="4168" xr:uid="{00000000-0005-0000-0000-0000710E0000}"/>
    <cellStyle name="Currency 2 4 5 3 2 7 2" xfId="4169" xr:uid="{00000000-0005-0000-0000-0000720E0000}"/>
    <cellStyle name="Currency 2 4 5 3 2 8" xfId="4170" xr:uid="{00000000-0005-0000-0000-0000730E0000}"/>
    <cellStyle name="Currency 2 4 5 3 2 8 2" xfId="4171" xr:uid="{00000000-0005-0000-0000-0000740E0000}"/>
    <cellStyle name="Currency 2 4 5 3 2 9" xfId="4172" xr:uid="{00000000-0005-0000-0000-0000750E0000}"/>
    <cellStyle name="Currency 2 4 5 3 3" xfId="199" xr:uid="{00000000-0005-0000-0000-0000760E0000}"/>
    <cellStyle name="Currency 2 4 5 3 4" xfId="4173" xr:uid="{00000000-0005-0000-0000-0000770E0000}"/>
    <cellStyle name="Currency 2 4 5 3 4 2" xfId="4174" xr:uid="{00000000-0005-0000-0000-0000780E0000}"/>
    <cellStyle name="Currency 2 4 5 3 4 3" xfId="4175" xr:uid="{00000000-0005-0000-0000-0000790E0000}"/>
    <cellStyle name="Currency 2 4 5 3 5" xfId="4176" xr:uid="{00000000-0005-0000-0000-00007A0E0000}"/>
    <cellStyle name="Currency 2 4 5 3 5 2" xfId="4177" xr:uid="{00000000-0005-0000-0000-00007B0E0000}"/>
    <cellStyle name="Currency 2 4 5 3 5 2 2" xfId="4178" xr:uid="{00000000-0005-0000-0000-00007C0E0000}"/>
    <cellStyle name="Currency 2 4 5 3 5 3" xfId="4179" xr:uid="{00000000-0005-0000-0000-00007D0E0000}"/>
    <cellStyle name="Currency 2 4 5 3 6" xfId="4180" xr:uid="{00000000-0005-0000-0000-00007E0E0000}"/>
    <cellStyle name="Currency 2 4 5 3 6 2" xfId="4181" xr:uid="{00000000-0005-0000-0000-00007F0E0000}"/>
    <cellStyle name="Currency 2 4 5 3 6 2 2" xfId="4182" xr:uid="{00000000-0005-0000-0000-0000800E0000}"/>
    <cellStyle name="Currency 2 4 5 3 6 3" xfId="4183" xr:uid="{00000000-0005-0000-0000-0000810E0000}"/>
    <cellStyle name="Currency 2 4 5 3 7" xfId="4184" xr:uid="{00000000-0005-0000-0000-0000820E0000}"/>
    <cellStyle name="Currency 2 4 5 3 7 2" xfId="4185" xr:uid="{00000000-0005-0000-0000-0000830E0000}"/>
    <cellStyle name="Currency 2 4 5 3 7 2 2" xfId="4186" xr:uid="{00000000-0005-0000-0000-0000840E0000}"/>
    <cellStyle name="Currency 2 4 5 3 7 3" xfId="4187" xr:uid="{00000000-0005-0000-0000-0000850E0000}"/>
    <cellStyle name="Currency 2 4 5 3 8" xfId="4188" xr:uid="{00000000-0005-0000-0000-0000860E0000}"/>
    <cellStyle name="Currency 2 4 5 3 8 2" xfId="4189" xr:uid="{00000000-0005-0000-0000-0000870E0000}"/>
    <cellStyle name="Currency 2 4 5 3 9" xfId="4190" xr:uid="{00000000-0005-0000-0000-0000880E0000}"/>
    <cellStyle name="Currency 2 4 5 3 9 2" xfId="4191" xr:uid="{00000000-0005-0000-0000-0000890E0000}"/>
    <cellStyle name="Currency 2 4 5 4" xfId="200" xr:uid="{00000000-0005-0000-0000-00008A0E0000}"/>
    <cellStyle name="Currency 2 4 5 4 2" xfId="201" xr:uid="{00000000-0005-0000-0000-00008B0E0000}"/>
    <cellStyle name="Currency 2 4 5 4 2 10" xfId="4192" xr:uid="{00000000-0005-0000-0000-00008C0E0000}"/>
    <cellStyle name="Currency 2 4 5 4 2 2" xfId="4193" xr:uid="{00000000-0005-0000-0000-00008D0E0000}"/>
    <cellStyle name="Currency 2 4 5 4 2 3" xfId="4194" xr:uid="{00000000-0005-0000-0000-00008E0E0000}"/>
    <cellStyle name="Currency 2 4 5 4 2 4" xfId="4195" xr:uid="{00000000-0005-0000-0000-00008F0E0000}"/>
    <cellStyle name="Currency 2 4 5 4 2 4 2" xfId="4196" xr:uid="{00000000-0005-0000-0000-0000900E0000}"/>
    <cellStyle name="Currency 2 4 5 4 2 4 2 2" xfId="4197" xr:uid="{00000000-0005-0000-0000-0000910E0000}"/>
    <cellStyle name="Currency 2 4 5 4 2 4 3" xfId="4198" xr:uid="{00000000-0005-0000-0000-0000920E0000}"/>
    <cellStyle name="Currency 2 4 5 4 2 5" xfId="4199" xr:uid="{00000000-0005-0000-0000-0000930E0000}"/>
    <cellStyle name="Currency 2 4 5 4 2 5 2" xfId="4200" xr:uid="{00000000-0005-0000-0000-0000940E0000}"/>
    <cellStyle name="Currency 2 4 5 4 2 5 2 2" xfId="4201" xr:uid="{00000000-0005-0000-0000-0000950E0000}"/>
    <cellStyle name="Currency 2 4 5 4 2 5 3" xfId="4202" xr:uid="{00000000-0005-0000-0000-0000960E0000}"/>
    <cellStyle name="Currency 2 4 5 4 2 6" xfId="4203" xr:uid="{00000000-0005-0000-0000-0000970E0000}"/>
    <cellStyle name="Currency 2 4 5 4 2 6 2" xfId="4204" xr:uid="{00000000-0005-0000-0000-0000980E0000}"/>
    <cellStyle name="Currency 2 4 5 4 2 6 2 2" xfId="4205" xr:uid="{00000000-0005-0000-0000-0000990E0000}"/>
    <cellStyle name="Currency 2 4 5 4 2 6 3" xfId="4206" xr:uid="{00000000-0005-0000-0000-00009A0E0000}"/>
    <cellStyle name="Currency 2 4 5 4 2 7" xfId="4207" xr:uid="{00000000-0005-0000-0000-00009B0E0000}"/>
    <cellStyle name="Currency 2 4 5 4 2 7 2" xfId="4208" xr:uid="{00000000-0005-0000-0000-00009C0E0000}"/>
    <cellStyle name="Currency 2 4 5 4 2 8" xfId="4209" xr:uid="{00000000-0005-0000-0000-00009D0E0000}"/>
    <cellStyle name="Currency 2 4 5 4 2 8 2" xfId="4210" xr:uid="{00000000-0005-0000-0000-00009E0E0000}"/>
    <cellStyle name="Currency 2 4 5 4 2 9" xfId="4211" xr:uid="{00000000-0005-0000-0000-00009F0E0000}"/>
    <cellStyle name="Currency 2 4 5 4 3" xfId="202" xr:uid="{00000000-0005-0000-0000-0000A00E0000}"/>
    <cellStyle name="Currency 2 4 5 4 4" xfId="4212" xr:uid="{00000000-0005-0000-0000-0000A10E0000}"/>
    <cellStyle name="Currency 2 4 5 4 4 2" xfId="4213" xr:uid="{00000000-0005-0000-0000-0000A20E0000}"/>
    <cellStyle name="Currency 2 4 5 4 4 2 2" xfId="4214" xr:uid="{00000000-0005-0000-0000-0000A30E0000}"/>
    <cellStyle name="Currency 2 4 5 4 4 3" xfId="4215" xr:uid="{00000000-0005-0000-0000-0000A40E0000}"/>
    <cellStyle name="Currency 2 4 5 4 5" xfId="4216" xr:uid="{00000000-0005-0000-0000-0000A50E0000}"/>
    <cellStyle name="Currency 2 4 5 4 5 2" xfId="4217" xr:uid="{00000000-0005-0000-0000-0000A60E0000}"/>
    <cellStyle name="Currency 2 4 5 4 5 2 2" xfId="4218" xr:uid="{00000000-0005-0000-0000-0000A70E0000}"/>
    <cellStyle name="Currency 2 4 5 4 5 3" xfId="4219" xr:uid="{00000000-0005-0000-0000-0000A80E0000}"/>
    <cellStyle name="Currency 2 4 5 5" xfId="4220" xr:uid="{00000000-0005-0000-0000-0000A90E0000}"/>
    <cellStyle name="Currency 2 4 5 5 2" xfId="4221" xr:uid="{00000000-0005-0000-0000-0000AA0E0000}"/>
    <cellStyle name="Currency 2 4 5 5 3" xfId="4222" xr:uid="{00000000-0005-0000-0000-0000AB0E0000}"/>
    <cellStyle name="Currency 2 4 5 5 3 2" xfId="4223" xr:uid="{00000000-0005-0000-0000-0000AC0E0000}"/>
    <cellStyle name="Currency 2 4 5 5 3 3" xfId="4224" xr:uid="{00000000-0005-0000-0000-0000AD0E0000}"/>
    <cellStyle name="Currency 2 4 5 5 4" xfId="4225" xr:uid="{00000000-0005-0000-0000-0000AE0E0000}"/>
    <cellStyle name="Currency 2 4 5 5 4 2" xfId="4226" xr:uid="{00000000-0005-0000-0000-0000AF0E0000}"/>
    <cellStyle name="Currency 2 4 5 5 4 2 2" xfId="4227" xr:uid="{00000000-0005-0000-0000-0000B00E0000}"/>
    <cellStyle name="Currency 2 4 5 5 4 3" xfId="4228" xr:uid="{00000000-0005-0000-0000-0000B10E0000}"/>
    <cellStyle name="Currency 2 4 5 5 5" xfId="4229" xr:uid="{00000000-0005-0000-0000-0000B20E0000}"/>
    <cellStyle name="Currency 2 4 5 5 5 2" xfId="4230" xr:uid="{00000000-0005-0000-0000-0000B30E0000}"/>
    <cellStyle name="Currency 2 4 5 5 5 2 2" xfId="4231" xr:uid="{00000000-0005-0000-0000-0000B40E0000}"/>
    <cellStyle name="Currency 2 4 5 5 5 3" xfId="4232" xr:uid="{00000000-0005-0000-0000-0000B50E0000}"/>
    <cellStyle name="Currency 2 4 5 5 6" xfId="4233" xr:uid="{00000000-0005-0000-0000-0000B60E0000}"/>
    <cellStyle name="Currency 2 4 5 5 6 2" xfId="4234" xr:uid="{00000000-0005-0000-0000-0000B70E0000}"/>
    <cellStyle name="Currency 2 4 5 5 6 2 2" xfId="4235" xr:uid="{00000000-0005-0000-0000-0000B80E0000}"/>
    <cellStyle name="Currency 2 4 5 5 6 3" xfId="4236" xr:uid="{00000000-0005-0000-0000-0000B90E0000}"/>
    <cellStyle name="Currency 2 4 5 5 7" xfId="4237" xr:uid="{00000000-0005-0000-0000-0000BA0E0000}"/>
    <cellStyle name="Currency 2 4 5 5 7 2" xfId="4238" xr:uid="{00000000-0005-0000-0000-0000BB0E0000}"/>
    <cellStyle name="Currency 2 4 5 5 8" xfId="4239" xr:uid="{00000000-0005-0000-0000-0000BC0E0000}"/>
    <cellStyle name="Currency 2 4 5 5 8 2" xfId="4240" xr:uid="{00000000-0005-0000-0000-0000BD0E0000}"/>
    <cellStyle name="Currency 2 4 5 5 9" xfId="4241" xr:uid="{00000000-0005-0000-0000-0000BE0E0000}"/>
    <cellStyle name="Currency 2 4 5 6" xfId="4242" xr:uid="{00000000-0005-0000-0000-0000BF0E0000}"/>
    <cellStyle name="Currency 2 4 5 6 2" xfId="4243" xr:uid="{00000000-0005-0000-0000-0000C00E0000}"/>
    <cellStyle name="Currency 2 4 5 6 3" xfId="4244" xr:uid="{00000000-0005-0000-0000-0000C10E0000}"/>
    <cellStyle name="Currency 2 4 5 7" xfId="4245" xr:uid="{00000000-0005-0000-0000-0000C20E0000}"/>
    <cellStyle name="Currency 2 4 5 8" xfId="4246" xr:uid="{00000000-0005-0000-0000-0000C30E0000}"/>
    <cellStyle name="Currency 2 4 5 8 2" xfId="4247" xr:uid="{00000000-0005-0000-0000-0000C40E0000}"/>
    <cellStyle name="Currency 2 4 5 8 2 2" xfId="4248" xr:uid="{00000000-0005-0000-0000-0000C50E0000}"/>
    <cellStyle name="Currency 2 4 5 8 3" xfId="4249" xr:uid="{00000000-0005-0000-0000-0000C60E0000}"/>
    <cellStyle name="Currency 2 4 5 8 4" xfId="4250" xr:uid="{00000000-0005-0000-0000-0000C70E0000}"/>
    <cellStyle name="Currency 2 4 5 9" xfId="4251" xr:uid="{00000000-0005-0000-0000-0000C80E0000}"/>
    <cellStyle name="Currency 2 4 5 9 2" xfId="4252" xr:uid="{00000000-0005-0000-0000-0000C90E0000}"/>
    <cellStyle name="Currency 2 4 5 9 2 2" xfId="4253" xr:uid="{00000000-0005-0000-0000-0000CA0E0000}"/>
    <cellStyle name="Currency 2 4 5 9 3" xfId="4254" xr:uid="{00000000-0005-0000-0000-0000CB0E0000}"/>
    <cellStyle name="Currency 2 4 6" xfId="203" xr:uid="{00000000-0005-0000-0000-0000CC0E0000}"/>
    <cellStyle name="Currency 2 4 6 2" xfId="4255" xr:uid="{00000000-0005-0000-0000-0000CD0E0000}"/>
    <cellStyle name="Currency 2 4 6 2 2" xfId="4256" xr:uid="{00000000-0005-0000-0000-0000CE0E0000}"/>
    <cellStyle name="Currency 2 4 6 2 3" xfId="4257" xr:uid="{00000000-0005-0000-0000-0000CF0E0000}"/>
    <cellStyle name="Currency 2 4 6 2 3 2" xfId="4258" xr:uid="{00000000-0005-0000-0000-0000D00E0000}"/>
    <cellStyle name="Currency 2 4 6 2 3 3" xfId="4259" xr:uid="{00000000-0005-0000-0000-0000D10E0000}"/>
    <cellStyle name="Currency 2 4 6 2 4" xfId="4260" xr:uid="{00000000-0005-0000-0000-0000D20E0000}"/>
    <cellStyle name="Currency 2 4 6 2 4 2" xfId="4261" xr:uid="{00000000-0005-0000-0000-0000D30E0000}"/>
    <cellStyle name="Currency 2 4 6 2 4 2 2" xfId="4262" xr:uid="{00000000-0005-0000-0000-0000D40E0000}"/>
    <cellStyle name="Currency 2 4 6 2 4 3" xfId="4263" xr:uid="{00000000-0005-0000-0000-0000D50E0000}"/>
    <cellStyle name="Currency 2 4 6 2 5" xfId="4264" xr:uid="{00000000-0005-0000-0000-0000D60E0000}"/>
    <cellStyle name="Currency 2 4 6 2 5 2" xfId="4265" xr:uid="{00000000-0005-0000-0000-0000D70E0000}"/>
    <cellStyle name="Currency 2 4 6 2 5 2 2" xfId="4266" xr:uid="{00000000-0005-0000-0000-0000D80E0000}"/>
    <cellStyle name="Currency 2 4 6 2 5 3" xfId="4267" xr:uid="{00000000-0005-0000-0000-0000D90E0000}"/>
    <cellStyle name="Currency 2 4 6 2 6" xfId="4268" xr:uid="{00000000-0005-0000-0000-0000DA0E0000}"/>
    <cellStyle name="Currency 2 4 6 2 6 2" xfId="4269" xr:uid="{00000000-0005-0000-0000-0000DB0E0000}"/>
    <cellStyle name="Currency 2 4 6 2 6 2 2" xfId="4270" xr:uid="{00000000-0005-0000-0000-0000DC0E0000}"/>
    <cellStyle name="Currency 2 4 6 2 6 3" xfId="4271" xr:uid="{00000000-0005-0000-0000-0000DD0E0000}"/>
    <cellStyle name="Currency 2 4 6 2 7" xfId="4272" xr:uid="{00000000-0005-0000-0000-0000DE0E0000}"/>
    <cellStyle name="Currency 2 4 6 2 7 2" xfId="4273" xr:uid="{00000000-0005-0000-0000-0000DF0E0000}"/>
    <cellStyle name="Currency 2 4 6 2 8" xfId="4274" xr:uid="{00000000-0005-0000-0000-0000E00E0000}"/>
    <cellStyle name="Currency 2 4 6 2 8 2" xfId="4275" xr:uid="{00000000-0005-0000-0000-0000E10E0000}"/>
    <cellStyle name="Currency 2 4 6 2 9" xfId="4276" xr:uid="{00000000-0005-0000-0000-0000E20E0000}"/>
    <cellStyle name="Currency 2 4 6 3" xfId="4277" xr:uid="{00000000-0005-0000-0000-0000E30E0000}"/>
    <cellStyle name="Currency 2 4 6 3 2" xfId="4278" xr:uid="{00000000-0005-0000-0000-0000E40E0000}"/>
    <cellStyle name="Currency 2 4 6 3 3" xfId="4279" xr:uid="{00000000-0005-0000-0000-0000E50E0000}"/>
    <cellStyle name="Currency 2 4 6 3 3 2" xfId="4280" xr:uid="{00000000-0005-0000-0000-0000E60E0000}"/>
    <cellStyle name="Currency 2 4 6 3 3 3" xfId="4281" xr:uid="{00000000-0005-0000-0000-0000E70E0000}"/>
    <cellStyle name="Currency 2 4 6 3 4" xfId="4282" xr:uid="{00000000-0005-0000-0000-0000E80E0000}"/>
    <cellStyle name="Currency 2 4 6 3 4 2" xfId="4283" xr:uid="{00000000-0005-0000-0000-0000E90E0000}"/>
    <cellStyle name="Currency 2 4 6 3 4 2 2" xfId="4284" xr:uid="{00000000-0005-0000-0000-0000EA0E0000}"/>
    <cellStyle name="Currency 2 4 6 3 4 3" xfId="4285" xr:uid="{00000000-0005-0000-0000-0000EB0E0000}"/>
    <cellStyle name="Currency 2 4 6 3 5" xfId="4286" xr:uid="{00000000-0005-0000-0000-0000EC0E0000}"/>
    <cellStyle name="Currency 2 4 6 3 5 2" xfId="4287" xr:uid="{00000000-0005-0000-0000-0000ED0E0000}"/>
    <cellStyle name="Currency 2 4 6 3 5 2 2" xfId="4288" xr:uid="{00000000-0005-0000-0000-0000EE0E0000}"/>
    <cellStyle name="Currency 2 4 6 3 5 3" xfId="4289" xr:uid="{00000000-0005-0000-0000-0000EF0E0000}"/>
    <cellStyle name="Currency 2 4 6 3 6" xfId="4290" xr:uid="{00000000-0005-0000-0000-0000F00E0000}"/>
    <cellStyle name="Currency 2 4 6 3 6 2" xfId="4291" xr:uid="{00000000-0005-0000-0000-0000F10E0000}"/>
    <cellStyle name="Currency 2 4 6 3 6 2 2" xfId="4292" xr:uid="{00000000-0005-0000-0000-0000F20E0000}"/>
    <cellStyle name="Currency 2 4 6 3 6 3" xfId="4293" xr:uid="{00000000-0005-0000-0000-0000F30E0000}"/>
    <cellStyle name="Currency 2 4 6 3 7" xfId="4294" xr:uid="{00000000-0005-0000-0000-0000F40E0000}"/>
    <cellStyle name="Currency 2 4 6 3 7 2" xfId="4295" xr:uid="{00000000-0005-0000-0000-0000F50E0000}"/>
    <cellStyle name="Currency 2 4 6 3 8" xfId="4296" xr:uid="{00000000-0005-0000-0000-0000F60E0000}"/>
    <cellStyle name="Currency 2 4 6 3 8 2" xfId="4297" xr:uid="{00000000-0005-0000-0000-0000F70E0000}"/>
    <cellStyle name="Currency 2 4 6 3 9" xfId="4298" xr:uid="{00000000-0005-0000-0000-0000F80E0000}"/>
    <cellStyle name="Currency 2 4 6 4" xfId="4299" xr:uid="{00000000-0005-0000-0000-0000F90E0000}"/>
    <cellStyle name="Currency 2 4 6 4 2" xfId="4300" xr:uid="{00000000-0005-0000-0000-0000FA0E0000}"/>
    <cellStyle name="Currency 2 4 6 4 3" xfId="4301" xr:uid="{00000000-0005-0000-0000-0000FB0E0000}"/>
    <cellStyle name="Currency 2 4 6 4 3 2" xfId="4302" xr:uid="{00000000-0005-0000-0000-0000FC0E0000}"/>
    <cellStyle name="Currency 2 4 6 4 3 2 2" xfId="4303" xr:uid="{00000000-0005-0000-0000-0000FD0E0000}"/>
    <cellStyle name="Currency 2 4 6 4 3 3" xfId="4304" xr:uid="{00000000-0005-0000-0000-0000FE0E0000}"/>
    <cellStyle name="Currency 2 4 6 4 4" xfId="4305" xr:uid="{00000000-0005-0000-0000-0000FF0E0000}"/>
    <cellStyle name="Currency 2 4 6 4 4 2" xfId="4306" xr:uid="{00000000-0005-0000-0000-0000000F0000}"/>
    <cellStyle name="Currency 2 4 6 4 4 2 2" xfId="4307" xr:uid="{00000000-0005-0000-0000-0000010F0000}"/>
    <cellStyle name="Currency 2 4 6 4 4 3" xfId="4308" xr:uid="{00000000-0005-0000-0000-0000020F0000}"/>
    <cellStyle name="Currency 2 4 6 4 5" xfId="4309" xr:uid="{00000000-0005-0000-0000-0000030F0000}"/>
    <cellStyle name="Currency 2 4 6 4 5 2" xfId="4310" xr:uid="{00000000-0005-0000-0000-0000040F0000}"/>
    <cellStyle name="Currency 2 4 6 4 5 2 2" xfId="4311" xr:uid="{00000000-0005-0000-0000-0000050F0000}"/>
    <cellStyle name="Currency 2 4 6 4 5 3" xfId="4312" xr:uid="{00000000-0005-0000-0000-0000060F0000}"/>
    <cellStyle name="Currency 2 4 6 4 6" xfId="4313" xr:uid="{00000000-0005-0000-0000-0000070F0000}"/>
    <cellStyle name="Currency 2 4 6 4 6 2" xfId="4314" xr:uid="{00000000-0005-0000-0000-0000080F0000}"/>
    <cellStyle name="Currency 2 4 6 4 7" xfId="4315" xr:uid="{00000000-0005-0000-0000-0000090F0000}"/>
    <cellStyle name="Currency 2 4 6 4 7 2" xfId="4316" xr:uid="{00000000-0005-0000-0000-00000A0F0000}"/>
    <cellStyle name="Currency 2 4 6 4 8" xfId="4317" xr:uid="{00000000-0005-0000-0000-00000B0F0000}"/>
    <cellStyle name="Currency 2 4 6 4 9" xfId="4318" xr:uid="{00000000-0005-0000-0000-00000C0F0000}"/>
    <cellStyle name="Currency 2 4 6 5" xfId="4319" xr:uid="{00000000-0005-0000-0000-00000D0F0000}"/>
    <cellStyle name="Currency 2 4 6 5 2" xfId="4320" xr:uid="{00000000-0005-0000-0000-00000E0F0000}"/>
    <cellStyle name="Currency 2 4 6 5 3" xfId="4321" xr:uid="{00000000-0005-0000-0000-00000F0F0000}"/>
    <cellStyle name="Currency 2 4 6 6" xfId="4322" xr:uid="{00000000-0005-0000-0000-0000100F0000}"/>
    <cellStyle name="Currency 2 4 6 6 2" xfId="4323" xr:uid="{00000000-0005-0000-0000-0000110F0000}"/>
    <cellStyle name="Currency 2 4 6 6 2 2" xfId="4324" xr:uid="{00000000-0005-0000-0000-0000120F0000}"/>
    <cellStyle name="Currency 2 4 6 6 2 2 2" xfId="4325" xr:uid="{00000000-0005-0000-0000-0000130F0000}"/>
    <cellStyle name="Currency 2 4 6 6 2 3" xfId="4326" xr:uid="{00000000-0005-0000-0000-0000140F0000}"/>
    <cellStyle name="Currency 2 4 6 6 3" xfId="4327" xr:uid="{00000000-0005-0000-0000-0000150F0000}"/>
    <cellStyle name="Currency 2 4 6 6 3 2" xfId="4328" xr:uid="{00000000-0005-0000-0000-0000160F0000}"/>
    <cellStyle name="Currency 2 4 6 6 3 2 2" xfId="4329" xr:uid="{00000000-0005-0000-0000-0000170F0000}"/>
    <cellStyle name="Currency 2 4 6 6 3 3" xfId="4330" xr:uid="{00000000-0005-0000-0000-0000180F0000}"/>
    <cellStyle name="Currency 2 4 6 6 4" xfId="4331" xr:uid="{00000000-0005-0000-0000-0000190F0000}"/>
    <cellStyle name="Currency 2 4 6 6 4 2" xfId="4332" xr:uid="{00000000-0005-0000-0000-00001A0F0000}"/>
    <cellStyle name="Currency 2 4 6 6 4 2 2" xfId="4333" xr:uid="{00000000-0005-0000-0000-00001B0F0000}"/>
    <cellStyle name="Currency 2 4 6 6 4 3" xfId="4334" xr:uid="{00000000-0005-0000-0000-00001C0F0000}"/>
    <cellStyle name="Currency 2 4 6 6 5" xfId="4335" xr:uid="{00000000-0005-0000-0000-00001D0F0000}"/>
    <cellStyle name="Currency 2 4 6 6 5 2" xfId="4336" xr:uid="{00000000-0005-0000-0000-00001E0F0000}"/>
    <cellStyle name="Currency 2 4 6 6 6" xfId="4337" xr:uid="{00000000-0005-0000-0000-00001F0F0000}"/>
    <cellStyle name="Currency 2 4 6 6 6 2" xfId="4338" xr:uid="{00000000-0005-0000-0000-0000200F0000}"/>
    <cellStyle name="Currency 2 4 6 6 7" xfId="4339" xr:uid="{00000000-0005-0000-0000-0000210F0000}"/>
    <cellStyle name="Currency 2 4 6 7" xfId="4340" xr:uid="{00000000-0005-0000-0000-0000220F0000}"/>
    <cellStyle name="Currency 2 4 6 7 2" xfId="4341" xr:uid="{00000000-0005-0000-0000-0000230F0000}"/>
    <cellStyle name="Currency 2 4 6 7 2 2" xfId="4342" xr:uid="{00000000-0005-0000-0000-0000240F0000}"/>
    <cellStyle name="Currency 2 4 6 7 3" xfId="4343" xr:uid="{00000000-0005-0000-0000-0000250F0000}"/>
    <cellStyle name="Currency 2 4 6 8" xfId="4344" xr:uid="{00000000-0005-0000-0000-0000260F0000}"/>
    <cellStyle name="Currency 2 4 6 8 2" xfId="4345" xr:uid="{00000000-0005-0000-0000-0000270F0000}"/>
    <cellStyle name="Currency 2 4 6 8 2 2" xfId="4346" xr:uid="{00000000-0005-0000-0000-0000280F0000}"/>
    <cellStyle name="Currency 2 4 6 8 3" xfId="4347" xr:uid="{00000000-0005-0000-0000-0000290F0000}"/>
    <cellStyle name="Currency 2 4 7" xfId="204" xr:uid="{00000000-0005-0000-0000-00002A0F0000}"/>
    <cellStyle name="Currency 2 4 7 10" xfId="4348" xr:uid="{00000000-0005-0000-0000-00002B0F0000}"/>
    <cellStyle name="Currency 2 4 7 2" xfId="205" xr:uid="{00000000-0005-0000-0000-00002C0F0000}"/>
    <cellStyle name="Currency 2 4 7 2 2" xfId="4349" xr:uid="{00000000-0005-0000-0000-00002D0F0000}"/>
    <cellStyle name="Currency 2 4 7 2 3" xfId="4350" xr:uid="{00000000-0005-0000-0000-00002E0F0000}"/>
    <cellStyle name="Currency 2 4 7 2 3 2" xfId="4351" xr:uid="{00000000-0005-0000-0000-00002F0F0000}"/>
    <cellStyle name="Currency 2 4 7 2 3 3" xfId="4352" xr:uid="{00000000-0005-0000-0000-0000300F0000}"/>
    <cellStyle name="Currency 2 4 7 2 4" xfId="4353" xr:uid="{00000000-0005-0000-0000-0000310F0000}"/>
    <cellStyle name="Currency 2 4 7 2 4 2" xfId="4354" xr:uid="{00000000-0005-0000-0000-0000320F0000}"/>
    <cellStyle name="Currency 2 4 7 2 4 2 2" xfId="4355" xr:uid="{00000000-0005-0000-0000-0000330F0000}"/>
    <cellStyle name="Currency 2 4 7 2 4 3" xfId="4356" xr:uid="{00000000-0005-0000-0000-0000340F0000}"/>
    <cellStyle name="Currency 2 4 7 2 5" xfId="4357" xr:uid="{00000000-0005-0000-0000-0000350F0000}"/>
    <cellStyle name="Currency 2 4 7 2 5 2" xfId="4358" xr:uid="{00000000-0005-0000-0000-0000360F0000}"/>
    <cellStyle name="Currency 2 4 7 2 5 2 2" xfId="4359" xr:uid="{00000000-0005-0000-0000-0000370F0000}"/>
    <cellStyle name="Currency 2 4 7 2 5 3" xfId="4360" xr:uid="{00000000-0005-0000-0000-0000380F0000}"/>
    <cellStyle name="Currency 2 4 7 2 6" xfId="4361" xr:uid="{00000000-0005-0000-0000-0000390F0000}"/>
    <cellStyle name="Currency 2 4 7 2 6 2" xfId="4362" xr:uid="{00000000-0005-0000-0000-00003A0F0000}"/>
    <cellStyle name="Currency 2 4 7 2 6 2 2" xfId="4363" xr:uid="{00000000-0005-0000-0000-00003B0F0000}"/>
    <cellStyle name="Currency 2 4 7 2 6 3" xfId="4364" xr:uid="{00000000-0005-0000-0000-00003C0F0000}"/>
    <cellStyle name="Currency 2 4 7 2 7" xfId="4365" xr:uid="{00000000-0005-0000-0000-00003D0F0000}"/>
    <cellStyle name="Currency 2 4 7 2 7 2" xfId="4366" xr:uid="{00000000-0005-0000-0000-00003E0F0000}"/>
    <cellStyle name="Currency 2 4 7 2 8" xfId="4367" xr:uid="{00000000-0005-0000-0000-00003F0F0000}"/>
    <cellStyle name="Currency 2 4 7 2 8 2" xfId="4368" xr:uid="{00000000-0005-0000-0000-0000400F0000}"/>
    <cellStyle name="Currency 2 4 7 2 9" xfId="4369" xr:uid="{00000000-0005-0000-0000-0000410F0000}"/>
    <cellStyle name="Currency 2 4 7 3" xfId="206" xr:uid="{00000000-0005-0000-0000-0000420F0000}"/>
    <cellStyle name="Currency 2 4 7 4" xfId="4370" xr:uid="{00000000-0005-0000-0000-0000430F0000}"/>
    <cellStyle name="Currency 2 4 7 4 2" xfId="4371" xr:uid="{00000000-0005-0000-0000-0000440F0000}"/>
    <cellStyle name="Currency 2 4 7 4 3" xfId="4372" xr:uid="{00000000-0005-0000-0000-0000450F0000}"/>
    <cellStyle name="Currency 2 4 7 5" xfId="4373" xr:uid="{00000000-0005-0000-0000-0000460F0000}"/>
    <cellStyle name="Currency 2 4 7 5 2" xfId="4374" xr:uid="{00000000-0005-0000-0000-0000470F0000}"/>
    <cellStyle name="Currency 2 4 7 5 2 2" xfId="4375" xr:uid="{00000000-0005-0000-0000-0000480F0000}"/>
    <cellStyle name="Currency 2 4 7 5 3" xfId="4376" xr:uid="{00000000-0005-0000-0000-0000490F0000}"/>
    <cellStyle name="Currency 2 4 7 6" xfId="4377" xr:uid="{00000000-0005-0000-0000-00004A0F0000}"/>
    <cellStyle name="Currency 2 4 7 6 2" xfId="4378" xr:uid="{00000000-0005-0000-0000-00004B0F0000}"/>
    <cellStyle name="Currency 2 4 7 6 2 2" xfId="4379" xr:uid="{00000000-0005-0000-0000-00004C0F0000}"/>
    <cellStyle name="Currency 2 4 7 6 3" xfId="4380" xr:uid="{00000000-0005-0000-0000-00004D0F0000}"/>
    <cellStyle name="Currency 2 4 7 7" xfId="4381" xr:uid="{00000000-0005-0000-0000-00004E0F0000}"/>
    <cellStyle name="Currency 2 4 7 7 2" xfId="4382" xr:uid="{00000000-0005-0000-0000-00004F0F0000}"/>
    <cellStyle name="Currency 2 4 7 7 2 2" xfId="4383" xr:uid="{00000000-0005-0000-0000-0000500F0000}"/>
    <cellStyle name="Currency 2 4 7 7 3" xfId="4384" xr:uid="{00000000-0005-0000-0000-0000510F0000}"/>
    <cellStyle name="Currency 2 4 7 8" xfId="4385" xr:uid="{00000000-0005-0000-0000-0000520F0000}"/>
    <cellStyle name="Currency 2 4 7 8 2" xfId="4386" xr:uid="{00000000-0005-0000-0000-0000530F0000}"/>
    <cellStyle name="Currency 2 4 7 9" xfId="4387" xr:uid="{00000000-0005-0000-0000-0000540F0000}"/>
    <cellStyle name="Currency 2 4 7 9 2" xfId="4388" xr:uid="{00000000-0005-0000-0000-0000550F0000}"/>
    <cellStyle name="Currency 2 4 8" xfId="207" xr:uid="{00000000-0005-0000-0000-0000560F0000}"/>
    <cellStyle name="Currency 2 4 8 2" xfId="208" xr:uid="{00000000-0005-0000-0000-0000570F0000}"/>
    <cellStyle name="Currency 2 4 8 2 10" xfId="4389" xr:uid="{00000000-0005-0000-0000-0000580F0000}"/>
    <cellStyle name="Currency 2 4 8 2 2" xfId="4390" xr:uid="{00000000-0005-0000-0000-0000590F0000}"/>
    <cellStyle name="Currency 2 4 8 2 3" xfId="4391" xr:uid="{00000000-0005-0000-0000-00005A0F0000}"/>
    <cellStyle name="Currency 2 4 8 2 4" xfId="4392" xr:uid="{00000000-0005-0000-0000-00005B0F0000}"/>
    <cellStyle name="Currency 2 4 8 2 4 2" xfId="4393" xr:uid="{00000000-0005-0000-0000-00005C0F0000}"/>
    <cellStyle name="Currency 2 4 8 2 4 2 2" xfId="4394" xr:uid="{00000000-0005-0000-0000-00005D0F0000}"/>
    <cellStyle name="Currency 2 4 8 2 4 3" xfId="4395" xr:uid="{00000000-0005-0000-0000-00005E0F0000}"/>
    <cellStyle name="Currency 2 4 8 2 5" xfId="4396" xr:uid="{00000000-0005-0000-0000-00005F0F0000}"/>
    <cellStyle name="Currency 2 4 8 2 5 2" xfId="4397" xr:uid="{00000000-0005-0000-0000-0000600F0000}"/>
    <cellStyle name="Currency 2 4 8 2 5 2 2" xfId="4398" xr:uid="{00000000-0005-0000-0000-0000610F0000}"/>
    <cellStyle name="Currency 2 4 8 2 5 3" xfId="4399" xr:uid="{00000000-0005-0000-0000-0000620F0000}"/>
    <cellStyle name="Currency 2 4 8 2 6" xfId="4400" xr:uid="{00000000-0005-0000-0000-0000630F0000}"/>
    <cellStyle name="Currency 2 4 8 2 6 2" xfId="4401" xr:uid="{00000000-0005-0000-0000-0000640F0000}"/>
    <cellStyle name="Currency 2 4 8 2 6 2 2" xfId="4402" xr:uid="{00000000-0005-0000-0000-0000650F0000}"/>
    <cellStyle name="Currency 2 4 8 2 6 3" xfId="4403" xr:uid="{00000000-0005-0000-0000-0000660F0000}"/>
    <cellStyle name="Currency 2 4 8 2 7" xfId="4404" xr:uid="{00000000-0005-0000-0000-0000670F0000}"/>
    <cellStyle name="Currency 2 4 8 2 7 2" xfId="4405" xr:uid="{00000000-0005-0000-0000-0000680F0000}"/>
    <cellStyle name="Currency 2 4 8 2 8" xfId="4406" xr:uid="{00000000-0005-0000-0000-0000690F0000}"/>
    <cellStyle name="Currency 2 4 8 2 8 2" xfId="4407" xr:uid="{00000000-0005-0000-0000-00006A0F0000}"/>
    <cellStyle name="Currency 2 4 8 2 9" xfId="4408" xr:uid="{00000000-0005-0000-0000-00006B0F0000}"/>
    <cellStyle name="Currency 2 4 8 3" xfId="209" xr:uid="{00000000-0005-0000-0000-00006C0F0000}"/>
    <cellStyle name="Currency 2 4 8 4" xfId="4409" xr:uid="{00000000-0005-0000-0000-00006D0F0000}"/>
    <cellStyle name="Currency 2 4 8 4 2" xfId="4410" xr:uid="{00000000-0005-0000-0000-00006E0F0000}"/>
    <cellStyle name="Currency 2 4 8 4 2 2" xfId="4411" xr:uid="{00000000-0005-0000-0000-00006F0F0000}"/>
    <cellStyle name="Currency 2 4 8 4 3" xfId="4412" xr:uid="{00000000-0005-0000-0000-0000700F0000}"/>
    <cellStyle name="Currency 2 4 8 5" xfId="4413" xr:uid="{00000000-0005-0000-0000-0000710F0000}"/>
    <cellStyle name="Currency 2 4 8 5 2" xfId="4414" xr:uid="{00000000-0005-0000-0000-0000720F0000}"/>
    <cellStyle name="Currency 2 4 8 5 2 2" xfId="4415" xr:uid="{00000000-0005-0000-0000-0000730F0000}"/>
    <cellStyle name="Currency 2 4 8 5 3" xfId="4416" xr:uid="{00000000-0005-0000-0000-0000740F0000}"/>
    <cellStyle name="Currency 2 4 9" xfId="4417" xr:uid="{00000000-0005-0000-0000-0000750F0000}"/>
    <cellStyle name="Currency 2 4 9 2" xfId="4418" xr:uid="{00000000-0005-0000-0000-0000760F0000}"/>
    <cellStyle name="Currency 2 4 9 3" xfId="4419" xr:uid="{00000000-0005-0000-0000-0000770F0000}"/>
    <cellStyle name="Currency 2 4 9 3 2" xfId="4420" xr:uid="{00000000-0005-0000-0000-0000780F0000}"/>
    <cellStyle name="Currency 2 4 9 3 3" xfId="4421" xr:uid="{00000000-0005-0000-0000-0000790F0000}"/>
    <cellStyle name="Currency 2 4 9 4" xfId="4422" xr:uid="{00000000-0005-0000-0000-00007A0F0000}"/>
    <cellStyle name="Currency 2 4 9 4 2" xfId="4423" xr:uid="{00000000-0005-0000-0000-00007B0F0000}"/>
    <cellStyle name="Currency 2 4 9 4 2 2" xfId="4424" xr:uid="{00000000-0005-0000-0000-00007C0F0000}"/>
    <cellStyle name="Currency 2 4 9 4 3" xfId="4425" xr:uid="{00000000-0005-0000-0000-00007D0F0000}"/>
    <cellStyle name="Currency 2 4 9 5" xfId="4426" xr:uid="{00000000-0005-0000-0000-00007E0F0000}"/>
    <cellStyle name="Currency 2 4 9 5 2" xfId="4427" xr:uid="{00000000-0005-0000-0000-00007F0F0000}"/>
    <cellStyle name="Currency 2 4 9 5 2 2" xfId="4428" xr:uid="{00000000-0005-0000-0000-0000800F0000}"/>
    <cellStyle name="Currency 2 4 9 5 3" xfId="4429" xr:uid="{00000000-0005-0000-0000-0000810F0000}"/>
    <cellStyle name="Currency 2 4 9 6" xfId="4430" xr:uid="{00000000-0005-0000-0000-0000820F0000}"/>
    <cellStyle name="Currency 2 4 9 6 2" xfId="4431" xr:uid="{00000000-0005-0000-0000-0000830F0000}"/>
    <cellStyle name="Currency 2 4 9 6 2 2" xfId="4432" xr:uid="{00000000-0005-0000-0000-0000840F0000}"/>
    <cellStyle name="Currency 2 4 9 6 3" xfId="4433" xr:uid="{00000000-0005-0000-0000-0000850F0000}"/>
    <cellStyle name="Currency 2 4 9 7" xfId="4434" xr:uid="{00000000-0005-0000-0000-0000860F0000}"/>
    <cellStyle name="Currency 2 4 9 7 2" xfId="4435" xr:uid="{00000000-0005-0000-0000-0000870F0000}"/>
    <cellStyle name="Currency 2 4 9 8" xfId="4436" xr:uid="{00000000-0005-0000-0000-0000880F0000}"/>
    <cellStyle name="Currency 2 4 9 8 2" xfId="4437" xr:uid="{00000000-0005-0000-0000-0000890F0000}"/>
    <cellStyle name="Currency 2 4 9 9" xfId="4438" xr:uid="{00000000-0005-0000-0000-00008A0F0000}"/>
    <cellStyle name="Currency 2 5" xfId="210" xr:uid="{00000000-0005-0000-0000-00008B0F0000}"/>
    <cellStyle name="Currency 2 5 10" xfId="4439" xr:uid="{00000000-0005-0000-0000-00008C0F0000}"/>
    <cellStyle name="Currency 2 5 10 2" xfId="4440" xr:uid="{00000000-0005-0000-0000-00008D0F0000}"/>
    <cellStyle name="Currency 2 5 10 3" xfId="4441" xr:uid="{00000000-0005-0000-0000-00008E0F0000}"/>
    <cellStyle name="Currency 2 5 11" xfId="4442" xr:uid="{00000000-0005-0000-0000-00008F0F0000}"/>
    <cellStyle name="Currency 2 5 12" xfId="4443" xr:uid="{00000000-0005-0000-0000-0000900F0000}"/>
    <cellStyle name="Currency 2 5 12 2" xfId="4444" xr:uid="{00000000-0005-0000-0000-0000910F0000}"/>
    <cellStyle name="Currency 2 5 12 2 2" xfId="4445" xr:uid="{00000000-0005-0000-0000-0000920F0000}"/>
    <cellStyle name="Currency 2 5 12 3" xfId="4446" xr:uid="{00000000-0005-0000-0000-0000930F0000}"/>
    <cellStyle name="Currency 2 5 12 4" xfId="4447" xr:uid="{00000000-0005-0000-0000-0000940F0000}"/>
    <cellStyle name="Currency 2 5 13" xfId="4448" xr:uid="{00000000-0005-0000-0000-0000950F0000}"/>
    <cellStyle name="Currency 2 5 13 2" xfId="4449" xr:uid="{00000000-0005-0000-0000-0000960F0000}"/>
    <cellStyle name="Currency 2 5 13 2 2" xfId="4450" xr:uid="{00000000-0005-0000-0000-0000970F0000}"/>
    <cellStyle name="Currency 2 5 13 3" xfId="4451" xr:uid="{00000000-0005-0000-0000-0000980F0000}"/>
    <cellStyle name="Currency 2 5 14" xfId="4452" xr:uid="{00000000-0005-0000-0000-0000990F0000}"/>
    <cellStyle name="Currency 2 5 14 2" xfId="4453" xr:uid="{00000000-0005-0000-0000-00009A0F0000}"/>
    <cellStyle name="Currency 2 5 14 2 2" xfId="4454" xr:uid="{00000000-0005-0000-0000-00009B0F0000}"/>
    <cellStyle name="Currency 2 5 14 3" xfId="4455" xr:uid="{00000000-0005-0000-0000-00009C0F0000}"/>
    <cellStyle name="Currency 2 5 15" xfId="4456" xr:uid="{00000000-0005-0000-0000-00009D0F0000}"/>
    <cellStyle name="Currency 2 5 15 2" xfId="4457" xr:uid="{00000000-0005-0000-0000-00009E0F0000}"/>
    <cellStyle name="Currency 2 5 16" xfId="4458" xr:uid="{00000000-0005-0000-0000-00009F0F0000}"/>
    <cellStyle name="Currency 2 5 16 2" xfId="4459" xr:uid="{00000000-0005-0000-0000-0000A00F0000}"/>
    <cellStyle name="Currency 2 5 17" xfId="4460" xr:uid="{00000000-0005-0000-0000-0000A10F0000}"/>
    <cellStyle name="Currency 2 5 18" xfId="4461" xr:uid="{00000000-0005-0000-0000-0000A20F0000}"/>
    <cellStyle name="Currency 2 5 19" xfId="4462" xr:uid="{00000000-0005-0000-0000-0000A30F0000}"/>
    <cellStyle name="Currency 2 5 2" xfId="211" xr:uid="{00000000-0005-0000-0000-0000A40F0000}"/>
    <cellStyle name="Currency 2 5 2 10" xfId="4463" xr:uid="{00000000-0005-0000-0000-0000A50F0000}"/>
    <cellStyle name="Currency 2 5 2 10 2" xfId="4464" xr:uid="{00000000-0005-0000-0000-0000A60F0000}"/>
    <cellStyle name="Currency 2 5 2 10 2 2" xfId="4465" xr:uid="{00000000-0005-0000-0000-0000A70F0000}"/>
    <cellStyle name="Currency 2 5 2 10 3" xfId="4466" xr:uid="{00000000-0005-0000-0000-0000A80F0000}"/>
    <cellStyle name="Currency 2 5 2 10 4" xfId="4467" xr:uid="{00000000-0005-0000-0000-0000A90F0000}"/>
    <cellStyle name="Currency 2 5 2 11" xfId="4468" xr:uid="{00000000-0005-0000-0000-0000AA0F0000}"/>
    <cellStyle name="Currency 2 5 2 11 2" xfId="4469" xr:uid="{00000000-0005-0000-0000-0000AB0F0000}"/>
    <cellStyle name="Currency 2 5 2 11 2 2" xfId="4470" xr:uid="{00000000-0005-0000-0000-0000AC0F0000}"/>
    <cellStyle name="Currency 2 5 2 11 3" xfId="4471" xr:uid="{00000000-0005-0000-0000-0000AD0F0000}"/>
    <cellStyle name="Currency 2 5 2 12" xfId="4472" xr:uid="{00000000-0005-0000-0000-0000AE0F0000}"/>
    <cellStyle name="Currency 2 5 2 12 2" xfId="4473" xr:uid="{00000000-0005-0000-0000-0000AF0F0000}"/>
    <cellStyle name="Currency 2 5 2 12 2 2" xfId="4474" xr:uid="{00000000-0005-0000-0000-0000B00F0000}"/>
    <cellStyle name="Currency 2 5 2 12 3" xfId="4475" xr:uid="{00000000-0005-0000-0000-0000B10F0000}"/>
    <cellStyle name="Currency 2 5 2 13" xfId="4476" xr:uid="{00000000-0005-0000-0000-0000B20F0000}"/>
    <cellStyle name="Currency 2 5 2 13 2" xfId="4477" xr:uid="{00000000-0005-0000-0000-0000B30F0000}"/>
    <cellStyle name="Currency 2 5 2 14" xfId="4478" xr:uid="{00000000-0005-0000-0000-0000B40F0000}"/>
    <cellStyle name="Currency 2 5 2 14 2" xfId="4479" xr:uid="{00000000-0005-0000-0000-0000B50F0000}"/>
    <cellStyle name="Currency 2 5 2 15" xfId="4480" xr:uid="{00000000-0005-0000-0000-0000B60F0000}"/>
    <cellStyle name="Currency 2 5 2 16" xfId="4481" xr:uid="{00000000-0005-0000-0000-0000B70F0000}"/>
    <cellStyle name="Currency 2 5 2 17" xfId="4482" xr:uid="{00000000-0005-0000-0000-0000B80F0000}"/>
    <cellStyle name="Currency 2 5 2 2" xfId="212" xr:uid="{00000000-0005-0000-0000-0000B90F0000}"/>
    <cellStyle name="Currency 2 5 2 2 10" xfId="4483" xr:uid="{00000000-0005-0000-0000-0000BA0F0000}"/>
    <cellStyle name="Currency 2 5 2 2 10 2" xfId="4484" xr:uid="{00000000-0005-0000-0000-0000BB0F0000}"/>
    <cellStyle name="Currency 2 5 2 2 10 2 2" xfId="4485" xr:uid="{00000000-0005-0000-0000-0000BC0F0000}"/>
    <cellStyle name="Currency 2 5 2 2 10 3" xfId="4486" xr:uid="{00000000-0005-0000-0000-0000BD0F0000}"/>
    <cellStyle name="Currency 2 5 2 2 11" xfId="4487" xr:uid="{00000000-0005-0000-0000-0000BE0F0000}"/>
    <cellStyle name="Currency 2 5 2 2 11 2" xfId="4488" xr:uid="{00000000-0005-0000-0000-0000BF0F0000}"/>
    <cellStyle name="Currency 2 5 2 2 12" xfId="4489" xr:uid="{00000000-0005-0000-0000-0000C00F0000}"/>
    <cellStyle name="Currency 2 5 2 2 12 2" xfId="4490" xr:uid="{00000000-0005-0000-0000-0000C10F0000}"/>
    <cellStyle name="Currency 2 5 2 2 13" xfId="4491" xr:uid="{00000000-0005-0000-0000-0000C20F0000}"/>
    <cellStyle name="Currency 2 5 2 2 14" xfId="4492" xr:uid="{00000000-0005-0000-0000-0000C30F0000}"/>
    <cellStyle name="Currency 2 5 2 2 15" xfId="4493" xr:uid="{00000000-0005-0000-0000-0000C40F0000}"/>
    <cellStyle name="Currency 2 5 2 2 2" xfId="213" xr:uid="{00000000-0005-0000-0000-0000C50F0000}"/>
    <cellStyle name="Currency 2 5 2 2 2 2" xfId="4494" xr:uid="{00000000-0005-0000-0000-0000C60F0000}"/>
    <cellStyle name="Currency 2 5 2 2 2 2 2" xfId="4495" xr:uid="{00000000-0005-0000-0000-0000C70F0000}"/>
    <cellStyle name="Currency 2 5 2 2 2 2 3" xfId="4496" xr:uid="{00000000-0005-0000-0000-0000C80F0000}"/>
    <cellStyle name="Currency 2 5 2 2 2 2 3 2" xfId="4497" xr:uid="{00000000-0005-0000-0000-0000C90F0000}"/>
    <cellStyle name="Currency 2 5 2 2 2 2 3 3" xfId="4498" xr:uid="{00000000-0005-0000-0000-0000CA0F0000}"/>
    <cellStyle name="Currency 2 5 2 2 2 2 4" xfId="4499" xr:uid="{00000000-0005-0000-0000-0000CB0F0000}"/>
    <cellStyle name="Currency 2 5 2 2 2 2 4 2" xfId="4500" xr:uid="{00000000-0005-0000-0000-0000CC0F0000}"/>
    <cellStyle name="Currency 2 5 2 2 2 2 4 2 2" xfId="4501" xr:uid="{00000000-0005-0000-0000-0000CD0F0000}"/>
    <cellStyle name="Currency 2 5 2 2 2 2 4 3" xfId="4502" xr:uid="{00000000-0005-0000-0000-0000CE0F0000}"/>
    <cellStyle name="Currency 2 5 2 2 2 2 5" xfId="4503" xr:uid="{00000000-0005-0000-0000-0000CF0F0000}"/>
    <cellStyle name="Currency 2 5 2 2 2 2 5 2" xfId="4504" xr:uid="{00000000-0005-0000-0000-0000D00F0000}"/>
    <cellStyle name="Currency 2 5 2 2 2 2 5 2 2" xfId="4505" xr:uid="{00000000-0005-0000-0000-0000D10F0000}"/>
    <cellStyle name="Currency 2 5 2 2 2 2 5 3" xfId="4506" xr:uid="{00000000-0005-0000-0000-0000D20F0000}"/>
    <cellStyle name="Currency 2 5 2 2 2 2 6" xfId="4507" xr:uid="{00000000-0005-0000-0000-0000D30F0000}"/>
    <cellStyle name="Currency 2 5 2 2 2 2 6 2" xfId="4508" xr:uid="{00000000-0005-0000-0000-0000D40F0000}"/>
    <cellStyle name="Currency 2 5 2 2 2 2 6 2 2" xfId="4509" xr:uid="{00000000-0005-0000-0000-0000D50F0000}"/>
    <cellStyle name="Currency 2 5 2 2 2 2 6 3" xfId="4510" xr:uid="{00000000-0005-0000-0000-0000D60F0000}"/>
    <cellStyle name="Currency 2 5 2 2 2 2 7" xfId="4511" xr:uid="{00000000-0005-0000-0000-0000D70F0000}"/>
    <cellStyle name="Currency 2 5 2 2 2 2 7 2" xfId="4512" xr:uid="{00000000-0005-0000-0000-0000D80F0000}"/>
    <cellStyle name="Currency 2 5 2 2 2 2 8" xfId="4513" xr:uid="{00000000-0005-0000-0000-0000D90F0000}"/>
    <cellStyle name="Currency 2 5 2 2 2 2 8 2" xfId="4514" xr:uid="{00000000-0005-0000-0000-0000DA0F0000}"/>
    <cellStyle name="Currency 2 5 2 2 2 2 9" xfId="4515" xr:uid="{00000000-0005-0000-0000-0000DB0F0000}"/>
    <cellStyle name="Currency 2 5 2 2 2 3" xfId="4516" xr:uid="{00000000-0005-0000-0000-0000DC0F0000}"/>
    <cellStyle name="Currency 2 5 2 2 2 3 2" xfId="4517" xr:uid="{00000000-0005-0000-0000-0000DD0F0000}"/>
    <cellStyle name="Currency 2 5 2 2 2 3 3" xfId="4518" xr:uid="{00000000-0005-0000-0000-0000DE0F0000}"/>
    <cellStyle name="Currency 2 5 2 2 2 3 3 2" xfId="4519" xr:uid="{00000000-0005-0000-0000-0000DF0F0000}"/>
    <cellStyle name="Currency 2 5 2 2 2 3 3 3" xfId="4520" xr:uid="{00000000-0005-0000-0000-0000E00F0000}"/>
    <cellStyle name="Currency 2 5 2 2 2 3 4" xfId="4521" xr:uid="{00000000-0005-0000-0000-0000E10F0000}"/>
    <cellStyle name="Currency 2 5 2 2 2 3 4 2" xfId="4522" xr:uid="{00000000-0005-0000-0000-0000E20F0000}"/>
    <cellStyle name="Currency 2 5 2 2 2 3 4 2 2" xfId="4523" xr:uid="{00000000-0005-0000-0000-0000E30F0000}"/>
    <cellStyle name="Currency 2 5 2 2 2 3 4 3" xfId="4524" xr:uid="{00000000-0005-0000-0000-0000E40F0000}"/>
    <cellStyle name="Currency 2 5 2 2 2 3 5" xfId="4525" xr:uid="{00000000-0005-0000-0000-0000E50F0000}"/>
    <cellStyle name="Currency 2 5 2 2 2 3 5 2" xfId="4526" xr:uid="{00000000-0005-0000-0000-0000E60F0000}"/>
    <cellStyle name="Currency 2 5 2 2 2 3 5 2 2" xfId="4527" xr:uid="{00000000-0005-0000-0000-0000E70F0000}"/>
    <cellStyle name="Currency 2 5 2 2 2 3 5 3" xfId="4528" xr:uid="{00000000-0005-0000-0000-0000E80F0000}"/>
    <cellStyle name="Currency 2 5 2 2 2 3 6" xfId="4529" xr:uid="{00000000-0005-0000-0000-0000E90F0000}"/>
    <cellStyle name="Currency 2 5 2 2 2 3 6 2" xfId="4530" xr:uid="{00000000-0005-0000-0000-0000EA0F0000}"/>
    <cellStyle name="Currency 2 5 2 2 2 3 6 2 2" xfId="4531" xr:uid="{00000000-0005-0000-0000-0000EB0F0000}"/>
    <cellStyle name="Currency 2 5 2 2 2 3 6 3" xfId="4532" xr:uid="{00000000-0005-0000-0000-0000EC0F0000}"/>
    <cellStyle name="Currency 2 5 2 2 2 3 7" xfId="4533" xr:uid="{00000000-0005-0000-0000-0000ED0F0000}"/>
    <cellStyle name="Currency 2 5 2 2 2 3 7 2" xfId="4534" xr:uid="{00000000-0005-0000-0000-0000EE0F0000}"/>
    <cellStyle name="Currency 2 5 2 2 2 3 8" xfId="4535" xr:uid="{00000000-0005-0000-0000-0000EF0F0000}"/>
    <cellStyle name="Currency 2 5 2 2 2 3 8 2" xfId="4536" xr:uid="{00000000-0005-0000-0000-0000F00F0000}"/>
    <cellStyle name="Currency 2 5 2 2 2 3 9" xfId="4537" xr:uid="{00000000-0005-0000-0000-0000F10F0000}"/>
    <cellStyle name="Currency 2 5 2 2 2 4" xfId="4538" xr:uid="{00000000-0005-0000-0000-0000F20F0000}"/>
    <cellStyle name="Currency 2 5 2 2 2 4 2" xfId="4539" xr:uid="{00000000-0005-0000-0000-0000F30F0000}"/>
    <cellStyle name="Currency 2 5 2 2 2 4 3" xfId="4540" xr:uid="{00000000-0005-0000-0000-0000F40F0000}"/>
    <cellStyle name="Currency 2 5 2 2 2 4 3 2" xfId="4541" xr:uid="{00000000-0005-0000-0000-0000F50F0000}"/>
    <cellStyle name="Currency 2 5 2 2 2 4 3 2 2" xfId="4542" xr:uid="{00000000-0005-0000-0000-0000F60F0000}"/>
    <cellStyle name="Currency 2 5 2 2 2 4 3 3" xfId="4543" xr:uid="{00000000-0005-0000-0000-0000F70F0000}"/>
    <cellStyle name="Currency 2 5 2 2 2 4 4" xfId="4544" xr:uid="{00000000-0005-0000-0000-0000F80F0000}"/>
    <cellStyle name="Currency 2 5 2 2 2 4 4 2" xfId="4545" xr:uid="{00000000-0005-0000-0000-0000F90F0000}"/>
    <cellStyle name="Currency 2 5 2 2 2 4 4 2 2" xfId="4546" xr:uid="{00000000-0005-0000-0000-0000FA0F0000}"/>
    <cellStyle name="Currency 2 5 2 2 2 4 4 3" xfId="4547" xr:uid="{00000000-0005-0000-0000-0000FB0F0000}"/>
    <cellStyle name="Currency 2 5 2 2 2 4 5" xfId="4548" xr:uid="{00000000-0005-0000-0000-0000FC0F0000}"/>
    <cellStyle name="Currency 2 5 2 2 2 4 5 2" xfId="4549" xr:uid="{00000000-0005-0000-0000-0000FD0F0000}"/>
    <cellStyle name="Currency 2 5 2 2 2 4 5 2 2" xfId="4550" xr:uid="{00000000-0005-0000-0000-0000FE0F0000}"/>
    <cellStyle name="Currency 2 5 2 2 2 4 5 3" xfId="4551" xr:uid="{00000000-0005-0000-0000-0000FF0F0000}"/>
    <cellStyle name="Currency 2 5 2 2 2 4 6" xfId="4552" xr:uid="{00000000-0005-0000-0000-000000100000}"/>
    <cellStyle name="Currency 2 5 2 2 2 4 6 2" xfId="4553" xr:uid="{00000000-0005-0000-0000-000001100000}"/>
    <cellStyle name="Currency 2 5 2 2 2 4 7" xfId="4554" xr:uid="{00000000-0005-0000-0000-000002100000}"/>
    <cellStyle name="Currency 2 5 2 2 2 4 7 2" xfId="4555" xr:uid="{00000000-0005-0000-0000-000003100000}"/>
    <cellStyle name="Currency 2 5 2 2 2 4 8" xfId="4556" xr:uid="{00000000-0005-0000-0000-000004100000}"/>
    <cellStyle name="Currency 2 5 2 2 2 4 9" xfId="4557" xr:uid="{00000000-0005-0000-0000-000005100000}"/>
    <cellStyle name="Currency 2 5 2 2 2 5" xfId="4558" xr:uid="{00000000-0005-0000-0000-000006100000}"/>
    <cellStyle name="Currency 2 5 2 2 2 5 2" xfId="4559" xr:uid="{00000000-0005-0000-0000-000007100000}"/>
    <cellStyle name="Currency 2 5 2 2 2 5 3" xfId="4560" xr:uid="{00000000-0005-0000-0000-000008100000}"/>
    <cellStyle name="Currency 2 5 2 2 2 6" xfId="4561" xr:uid="{00000000-0005-0000-0000-000009100000}"/>
    <cellStyle name="Currency 2 5 2 2 2 6 2" xfId="4562" xr:uid="{00000000-0005-0000-0000-00000A100000}"/>
    <cellStyle name="Currency 2 5 2 2 2 6 2 2" xfId="4563" xr:uid="{00000000-0005-0000-0000-00000B100000}"/>
    <cellStyle name="Currency 2 5 2 2 2 6 2 2 2" xfId="4564" xr:uid="{00000000-0005-0000-0000-00000C100000}"/>
    <cellStyle name="Currency 2 5 2 2 2 6 2 3" xfId="4565" xr:uid="{00000000-0005-0000-0000-00000D100000}"/>
    <cellStyle name="Currency 2 5 2 2 2 6 3" xfId="4566" xr:uid="{00000000-0005-0000-0000-00000E100000}"/>
    <cellStyle name="Currency 2 5 2 2 2 6 3 2" xfId="4567" xr:uid="{00000000-0005-0000-0000-00000F100000}"/>
    <cellStyle name="Currency 2 5 2 2 2 6 3 2 2" xfId="4568" xr:uid="{00000000-0005-0000-0000-000010100000}"/>
    <cellStyle name="Currency 2 5 2 2 2 6 3 3" xfId="4569" xr:uid="{00000000-0005-0000-0000-000011100000}"/>
    <cellStyle name="Currency 2 5 2 2 2 6 4" xfId="4570" xr:uid="{00000000-0005-0000-0000-000012100000}"/>
    <cellStyle name="Currency 2 5 2 2 2 6 4 2" xfId="4571" xr:uid="{00000000-0005-0000-0000-000013100000}"/>
    <cellStyle name="Currency 2 5 2 2 2 6 4 2 2" xfId="4572" xr:uid="{00000000-0005-0000-0000-000014100000}"/>
    <cellStyle name="Currency 2 5 2 2 2 6 4 3" xfId="4573" xr:uid="{00000000-0005-0000-0000-000015100000}"/>
    <cellStyle name="Currency 2 5 2 2 2 6 5" xfId="4574" xr:uid="{00000000-0005-0000-0000-000016100000}"/>
    <cellStyle name="Currency 2 5 2 2 2 6 5 2" xfId="4575" xr:uid="{00000000-0005-0000-0000-000017100000}"/>
    <cellStyle name="Currency 2 5 2 2 2 6 6" xfId="4576" xr:uid="{00000000-0005-0000-0000-000018100000}"/>
    <cellStyle name="Currency 2 5 2 2 2 6 6 2" xfId="4577" xr:uid="{00000000-0005-0000-0000-000019100000}"/>
    <cellStyle name="Currency 2 5 2 2 2 6 7" xfId="4578" xr:uid="{00000000-0005-0000-0000-00001A100000}"/>
    <cellStyle name="Currency 2 5 2 2 2 7" xfId="4579" xr:uid="{00000000-0005-0000-0000-00001B100000}"/>
    <cellStyle name="Currency 2 5 2 2 2 7 2" xfId="4580" xr:uid="{00000000-0005-0000-0000-00001C100000}"/>
    <cellStyle name="Currency 2 5 2 2 2 7 2 2" xfId="4581" xr:uid="{00000000-0005-0000-0000-00001D100000}"/>
    <cellStyle name="Currency 2 5 2 2 2 7 3" xfId="4582" xr:uid="{00000000-0005-0000-0000-00001E100000}"/>
    <cellStyle name="Currency 2 5 2 2 2 8" xfId="4583" xr:uid="{00000000-0005-0000-0000-00001F100000}"/>
    <cellStyle name="Currency 2 5 2 2 2 8 2" xfId="4584" xr:uid="{00000000-0005-0000-0000-000020100000}"/>
    <cellStyle name="Currency 2 5 2 2 2 8 2 2" xfId="4585" xr:uid="{00000000-0005-0000-0000-000021100000}"/>
    <cellStyle name="Currency 2 5 2 2 2 8 3" xfId="4586" xr:uid="{00000000-0005-0000-0000-000022100000}"/>
    <cellStyle name="Currency 2 5 2 2 3" xfId="214" xr:uid="{00000000-0005-0000-0000-000023100000}"/>
    <cellStyle name="Currency 2 5 2 2 3 10" xfId="4587" xr:uid="{00000000-0005-0000-0000-000024100000}"/>
    <cellStyle name="Currency 2 5 2 2 3 2" xfId="215" xr:uid="{00000000-0005-0000-0000-000025100000}"/>
    <cellStyle name="Currency 2 5 2 2 3 2 2" xfId="4588" xr:uid="{00000000-0005-0000-0000-000026100000}"/>
    <cellStyle name="Currency 2 5 2 2 3 2 3" xfId="4589" xr:uid="{00000000-0005-0000-0000-000027100000}"/>
    <cellStyle name="Currency 2 5 2 2 3 2 3 2" xfId="4590" xr:uid="{00000000-0005-0000-0000-000028100000}"/>
    <cellStyle name="Currency 2 5 2 2 3 2 3 3" xfId="4591" xr:uid="{00000000-0005-0000-0000-000029100000}"/>
    <cellStyle name="Currency 2 5 2 2 3 2 4" xfId="4592" xr:uid="{00000000-0005-0000-0000-00002A100000}"/>
    <cellStyle name="Currency 2 5 2 2 3 2 4 2" xfId="4593" xr:uid="{00000000-0005-0000-0000-00002B100000}"/>
    <cellStyle name="Currency 2 5 2 2 3 2 4 2 2" xfId="4594" xr:uid="{00000000-0005-0000-0000-00002C100000}"/>
    <cellStyle name="Currency 2 5 2 2 3 2 4 3" xfId="4595" xr:uid="{00000000-0005-0000-0000-00002D100000}"/>
    <cellStyle name="Currency 2 5 2 2 3 2 5" xfId="4596" xr:uid="{00000000-0005-0000-0000-00002E100000}"/>
    <cellStyle name="Currency 2 5 2 2 3 2 5 2" xfId="4597" xr:uid="{00000000-0005-0000-0000-00002F100000}"/>
    <cellStyle name="Currency 2 5 2 2 3 2 5 2 2" xfId="4598" xr:uid="{00000000-0005-0000-0000-000030100000}"/>
    <cellStyle name="Currency 2 5 2 2 3 2 5 3" xfId="4599" xr:uid="{00000000-0005-0000-0000-000031100000}"/>
    <cellStyle name="Currency 2 5 2 2 3 2 6" xfId="4600" xr:uid="{00000000-0005-0000-0000-000032100000}"/>
    <cellStyle name="Currency 2 5 2 2 3 2 6 2" xfId="4601" xr:uid="{00000000-0005-0000-0000-000033100000}"/>
    <cellStyle name="Currency 2 5 2 2 3 2 6 2 2" xfId="4602" xr:uid="{00000000-0005-0000-0000-000034100000}"/>
    <cellStyle name="Currency 2 5 2 2 3 2 6 3" xfId="4603" xr:uid="{00000000-0005-0000-0000-000035100000}"/>
    <cellStyle name="Currency 2 5 2 2 3 2 7" xfId="4604" xr:uid="{00000000-0005-0000-0000-000036100000}"/>
    <cellStyle name="Currency 2 5 2 2 3 2 7 2" xfId="4605" xr:uid="{00000000-0005-0000-0000-000037100000}"/>
    <cellStyle name="Currency 2 5 2 2 3 2 8" xfId="4606" xr:uid="{00000000-0005-0000-0000-000038100000}"/>
    <cellStyle name="Currency 2 5 2 2 3 2 8 2" xfId="4607" xr:uid="{00000000-0005-0000-0000-000039100000}"/>
    <cellStyle name="Currency 2 5 2 2 3 2 9" xfId="4608" xr:uid="{00000000-0005-0000-0000-00003A100000}"/>
    <cellStyle name="Currency 2 5 2 2 3 3" xfId="216" xr:uid="{00000000-0005-0000-0000-00003B100000}"/>
    <cellStyle name="Currency 2 5 2 2 3 4" xfId="4609" xr:uid="{00000000-0005-0000-0000-00003C100000}"/>
    <cellStyle name="Currency 2 5 2 2 3 4 2" xfId="4610" xr:uid="{00000000-0005-0000-0000-00003D100000}"/>
    <cellStyle name="Currency 2 5 2 2 3 4 3" xfId="4611" xr:uid="{00000000-0005-0000-0000-00003E100000}"/>
    <cellStyle name="Currency 2 5 2 2 3 5" xfId="4612" xr:uid="{00000000-0005-0000-0000-00003F100000}"/>
    <cellStyle name="Currency 2 5 2 2 3 5 2" xfId="4613" xr:uid="{00000000-0005-0000-0000-000040100000}"/>
    <cellStyle name="Currency 2 5 2 2 3 5 2 2" xfId="4614" xr:uid="{00000000-0005-0000-0000-000041100000}"/>
    <cellStyle name="Currency 2 5 2 2 3 5 3" xfId="4615" xr:uid="{00000000-0005-0000-0000-000042100000}"/>
    <cellStyle name="Currency 2 5 2 2 3 6" xfId="4616" xr:uid="{00000000-0005-0000-0000-000043100000}"/>
    <cellStyle name="Currency 2 5 2 2 3 6 2" xfId="4617" xr:uid="{00000000-0005-0000-0000-000044100000}"/>
    <cellStyle name="Currency 2 5 2 2 3 6 2 2" xfId="4618" xr:uid="{00000000-0005-0000-0000-000045100000}"/>
    <cellStyle name="Currency 2 5 2 2 3 6 3" xfId="4619" xr:uid="{00000000-0005-0000-0000-000046100000}"/>
    <cellStyle name="Currency 2 5 2 2 3 7" xfId="4620" xr:uid="{00000000-0005-0000-0000-000047100000}"/>
    <cellStyle name="Currency 2 5 2 2 3 7 2" xfId="4621" xr:uid="{00000000-0005-0000-0000-000048100000}"/>
    <cellStyle name="Currency 2 5 2 2 3 7 2 2" xfId="4622" xr:uid="{00000000-0005-0000-0000-000049100000}"/>
    <cellStyle name="Currency 2 5 2 2 3 7 3" xfId="4623" xr:uid="{00000000-0005-0000-0000-00004A100000}"/>
    <cellStyle name="Currency 2 5 2 2 3 8" xfId="4624" xr:uid="{00000000-0005-0000-0000-00004B100000}"/>
    <cellStyle name="Currency 2 5 2 2 3 8 2" xfId="4625" xr:uid="{00000000-0005-0000-0000-00004C100000}"/>
    <cellStyle name="Currency 2 5 2 2 3 9" xfId="4626" xr:uid="{00000000-0005-0000-0000-00004D100000}"/>
    <cellStyle name="Currency 2 5 2 2 3 9 2" xfId="4627" xr:uid="{00000000-0005-0000-0000-00004E100000}"/>
    <cellStyle name="Currency 2 5 2 2 4" xfId="217" xr:uid="{00000000-0005-0000-0000-00004F100000}"/>
    <cellStyle name="Currency 2 5 2 2 4 2" xfId="218" xr:uid="{00000000-0005-0000-0000-000050100000}"/>
    <cellStyle name="Currency 2 5 2 2 4 2 10" xfId="4628" xr:uid="{00000000-0005-0000-0000-000051100000}"/>
    <cellStyle name="Currency 2 5 2 2 4 2 2" xfId="4629" xr:uid="{00000000-0005-0000-0000-000052100000}"/>
    <cellStyle name="Currency 2 5 2 2 4 2 3" xfId="4630" xr:uid="{00000000-0005-0000-0000-000053100000}"/>
    <cellStyle name="Currency 2 5 2 2 4 2 4" xfId="4631" xr:uid="{00000000-0005-0000-0000-000054100000}"/>
    <cellStyle name="Currency 2 5 2 2 4 2 4 2" xfId="4632" xr:uid="{00000000-0005-0000-0000-000055100000}"/>
    <cellStyle name="Currency 2 5 2 2 4 2 4 2 2" xfId="4633" xr:uid="{00000000-0005-0000-0000-000056100000}"/>
    <cellStyle name="Currency 2 5 2 2 4 2 4 3" xfId="4634" xr:uid="{00000000-0005-0000-0000-000057100000}"/>
    <cellStyle name="Currency 2 5 2 2 4 2 5" xfId="4635" xr:uid="{00000000-0005-0000-0000-000058100000}"/>
    <cellStyle name="Currency 2 5 2 2 4 2 5 2" xfId="4636" xr:uid="{00000000-0005-0000-0000-000059100000}"/>
    <cellStyle name="Currency 2 5 2 2 4 2 5 2 2" xfId="4637" xr:uid="{00000000-0005-0000-0000-00005A100000}"/>
    <cellStyle name="Currency 2 5 2 2 4 2 5 3" xfId="4638" xr:uid="{00000000-0005-0000-0000-00005B100000}"/>
    <cellStyle name="Currency 2 5 2 2 4 2 6" xfId="4639" xr:uid="{00000000-0005-0000-0000-00005C100000}"/>
    <cellStyle name="Currency 2 5 2 2 4 2 6 2" xfId="4640" xr:uid="{00000000-0005-0000-0000-00005D100000}"/>
    <cellStyle name="Currency 2 5 2 2 4 2 6 2 2" xfId="4641" xr:uid="{00000000-0005-0000-0000-00005E100000}"/>
    <cellStyle name="Currency 2 5 2 2 4 2 6 3" xfId="4642" xr:uid="{00000000-0005-0000-0000-00005F100000}"/>
    <cellStyle name="Currency 2 5 2 2 4 2 7" xfId="4643" xr:uid="{00000000-0005-0000-0000-000060100000}"/>
    <cellStyle name="Currency 2 5 2 2 4 2 7 2" xfId="4644" xr:uid="{00000000-0005-0000-0000-000061100000}"/>
    <cellStyle name="Currency 2 5 2 2 4 2 8" xfId="4645" xr:uid="{00000000-0005-0000-0000-000062100000}"/>
    <cellStyle name="Currency 2 5 2 2 4 2 8 2" xfId="4646" xr:uid="{00000000-0005-0000-0000-000063100000}"/>
    <cellStyle name="Currency 2 5 2 2 4 2 9" xfId="4647" xr:uid="{00000000-0005-0000-0000-000064100000}"/>
    <cellStyle name="Currency 2 5 2 2 4 3" xfId="219" xr:uid="{00000000-0005-0000-0000-000065100000}"/>
    <cellStyle name="Currency 2 5 2 2 4 4" xfId="4648" xr:uid="{00000000-0005-0000-0000-000066100000}"/>
    <cellStyle name="Currency 2 5 2 2 4 4 2" xfId="4649" xr:uid="{00000000-0005-0000-0000-000067100000}"/>
    <cellStyle name="Currency 2 5 2 2 4 4 2 2" xfId="4650" xr:uid="{00000000-0005-0000-0000-000068100000}"/>
    <cellStyle name="Currency 2 5 2 2 4 4 3" xfId="4651" xr:uid="{00000000-0005-0000-0000-000069100000}"/>
    <cellStyle name="Currency 2 5 2 2 4 5" xfId="4652" xr:uid="{00000000-0005-0000-0000-00006A100000}"/>
    <cellStyle name="Currency 2 5 2 2 4 5 2" xfId="4653" xr:uid="{00000000-0005-0000-0000-00006B100000}"/>
    <cellStyle name="Currency 2 5 2 2 4 5 2 2" xfId="4654" xr:uid="{00000000-0005-0000-0000-00006C100000}"/>
    <cellStyle name="Currency 2 5 2 2 4 5 3" xfId="4655" xr:uid="{00000000-0005-0000-0000-00006D100000}"/>
    <cellStyle name="Currency 2 5 2 2 5" xfId="4656" xr:uid="{00000000-0005-0000-0000-00006E100000}"/>
    <cellStyle name="Currency 2 5 2 2 5 2" xfId="4657" xr:uid="{00000000-0005-0000-0000-00006F100000}"/>
    <cellStyle name="Currency 2 5 2 2 5 3" xfId="4658" xr:uid="{00000000-0005-0000-0000-000070100000}"/>
    <cellStyle name="Currency 2 5 2 2 5 3 2" xfId="4659" xr:uid="{00000000-0005-0000-0000-000071100000}"/>
    <cellStyle name="Currency 2 5 2 2 5 3 3" xfId="4660" xr:uid="{00000000-0005-0000-0000-000072100000}"/>
    <cellStyle name="Currency 2 5 2 2 5 4" xfId="4661" xr:uid="{00000000-0005-0000-0000-000073100000}"/>
    <cellStyle name="Currency 2 5 2 2 5 4 2" xfId="4662" xr:uid="{00000000-0005-0000-0000-000074100000}"/>
    <cellStyle name="Currency 2 5 2 2 5 4 2 2" xfId="4663" xr:uid="{00000000-0005-0000-0000-000075100000}"/>
    <cellStyle name="Currency 2 5 2 2 5 4 3" xfId="4664" xr:uid="{00000000-0005-0000-0000-000076100000}"/>
    <cellStyle name="Currency 2 5 2 2 5 5" xfId="4665" xr:uid="{00000000-0005-0000-0000-000077100000}"/>
    <cellStyle name="Currency 2 5 2 2 5 5 2" xfId="4666" xr:uid="{00000000-0005-0000-0000-000078100000}"/>
    <cellStyle name="Currency 2 5 2 2 5 5 2 2" xfId="4667" xr:uid="{00000000-0005-0000-0000-000079100000}"/>
    <cellStyle name="Currency 2 5 2 2 5 5 3" xfId="4668" xr:uid="{00000000-0005-0000-0000-00007A100000}"/>
    <cellStyle name="Currency 2 5 2 2 5 6" xfId="4669" xr:uid="{00000000-0005-0000-0000-00007B100000}"/>
    <cellStyle name="Currency 2 5 2 2 5 6 2" xfId="4670" xr:uid="{00000000-0005-0000-0000-00007C100000}"/>
    <cellStyle name="Currency 2 5 2 2 5 6 2 2" xfId="4671" xr:uid="{00000000-0005-0000-0000-00007D100000}"/>
    <cellStyle name="Currency 2 5 2 2 5 6 3" xfId="4672" xr:uid="{00000000-0005-0000-0000-00007E100000}"/>
    <cellStyle name="Currency 2 5 2 2 5 7" xfId="4673" xr:uid="{00000000-0005-0000-0000-00007F100000}"/>
    <cellStyle name="Currency 2 5 2 2 5 7 2" xfId="4674" xr:uid="{00000000-0005-0000-0000-000080100000}"/>
    <cellStyle name="Currency 2 5 2 2 5 8" xfId="4675" xr:uid="{00000000-0005-0000-0000-000081100000}"/>
    <cellStyle name="Currency 2 5 2 2 5 8 2" xfId="4676" xr:uid="{00000000-0005-0000-0000-000082100000}"/>
    <cellStyle name="Currency 2 5 2 2 5 9" xfId="4677" xr:uid="{00000000-0005-0000-0000-000083100000}"/>
    <cellStyle name="Currency 2 5 2 2 6" xfId="4678" xr:uid="{00000000-0005-0000-0000-000084100000}"/>
    <cellStyle name="Currency 2 5 2 2 6 2" xfId="4679" xr:uid="{00000000-0005-0000-0000-000085100000}"/>
    <cellStyle name="Currency 2 5 2 2 6 3" xfId="4680" xr:uid="{00000000-0005-0000-0000-000086100000}"/>
    <cellStyle name="Currency 2 5 2 2 7" xfId="4681" xr:uid="{00000000-0005-0000-0000-000087100000}"/>
    <cellStyle name="Currency 2 5 2 2 8" xfId="4682" xr:uid="{00000000-0005-0000-0000-000088100000}"/>
    <cellStyle name="Currency 2 5 2 2 8 2" xfId="4683" xr:uid="{00000000-0005-0000-0000-000089100000}"/>
    <cellStyle name="Currency 2 5 2 2 8 2 2" xfId="4684" xr:uid="{00000000-0005-0000-0000-00008A100000}"/>
    <cellStyle name="Currency 2 5 2 2 8 3" xfId="4685" xr:uid="{00000000-0005-0000-0000-00008B100000}"/>
    <cellStyle name="Currency 2 5 2 2 8 4" xfId="4686" xr:uid="{00000000-0005-0000-0000-00008C100000}"/>
    <cellStyle name="Currency 2 5 2 2 9" xfId="4687" xr:uid="{00000000-0005-0000-0000-00008D100000}"/>
    <cellStyle name="Currency 2 5 2 2 9 2" xfId="4688" xr:uid="{00000000-0005-0000-0000-00008E100000}"/>
    <cellStyle name="Currency 2 5 2 2 9 2 2" xfId="4689" xr:uid="{00000000-0005-0000-0000-00008F100000}"/>
    <cellStyle name="Currency 2 5 2 2 9 3" xfId="4690" xr:uid="{00000000-0005-0000-0000-000090100000}"/>
    <cellStyle name="Currency 2 5 2 3" xfId="220" xr:uid="{00000000-0005-0000-0000-000091100000}"/>
    <cellStyle name="Currency 2 5 2 3 10" xfId="4691" xr:uid="{00000000-0005-0000-0000-000092100000}"/>
    <cellStyle name="Currency 2 5 2 3 10 2" xfId="4692" xr:uid="{00000000-0005-0000-0000-000093100000}"/>
    <cellStyle name="Currency 2 5 2 3 10 2 2" xfId="4693" xr:uid="{00000000-0005-0000-0000-000094100000}"/>
    <cellStyle name="Currency 2 5 2 3 10 3" xfId="4694" xr:uid="{00000000-0005-0000-0000-000095100000}"/>
    <cellStyle name="Currency 2 5 2 3 11" xfId="4695" xr:uid="{00000000-0005-0000-0000-000096100000}"/>
    <cellStyle name="Currency 2 5 2 3 11 2" xfId="4696" xr:uid="{00000000-0005-0000-0000-000097100000}"/>
    <cellStyle name="Currency 2 5 2 3 12" xfId="4697" xr:uid="{00000000-0005-0000-0000-000098100000}"/>
    <cellStyle name="Currency 2 5 2 3 12 2" xfId="4698" xr:uid="{00000000-0005-0000-0000-000099100000}"/>
    <cellStyle name="Currency 2 5 2 3 13" xfId="4699" xr:uid="{00000000-0005-0000-0000-00009A100000}"/>
    <cellStyle name="Currency 2 5 2 3 14" xfId="4700" xr:uid="{00000000-0005-0000-0000-00009B100000}"/>
    <cellStyle name="Currency 2 5 2 3 15" xfId="4701" xr:uid="{00000000-0005-0000-0000-00009C100000}"/>
    <cellStyle name="Currency 2 5 2 3 2" xfId="221" xr:uid="{00000000-0005-0000-0000-00009D100000}"/>
    <cellStyle name="Currency 2 5 2 3 2 2" xfId="4702" xr:uid="{00000000-0005-0000-0000-00009E100000}"/>
    <cellStyle name="Currency 2 5 2 3 2 2 2" xfId="4703" xr:uid="{00000000-0005-0000-0000-00009F100000}"/>
    <cellStyle name="Currency 2 5 2 3 2 2 3" xfId="4704" xr:uid="{00000000-0005-0000-0000-0000A0100000}"/>
    <cellStyle name="Currency 2 5 2 3 2 2 3 2" xfId="4705" xr:uid="{00000000-0005-0000-0000-0000A1100000}"/>
    <cellStyle name="Currency 2 5 2 3 2 2 3 3" xfId="4706" xr:uid="{00000000-0005-0000-0000-0000A2100000}"/>
    <cellStyle name="Currency 2 5 2 3 2 2 4" xfId="4707" xr:uid="{00000000-0005-0000-0000-0000A3100000}"/>
    <cellStyle name="Currency 2 5 2 3 2 2 4 2" xfId="4708" xr:uid="{00000000-0005-0000-0000-0000A4100000}"/>
    <cellStyle name="Currency 2 5 2 3 2 2 4 2 2" xfId="4709" xr:uid="{00000000-0005-0000-0000-0000A5100000}"/>
    <cellStyle name="Currency 2 5 2 3 2 2 4 3" xfId="4710" xr:uid="{00000000-0005-0000-0000-0000A6100000}"/>
    <cellStyle name="Currency 2 5 2 3 2 2 5" xfId="4711" xr:uid="{00000000-0005-0000-0000-0000A7100000}"/>
    <cellStyle name="Currency 2 5 2 3 2 2 5 2" xfId="4712" xr:uid="{00000000-0005-0000-0000-0000A8100000}"/>
    <cellStyle name="Currency 2 5 2 3 2 2 5 2 2" xfId="4713" xr:uid="{00000000-0005-0000-0000-0000A9100000}"/>
    <cellStyle name="Currency 2 5 2 3 2 2 5 3" xfId="4714" xr:uid="{00000000-0005-0000-0000-0000AA100000}"/>
    <cellStyle name="Currency 2 5 2 3 2 2 6" xfId="4715" xr:uid="{00000000-0005-0000-0000-0000AB100000}"/>
    <cellStyle name="Currency 2 5 2 3 2 2 6 2" xfId="4716" xr:uid="{00000000-0005-0000-0000-0000AC100000}"/>
    <cellStyle name="Currency 2 5 2 3 2 2 6 2 2" xfId="4717" xr:uid="{00000000-0005-0000-0000-0000AD100000}"/>
    <cellStyle name="Currency 2 5 2 3 2 2 6 3" xfId="4718" xr:uid="{00000000-0005-0000-0000-0000AE100000}"/>
    <cellStyle name="Currency 2 5 2 3 2 2 7" xfId="4719" xr:uid="{00000000-0005-0000-0000-0000AF100000}"/>
    <cellStyle name="Currency 2 5 2 3 2 2 7 2" xfId="4720" xr:uid="{00000000-0005-0000-0000-0000B0100000}"/>
    <cellStyle name="Currency 2 5 2 3 2 2 8" xfId="4721" xr:uid="{00000000-0005-0000-0000-0000B1100000}"/>
    <cellStyle name="Currency 2 5 2 3 2 2 8 2" xfId="4722" xr:uid="{00000000-0005-0000-0000-0000B2100000}"/>
    <cellStyle name="Currency 2 5 2 3 2 2 9" xfId="4723" xr:uid="{00000000-0005-0000-0000-0000B3100000}"/>
    <cellStyle name="Currency 2 5 2 3 2 3" xfId="4724" xr:uid="{00000000-0005-0000-0000-0000B4100000}"/>
    <cellStyle name="Currency 2 5 2 3 2 3 2" xfId="4725" xr:uid="{00000000-0005-0000-0000-0000B5100000}"/>
    <cellStyle name="Currency 2 5 2 3 2 3 3" xfId="4726" xr:uid="{00000000-0005-0000-0000-0000B6100000}"/>
    <cellStyle name="Currency 2 5 2 3 2 3 3 2" xfId="4727" xr:uid="{00000000-0005-0000-0000-0000B7100000}"/>
    <cellStyle name="Currency 2 5 2 3 2 3 3 3" xfId="4728" xr:uid="{00000000-0005-0000-0000-0000B8100000}"/>
    <cellStyle name="Currency 2 5 2 3 2 3 4" xfId="4729" xr:uid="{00000000-0005-0000-0000-0000B9100000}"/>
    <cellStyle name="Currency 2 5 2 3 2 3 4 2" xfId="4730" xr:uid="{00000000-0005-0000-0000-0000BA100000}"/>
    <cellStyle name="Currency 2 5 2 3 2 3 4 2 2" xfId="4731" xr:uid="{00000000-0005-0000-0000-0000BB100000}"/>
    <cellStyle name="Currency 2 5 2 3 2 3 4 3" xfId="4732" xr:uid="{00000000-0005-0000-0000-0000BC100000}"/>
    <cellStyle name="Currency 2 5 2 3 2 3 5" xfId="4733" xr:uid="{00000000-0005-0000-0000-0000BD100000}"/>
    <cellStyle name="Currency 2 5 2 3 2 3 5 2" xfId="4734" xr:uid="{00000000-0005-0000-0000-0000BE100000}"/>
    <cellStyle name="Currency 2 5 2 3 2 3 5 2 2" xfId="4735" xr:uid="{00000000-0005-0000-0000-0000BF100000}"/>
    <cellStyle name="Currency 2 5 2 3 2 3 5 3" xfId="4736" xr:uid="{00000000-0005-0000-0000-0000C0100000}"/>
    <cellStyle name="Currency 2 5 2 3 2 3 6" xfId="4737" xr:uid="{00000000-0005-0000-0000-0000C1100000}"/>
    <cellStyle name="Currency 2 5 2 3 2 3 6 2" xfId="4738" xr:uid="{00000000-0005-0000-0000-0000C2100000}"/>
    <cellStyle name="Currency 2 5 2 3 2 3 6 2 2" xfId="4739" xr:uid="{00000000-0005-0000-0000-0000C3100000}"/>
    <cellStyle name="Currency 2 5 2 3 2 3 6 3" xfId="4740" xr:uid="{00000000-0005-0000-0000-0000C4100000}"/>
    <cellStyle name="Currency 2 5 2 3 2 3 7" xfId="4741" xr:uid="{00000000-0005-0000-0000-0000C5100000}"/>
    <cellStyle name="Currency 2 5 2 3 2 3 7 2" xfId="4742" xr:uid="{00000000-0005-0000-0000-0000C6100000}"/>
    <cellStyle name="Currency 2 5 2 3 2 3 8" xfId="4743" xr:uid="{00000000-0005-0000-0000-0000C7100000}"/>
    <cellStyle name="Currency 2 5 2 3 2 3 8 2" xfId="4744" xr:uid="{00000000-0005-0000-0000-0000C8100000}"/>
    <cellStyle name="Currency 2 5 2 3 2 3 9" xfId="4745" xr:uid="{00000000-0005-0000-0000-0000C9100000}"/>
    <cellStyle name="Currency 2 5 2 3 2 4" xfId="4746" xr:uid="{00000000-0005-0000-0000-0000CA100000}"/>
    <cellStyle name="Currency 2 5 2 3 2 4 2" xfId="4747" xr:uid="{00000000-0005-0000-0000-0000CB100000}"/>
    <cellStyle name="Currency 2 5 2 3 2 4 3" xfId="4748" xr:uid="{00000000-0005-0000-0000-0000CC100000}"/>
    <cellStyle name="Currency 2 5 2 3 2 4 3 2" xfId="4749" xr:uid="{00000000-0005-0000-0000-0000CD100000}"/>
    <cellStyle name="Currency 2 5 2 3 2 4 3 2 2" xfId="4750" xr:uid="{00000000-0005-0000-0000-0000CE100000}"/>
    <cellStyle name="Currency 2 5 2 3 2 4 3 3" xfId="4751" xr:uid="{00000000-0005-0000-0000-0000CF100000}"/>
    <cellStyle name="Currency 2 5 2 3 2 4 4" xfId="4752" xr:uid="{00000000-0005-0000-0000-0000D0100000}"/>
    <cellStyle name="Currency 2 5 2 3 2 4 4 2" xfId="4753" xr:uid="{00000000-0005-0000-0000-0000D1100000}"/>
    <cellStyle name="Currency 2 5 2 3 2 4 4 2 2" xfId="4754" xr:uid="{00000000-0005-0000-0000-0000D2100000}"/>
    <cellStyle name="Currency 2 5 2 3 2 4 4 3" xfId="4755" xr:uid="{00000000-0005-0000-0000-0000D3100000}"/>
    <cellStyle name="Currency 2 5 2 3 2 4 5" xfId="4756" xr:uid="{00000000-0005-0000-0000-0000D4100000}"/>
    <cellStyle name="Currency 2 5 2 3 2 4 5 2" xfId="4757" xr:uid="{00000000-0005-0000-0000-0000D5100000}"/>
    <cellStyle name="Currency 2 5 2 3 2 4 5 2 2" xfId="4758" xr:uid="{00000000-0005-0000-0000-0000D6100000}"/>
    <cellStyle name="Currency 2 5 2 3 2 4 5 3" xfId="4759" xr:uid="{00000000-0005-0000-0000-0000D7100000}"/>
    <cellStyle name="Currency 2 5 2 3 2 4 6" xfId="4760" xr:uid="{00000000-0005-0000-0000-0000D8100000}"/>
    <cellStyle name="Currency 2 5 2 3 2 4 6 2" xfId="4761" xr:uid="{00000000-0005-0000-0000-0000D9100000}"/>
    <cellStyle name="Currency 2 5 2 3 2 4 7" xfId="4762" xr:uid="{00000000-0005-0000-0000-0000DA100000}"/>
    <cellStyle name="Currency 2 5 2 3 2 4 7 2" xfId="4763" xr:uid="{00000000-0005-0000-0000-0000DB100000}"/>
    <cellStyle name="Currency 2 5 2 3 2 4 8" xfId="4764" xr:uid="{00000000-0005-0000-0000-0000DC100000}"/>
    <cellStyle name="Currency 2 5 2 3 2 4 9" xfId="4765" xr:uid="{00000000-0005-0000-0000-0000DD100000}"/>
    <cellStyle name="Currency 2 5 2 3 2 5" xfId="4766" xr:uid="{00000000-0005-0000-0000-0000DE100000}"/>
    <cellStyle name="Currency 2 5 2 3 2 5 2" xfId="4767" xr:uid="{00000000-0005-0000-0000-0000DF100000}"/>
    <cellStyle name="Currency 2 5 2 3 2 5 3" xfId="4768" xr:uid="{00000000-0005-0000-0000-0000E0100000}"/>
    <cellStyle name="Currency 2 5 2 3 2 6" xfId="4769" xr:uid="{00000000-0005-0000-0000-0000E1100000}"/>
    <cellStyle name="Currency 2 5 2 3 2 6 2" xfId="4770" xr:uid="{00000000-0005-0000-0000-0000E2100000}"/>
    <cellStyle name="Currency 2 5 2 3 2 6 2 2" xfId="4771" xr:uid="{00000000-0005-0000-0000-0000E3100000}"/>
    <cellStyle name="Currency 2 5 2 3 2 6 2 2 2" xfId="4772" xr:uid="{00000000-0005-0000-0000-0000E4100000}"/>
    <cellStyle name="Currency 2 5 2 3 2 6 2 3" xfId="4773" xr:uid="{00000000-0005-0000-0000-0000E5100000}"/>
    <cellStyle name="Currency 2 5 2 3 2 6 3" xfId="4774" xr:uid="{00000000-0005-0000-0000-0000E6100000}"/>
    <cellStyle name="Currency 2 5 2 3 2 6 3 2" xfId="4775" xr:uid="{00000000-0005-0000-0000-0000E7100000}"/>
    <cellStyle name="Currency 2 5 2 3 2 6 3 2 2" xfId="4776" xr:uid="{00000000-0005-0000-0000-0000E8100000}"/>
    <cellStyle name="Currency 2 5 2 3 2 6 3 3" xfId="4777" xr:uid="{00000000-0005-0000-0000-0000E9100000}"/>
    <cellStyle name="Currency 2 5 2 3 2 6 4" xfId="4778" xr:uid="{00000000-0005-0000-0000-0000EA100000}"/>
    <cellStyle name="Currency 2 5 2 3 2 6 4 2" xfId="4779" xr:uid="{00000000-0005-0000-0000-0000EB100000}"/>
    <cellStyle name="Currency 2 5 2 3 2 6 4 2 2" xfId="4780" xr:uid="{00000000-0005-0000-0000-0000EC100000}"/>
    <cellStyle name="Currency 2 5 2 3 2 6 4 3" xfId="4781" xr:uid="{00000000-0005-0000-0000-0000ED100000}"/>
    <cellStyle name="Currency 2 5 2 3 2 6 5" xfId="4782" xr:uid="{00000000-0005-0000-0000-0000EE100000}"/>
    <cellStyle name="Currency 2 5 2 3 2 6 5 2" xfId="4783" xr:uid="{00000000-0005-0000-0000-0000EF100000}"/>
    <cellStyle name="Currency 2 5 2 3 2 6 6" xfId="4784" xr:uid="{00000000-0005-0000-0000-0000F0100000}"/>
    <cellStyle name="Currency 2 5 2 3 2 6 6 2" xfId="4785" xr:uid="{00000000-0005-0000-0000-0000F1100000}"/>
    <cellStyle name="Currency 2 5 2 3 2 6 7" xfId="4786" xr:uid="{00000000-0005-0000-0000-0000F2100000}"/>
    <cellStyle name="Currency 2 5 2 3 2 7" xfId="4787" xr:uid="{00000000-0005-0000-0000-0000F3100000}"/>
    <cellStyle name="Currency 2 5 2 3 2 7 2" xfId="4788" xr:uid="{00000000-0005-0000-0000-0000F4100000}"/>
    <cellStyle name="Currency 2 5 2 3 2 7 2 2" xfId="4789" xr:uid="{00000000-0005-0000-0000-0000F5100000}"/>
    <cellStyle name="Currency 2 5 2 3 2 7 3" xfId="4790" xr:uid="{00000000-0005-0000-0000-0000F6100000}"/>
    <cellStyle name="Currency 2 5 2 3 2 8" xfId="4791" xr:uid="{00000000-0005-0000-0000-0000F7100000}"/>
    <cellStyle name="Currency 2 5 2 3 2 8 2" xfId="4792" xr:uid="{00000000-0005-0000-0000-0000F8100000}"/>
    <cellStyle name="Currency 2 5 2 3 2 8 2 2" xfId="4793" xr:uid="{00000000-0005-0000-0000-0000F9100000}"/>
    <cellStyle name="Currency 2 5 2 3 2 8 3" xfId="4794" xr:uid="{00000000-0005-0000-0000-0000FA100000}"/>
    <cellStyle name="Currency 2 5 2 3 3" xfId="222" xr:uid="{00000000-0005-0000-0000-0000FB100000}"/>
    <cellStyle name="Currency 2 5 2 3 3 10" xfId="4795" xr:uid="{00000000-0005-0000-0000-0000FC100000}"/>
    <cellStyle name="Currency 2 5 2 3 3 2" xfId="223" xr:uid="{00000000-0005-0000-0000-0000FD100000}"/>
    <cellStyle name="Currency 2 5 2 3 3 2 2" xfId="4796" xr:uid="{00000000-0005-0000-0000-0000FE100000}"/>
    <cellStyle name="Currency 2 5 2 3 3 2 3" xfId="4797" xr:uid="{00000000-0005-0000-0000-0000FF100000}"/>
    <cellStyle name="Currency 2 5 2 3 3 2 3 2" xfId="4798" xr:uid="{00000000-0005-0000-0000-000000110000}"/>
    <cellStyle name="Currency 2 5 2 3 3 2 3 3" xfId="4799" xr:uid="{00000000-0005-0000-0000-000001110000}"/>
    <cellStyle name="Currency 2 5 2 3 3 2 4" xfId="4800" xr:uid="{00000000-0005-0000-0000-000002110000}"/>
    <cellStyle name="Currency 2 5 2 3 3 2 4 2" xfId="4801" xr:uid="{00000000-0005-0000-0000-000003110000}"/>
    <cellStyle name="Currency 2 5 2 3 3 2 4 2 2" xfId="4802" xr:uid="{00000000-0005-0000-0000-000004110000}"/>
    <cellStyle name="Currency 2 5 2 3 3 2 4 3" xfId="4803" xr:uid="{00000000-0005-0000-0000-000005110000}"/>
    <cellStyle name="Currency 2 5 2 3 3 2 5" xfId="4804" xr:uid="{00000000-0005-0000-0000-000006110000}"/>
    <cellStyle name="Currency 2 5 2 3 3 2 5 2" xfId="4805" xr:uid="{00000000-0005-0000-0000-000007110000}"/>
    <cellStyle name="Currency 2 5 2 3 3 2 5 2 2" xfId="4806" xr:uid="{00000000-0005-0000-0000-000008110000}"/>
    <cellStyle name="Currency 2 5 2 3 3 2 5 3" xfId="4807" xr:uid="{00000000-0005-0000-0000-000009110000}"/>
    <cellStyle name="Currency 2 5 2 3 3 2 6" xfId="4808" xr:uid="{00000000-0005-0000-0000-00000A110000}"/>
    <cellStyle name="Currency 2 5 2 3 3 2 6 2" xfId="4809" xr:uid="{00000000-0005-0000-0000-00000B110000}"/>
    <cellStyle name="Currency 2 5 2 3 3 2 6 2 2" xfId="4810" xr:uid="{00000000-0005-0000-0000-00000C110000}"/>
    <cellStyle name="Currency 2 5 2 3 3 2 6 3" xfId="4811" xr:uid="{00000000-0005-0000-0000-00000D110000}"/>
    <cellStyle name="Currency 2 5 2 3 3 2 7" xfId="4812" xr:uid="{00000000-0005-0000-0000-00000E110000}"/>
    <cellStyle name="Currency 2 5 2 3 3 2 7 2" xfId="4813" xr:uid="{00000000-0005-0000-0000-00000F110000}"/>
    <cellStyle name="Currency 2 5 2 3 3 2 8" xfId="4814" xr:uid="{00000000-0005-0000-0000-000010110000}"/>
    <cellStyle name="Currency 2 5 2 3 3 2 8 2" xfId="4815" xr:uid="{00000000-0005-0000-0000-000011110000}"/>
    <cellStyle name="Currency 2 5 2 3 3 2 9" xfId="4816" xr:uid="{00000000-0005-0000-0000-000012110000}"/>
    <cellStyle name="Currency 2 5 2 3 3 3" xfId="224" xr:uid="{00000000-0005-0000-0000-000013110000}"/>
    <cellStyle name="Currency 2 5 2 3 3 4" xfId="4817" xr:uid="{00000000-0005-0000-0000-000014110000}"/>
    <cellStyle name="Currency 2 5 2 3 3 4 2" xfId="4818" xr:uid="{00000000-0005-0000-0000-000015110000}"/>
    <cellStyle name="Currency 2 5 2 3 3 4 3" xfId="4819" xr:uid="{00000000-0005-0000-0000-000016110000}"/>
    <cellStyle name="Currency 2 5 2 3 3 5" xfId="4820" xr:uid="{00000000-0005-0000-0000-000017110000}"/>
    <cellStyle name="Currency 2 5 2 3 3 5 2" xfId="4821" xr:uid="{00000000-0005-0000-0000-000018110000}"/>
    <cellStyle name="Currency 2 5 2 3 3 5 2 2" xfId="4822" xr:uid="{00000000-0005-0000-0000-000019110000}"/>
    <cellStyle name="Currency 2 5 2 3 3 5 3" xfId="4823" xr:uid="{00000000-0005-0000-0000-00001A110000}"/>
    <cellStyle name="Currency 2 5 2 3 3 6" xfId="4824" xr:uid="{00000000-0005-0000-0000-00001B110000}"/>
    <cellStyle name="Currency 2 5 2 3 3 6 2" xfId="4825" xr:uid="{00000000-0005-0000-0000-00001C110000}"/>
    <cellStyle name="Currency 2 5 2 3 3 6 2 2" xfId="4826" xr:uid="{00000000-0005-0000-0000-00001D110000}"/>
    <cellStyle name="Currency 2 5 2 3 3 6 3" xfId="4827" xr:uid="{00000000-0005-0000-0000-00001E110000}"/>
    <cellStyle name="Currency 2 5 2 3 3 7" xfId="4828" xr:uid="{00000000-0005-0000-0000-00001F110000}"/>
    <cellStyle name="Currency 2 5 2 3 3 7 2" xfId="4829" xr:uid="{00000000-0005-0000-0000-000020110000}"/>
    <cellStyle name="Currency 2 5 2 3 3 7 2 2" xfId="4830" xr:uid="{00000000-0005-0000-0000-000021110000}"/>
    <cellStyle name="Currency 2 5 2 3 3 7 3" xfId="4831" xr:uid="{00000000-0005-0000-0000-000022110000}"/>
    <cellStyle name="Currency 2 5 2 3 3 8" xfId="4832" xr:uid="{00000000-0005-0000-0000-000023110000}"/>
    <cellStyle name="Currency 2 5 2 3 3 8 2" xfId="4833" xr:uid="{00000000-0005-0000-0000-000024110000}"/>
    <cellStyle name="Currency 2 5 2 3 3 9" xfId="4834" xr:uid="{00000000-0005-0000-0000-000025110000}"/>
    <cellStyle name="Currency 2 5 2 3 3 9 2" xfId="4835" xr:uid="{00000000-0005-0000-0000-000026110000}"/>
    <cellStyle name="Currency 2 5 2 3 4" xfId="225" xr:uid="{00000000-0005-0000-0000-000027110000}"/>
    <cellStyle name="Currency 2 5 2 3 4 2" xfId="226" xr:uid="{00000000-0005-0000-0000-000028110000}"/>
    <cellStyle name="Currency 2 5 2 3 4 2 10" xfId="4836" xr:uid="{00000000-0005-0000-0000-000029110000}"/>
    <cellStyle name="Currency 2 5 2 3 4 2 2" xfId="4837" xr:uid="{00000000-0005-0000-0000-00002A110000}"/>
    <cellStyle name="Currency 2 5 2 3 4 2 3" xfId="4838" xr:uid="{00000000-0005-0000-0000-00002B110000}"/>
    <cellStyle name="Currency 2 5 2 3 4 2 4" xfId="4839" xr:uid="{00000000-0005-0000-0000-00002C110000}"/>
    <cellStyle name="Currency 2 5 2 3 4 2 4 2" xfId="4840" xr:uid="{00000000-0005-0000-0000-00002D110000}"/>
    <cellStyle name="Currency 2 5 2 3 4 2 4 2 2" xfId="4841" xr:uid="{00000000-0005-0000-0000-00002E110000}"/>
    <cellStyle name="Currency 2 5 2 3 4 2 4 3" xfId="4842" xr:uid="{00000000-0005-0000-0000-00002F110000}"/>
    <cellStyle name="Currency 2 5 2 3 4 2 5" xfId="4843" xr:uid="{00000000-0005-0000-0000-000030110000}"/>
    <cellStyle name="Currency 2 5 2 3 4 2 5 2" xfId="4844" xr:uid="{00000000-0005-0000-0000-000031110000}"/>
    <cellStyle name="Currency 2 5 2 3 4 2 5 2 2" xfId="4845" xr:uid="{00000000-0005-0000-0000-000032110000}"/>
    <cellStyle name="Currency 2 5 2 3 4 2 5 3" xfId="4846" xr:uid="{00000000-0005-0000-0000-000033110000}"/>
    <cellStyle name="Currency 2 5 2 3 4 2 6" xfId="4847" xr:uid="{00000000-0005-0000-0000-000034110000}"/>
    <cellStyle name="Currency 2 5 2 3 4 2 6 2" xfId="4848" xr:uid="{00000000-0005-0000-0000-000035110000}"/>
    <cellStyle name="Currency 2 5 2 3 4 2 6 2 2" xfId="4849" xr:uid="{00000000-0005-0000-0000-000036110000}"/>
    <cellStyle name="Currency 2 5 2 3 4 2 6 3" xfId="4850" xr:uid="{00000000-0005-0000-0000-000037110000}"/>
    <cellStyle name="Currency 2 5 2 3 4 2 7" xfId="4851" xr:uid="{00000000-0005-0000-0000-000038110000}"/>
    <cellStyle name="Currency 2 5 2 3 4 2 7 2" xfId="4852" xr:uid="{00000000-0005-0000-0000-000039110000}"/>
    <cellStyle name="Currency 2 5 2 3 4 2 8" xfId="4853" xr:uid="{00000000-0005-0000-0000-00003A110000}"/>
    <cellStyle name="Currency 2 5 2 3 4 2 8 2" xfId="4854" xr:uid="{00000000-0005-0000-0000-00003B110000}"/>
    <cellStyle name="Currency 2 5 2 3 4 2 9" xfId="4855" xr:uid="{00000000-0005-0000-0000-00003C110000}"/>
    <cellStyle name="Currency 2 5 2 3 4 3" xfId="227" xr:uid="{00000000-0005-0000-0000-00003D110000}"/>
    <cellStyle name="Currency 2 5 2 3 4 4" xfId="4856" xr:uid="{00000000-0005-0000-0000-00003E110000}"/>
    <cellStyle name="Currency 2 5 2 3 4 4 2" xfId="4857" xr:uid="{00000000-0005-0000-0000-00003F110000}"/>
    <cellStyle name="Currency 2 5 2 3 4 4 2 2" xfId="4858" xr:uid="{00000000-0005-0000-0000-000040110000}"/>
    <cellStyle name="Currency 2 5 2 3 4 4 3" xfId="4859" xr:uid="{00000000-0005-0000-0000-000041110000}"/>
    <cellStyle name="Currency 2 5 2 3 4 5" xfId="4860" xr:uid="{00000000-0005-0000-0000-000042110000}"/>
    <cellStyle name="Currency 2 5 2 3 4 5 2" xfId="4861" xr:uid="{00000000-0005-0000-0000-000043110000}"/>
    <cellStyle name="Currency 2 5 2 3 4 5 2 2" xfId="4862" xr:uid="{00000000-0005-0000-0000-000044110000}"/>
    <cellStyle name="Currency 2 5 2 3 4 5 3" xfId="4863" xr:uid="{00000000-0005-0000-0000-000045110000}"/>
    <cellStyle name="Currency 2 5 2 3 5" xfId="4864" xr:uid="{00000000-0005-0000-0000-000046110000}"/>
    <cellStyle name="Currency 2 5 2 3 5 2" xfId="4865" xr:uid="{00000000-0005-0000-0000-000047110000}"/>
    <cellStyle name="Currency 2 5 2 3 5 3" xfId="4866" xr:uid="{00000000-0005-0000-0000-000048110000}"/>
    <cellStyle name="Currency 2 5 2 3 5 3 2" xfId="4867" xr:uid="{00000000-0005-0000-0000-000049110000}"/>
    <cellStyle name="Currency 2 5 2 3 5 3 3" xfId="4868" xr:uid="{00000000-0005-0000-0000-00004A110000}"/>
    <cellStyle name="Currency 2 5 2 3 5 4" xfId="4869" xr:uid="{00000000-0005-0000-0000-00004B110000}"/>
    <cellStyle name="Currency 2 5 2 3 5 4 2" xfId="4870" xr:uid="{00000000-0005-0000-0000-00004C110000}"/>
    <cellStyle name="Currency 2 5 2 3 5 4 2 2" xfId="4871" xr:uid="{00000000-0005-0000-0000-00004D110000}"/>
    <cellStyle name="Currency 2 5 2 3 5 4 3" xfId="4872" xr:uid="{00000000-0005-0000-0000-00004E110000}"/>
    <cellStyle name="Currency 2 5 2 3 5 5" xfId="4873" xr:uid="{00000000-0005-0000-0000-00004F110000}"/>
    <cellStyle name="Currency 2 5 2 3 5 5 2" xfId="4874" xr:uid="{00000000-0005-0000-0000-000050110000}"/>
    <cellStyle name="Currency 2 5 2 3 5 5 2 2" xfId="4875" xr:uid="{00000000-0005-0000-0000-000051110000}"/>
    <cellStyle name="Currency 2 5 2 3 5 5 3" xfId="4876" xr:uid="{00000000-0005-0000-0000-000052110000}"/>
    <cellStyle name="Currency 2 5 2 3 5 6" xfId="4877" xr:uid="{00000000-0005-0000-0000-000053110000}"/>
    <cellStyle name="Currency 2 5 2 3 5 6 2" xfId="4878" xr:uid="{00000000-0005-0000-0000-000054110000}"/>
    <cellStyle name="Currency 2 5 2 3 5 6 2 2" xfId="4879" xr:uid="{00000000-0005-0000-0000-000055110000}"/>
    <cellStyle name="Currency 2 5 2 3 5 6 3" xfId="4880" xr:uid="{00000000-0005-0000-0000-000056110000}"/>
    <cellStyle name="Currency 2 5 2 3 5 7" xfId="4881" xr:uid="{00000000-0005-0000-0000-000057110000}"/>
    <cellStyle name="Currency 2 5 2 3 5 7 2" xfId="4882" xr:uid="{00000000-0005-0000-0000-000058110000}"/>
    <cellStyle name="Currency 2 5 2 3 5 8" xfId="4883" xr:uid="{00000000-0005-0000-0000-000059110000}"/>
    <cellStyle name="Currency 2 5 2 3 5 8 2" xfId="4884" xr:uid="{00000000-0005-0000-0000-00005A110000}"/>
    <cellStyle name="Currency 2 5 2 3 5 9" xfId="4885" xr:uid="{00000000-0005-0000-0000-00005B110000}"/>
    <cellStyle name="Currency 2 5 2 3 6" xfId="4886" xr:uid="{00000000-0005-0000-0000-00005C110000}"/>
    <cellStyle name="Currency 2 5 2 3 6 2" xfId="4887" xr:uid="{00000000-0005-0000-0000-00005D110000}"/>
    <cellStyle name="Currency 2 5 2 3 6 3" xfId="4888" xr:uid="{00000000-0005-0000-0000-00005E110000}"/>
    <cellStyle name="Currency 2 5 2 3 7" xfId="4889" xr:uid="{00000000-0005-0000-0000-00005F110000}"/>
    <cellStyle name="Currency 2 5 2 3 8" xfId="4890" xr:uid="{00000000-0005-0000-0000-000060110000}"/>
    <cellStyle name="Currency 2 5 2 3 8 2" xfId="4891" xr:uid="{00000000-0005-0000-0000-000061110000}"/>
    <cellStyle name="Currency 2 5 2 3 8 2 2" xfId="4892" xr:uid="{00000000-0005-0000-0000-000062110000}"/>
    <cellStyle name="Currency 2 5 2 3 8 3" xfId="4893" xr:uid="{00000000-0005-0000-0000-000063110000}"/>
    <cellStyle name="Currency 2 5 2 3 8 4" xfId="4894" xr:uid="{00000000-0005-0000-0000-000064110000}"/>
    <cellStyle name="Currency 2 5 2 3 9" xfId="4895" xr:uid="{00000000-0005-0000-0000-000065110000}"/>
    <cellStyle name="Currency 2 5 2 3 9 2" xfId="4896" xr:uid="{00000000-0005-0000-0000-000066110000}"/>
    <cellStyle name="Currency 2 5 2 3 9 2 2" xfId="4897" xr:uid="{00000000-0005-0000-0000-000067110000}"/>
    <cellStyle name="Currency 2 5 2 3 9 3" xfId="4898" xr:uid="{00000000-0005-0000-0000-000068110000}"/>
    <cellStyle name="Currency 2 5 2 4" xfId="228" xr:uid="{00000000-0005-0000-0000-000069110000}"/>
    <cellStyle name="Currency 2 5 2 4 2" xfId="4899" xr:uid="{00000000-0005-0000-0000-00006A110000}"/>
    <cellStyle name="Currency 2 5 2 4 2 2" xfId="4900" xr:uid="{00000000-0005-0000-0000-00006B110000}"/>
    <cellStyle name="Currency 2 5 2 4 2 3" xfId="4901" xr:uid="{00000000-0005-0000-0000-00006C110000}"/>
    <cellStyle name="Currency 2 5 2 4 2 3 2" xfId="4902" xr:uid="{00000000-0005-0000-0000-00006D110000}"/>
    <cellStyle name="Currency 2 5 2 4 2 3 3" xfId="4903" xr:uid="{00000000-0005-0000-0000-00006E110000}"/>
    <cellStyle name="Currency 2 5 2 4 2 4" xfId="4904" xr:uid="{00000000-0005-0000-0000-00006F110000}"/>
    <cellStyle name="Currency 2 5 2 4 2 4 2" xfId="4905" xr:uid="{00000000-0005-0000-0000-000070110000}"/>
    <cellStyle name="Currency 2 5 2 4 2 4 2 2" xfId="4906" xr:uid="{00000000-0005-0000-0000-000071110000}"/>
    <cellStyle name="Currency 2 5 2 4 2 4 3" xfId="4907" xr:uid="{00000000-0005-0000-0000-000072110000}"/>
    <cellStyle name="Currency 2 5 2 4 2 5" xfId="4908" xr:uid="{00000000-0005-0000-0000-000073110000}"/>
    <cellStyle name="Currency 2 5 2 4 2 5 2" xfId="4909" xr:uid="{00000000-0005-0000-0000-000074110000}"/>
    <cellStyle name="Currency 2 5 2 4 2 5 2 2" xfId="4910" xr:uid="{00000000-0005-0000-0000-000075110000}"/>
    <cellStyle name="Currency 2 5 2 4 2 5 3" xfId="4911" xr:uid="{00000000-0005-0000-0000-000076110000}"/>
    <cellStyle name="Currency 2 5 2 4 2 6" xfId="4912" xr:uid="{00000000-0005-0000-0000-000077110000}"/>
    <cellStyle name="Currency 2 5 2 4 2 6 2" xfId="4913" xr:uid="{00000000-0005-0000-0000-000078110000}"/>
    <cellStyle name="Currency 2 5 2 4 2 6 2 2" xfId="4914" xr:uid="{00000000-0005-0000-0000-000079110000}"/>
    <cellStyle name="Currency 2 5 2 4 2 6 3" xfId="4915" xr:uid="{00000000-0005-0000-0000-00007A110000}"/>
    <cellStyle name="Currency 2 5 2 4 2 7" xfId="4916" xr:uid="{00000000-0005-0000-0000-00007B110000}"/>
    <cellStyle name="Currency 2 5 2 4 2 7 2" xfId="4917" xr:uid="{00000000-0005-0000-0000-00007C110000}"/>
    <cellStyle name="Currency 2 5 2 4 2 8" xfId="4918" xr:uid="{00000000-0005-0000-0000-00007D110000}"/>
    <cellStyle name="Currency 2 5 2 4 2 8 2" xfId="4919" xr:uid="{00000000-0005-0000-0000-00007E110000}"/>
    <cellStyle name="Currency 2 5 2 4 2 9" xfId="4920" xr:uid="{00000000-0005-0000-0000-00007F110000}"/>
    <cellStyle name="Currency 2 5 2 4 3" xfId="4921" xr:uid="{00000000-0005-0000-0000-000080110000}"/>
    <cellStyle name="Currency 2 5 2 4 3 2" xfId="4922" xr:uid="{00000000-0005-0000-0000-000081110000}"/>
    <cellStyle name="Currency 2 5 2 4 3 3" xfId="4923" xr:uid="{00000000-0005-0000-0000-000082110000}"/>
    <cellStyle name="Currency 2 5 2 4 3 3 2" xfId="4924" xr:uid="{00000000-0005-0000-0000-000083110000}"/>
    <cellStyle name="Currency 2 5 2 4 3 3 3" xfId="4925" xr:uid="{00000000-0005-0000-0000-000084110000}"/>
    <cellStyle name="Currency 2 5 2 4 3 4" xfId="4926" xr:uid="{00000000-0005-0000-0000-000085110000}"/>
    <cellStyle name="Currency 2 5 2 4 3 4 2" xfId="4927" xr:uid="{00000000-0005-0000-0000-000086110000}"/>
    <cellStyle name="Currency 2 5 2 4 3 4 2 2" xfId="4928" xr:uid="{00000000-0005-0000-0000-000087110000}"/>
    <cellStyle name="Currency 2 5 2 4 3 4 3" xfId="4929" xr:uid="{00000000-0005-0000-0000-000088110000}"/>
    <cellStyle name="Currency 2 5 2 4 3 5" xfId="4930" xr:uid="{00000000-0005-0000-0000-000089110000}"/>
    <cellStyle name="Currency 2 5 2 4 3 5 2" xfId="4931" xr:uid="{00000000-0005-0000-0000-00008A110000}"/>
    <cellStyle name="Currency 2 5 2 4 3 5 2 2" xfId="4932" xr:uid="{00000000-0005-0000-0000-00008B110000}"/>
    <cellStyle name="Currency 2 5 2 4 3 5 3" xfId="4933" xr:uid="{00000000-0005-0000-0000-00008C110000}"/>
    <cellStyle name="Currency 2 5 2 4 3 6" xfId="4934" xr:uid="{00000000-0005-0000-0000-00008D110000}"/>
    <cellStyle name="Currency 2 5 2 4 3 6 2" xfId="4935" xr:uid="{00000000-0005-0000-0000-00008E110000}"/>
    <cellStyle name="Currency 2 5 2 4 3 6 2 2" xfId="4936" xr:uid="{00000000-0005-0000-0000-00008F110000}"/>
    <cellStyle name="Currency 2 5 2 4 3 6 3" xfId="4937" xr:uid="{00000000-0005-0000-0000-000090110000}"/>
    <cellStyle name="Currency 2 5 2 4 3 7" xfId="4938" xr:uid="{00000000-0005-0000-0000-000091110000}"/>
    <cellStyle name="Currency 2 5 2 4 3 7 2" xfId="4939" xr:uid="{00000000-0005-0000-0000-000092110000}"/>
    <cellStyle name="Currency 2 5 2 4 3 8" xfId="4940" xr:uid="{00000000-0005-0000-0000-000093110000}"/>
    <cellStyle name="Currency 2 5 2 4 3 8 2" xfId="4941" xr:uid="{00000000-0005-0000-0000-000094110000}"/>
    <cellStyle name="Currency 2 5 2 4 3 9" xfId="4942" xr:uid="{00000000-0005-0000-0000-000095110000}"/>
    <cellStyle name="Currency 2 5 2 4 4" xfId="4943" xr:uid="{00000000-0005-0000-0000-000096110000}"/>
    <cellStyle name="Currency 2 5 2 4 4 2" xfId="4944" xr:uid="{00000000-0005-0000-0000-000097110000}"/>
    <cellStyle name="Currency 2 5 2 4 4 3" xfId="4945" xr:uid="{00000000-0005-0000-0000-000098110000}"/>
    <cellStyle name="Currency 2 5 2 4 4 3 2" xfId="4946" xr:uid="{00000000-0005-0000-0000-000099110000}"/>
    <cellStyle name="Currency 2 5 2 4 4 3 2 2" xfId="4947" xr:uid="{00000000-0005-0000-0000-00009A110000}"/>
    <cellStyle name="Currency 2 5 2 4 4 3 3" xfId="4948" xr:uid="{00000000-0005-0000-0000-00009B110000}"/>
    <cellStyle name="Currency 2 5 2 4 4 4" xfId="4949" xr:uid="{00000000-0005-0000-0000-00009C110000}"/>
    <cellStyle name="Currency 2 5 2 4 4 4 2" xfId="4950" xr:uid="{00000000-0005-0000-0000-00009D110000}"/>
    <cellStyle name="Currency 2 5 2 4 4 4 2 2" xfId="4951" xr:uid="{00000000-0005-0000-0000-00009E110000}"/>
    <cellStyle name="Currency 2 5 2 4 4 4 3" xfId="4952" xr:uid="{00000000-0005-0000-0000-00009F110000}"/>
    <cellStyle name="Currency 2 5 2 4 4 5" xfId="4953" xr:uid="{00000000-0005-0000-0000-0000A0110000}"/>
    <cellStyle name="Currency 2 5 2 4 4 5 2" xfId="4954" xr:uid="{00000000-0005-0000-0000-0000A1110000}"/>
    <cellStyle name="Currency 2 5 2 4 4 5 2 2" xfId="4955" xr:uid="{00000000-0005-0000-0000-0000A2110000}"/>
    <cellStyle name="Currency 2 5 2 4 4 5 3" xfId="4956" xr:uid="{00000000-0005-0000-0000-0000A3110000}"/>
    <cellStyle name="Currency 2 5 2 4 4 6" xfId="4957" xr:uid="{00000000-0005-0000-0000-0000A4110000}"/>
    <cellStyle name="Currency 2 5 2 4 4 6 2" xfId="4958" xr:uid="{00000000-0005-0000-0000-0000A5110000}"/>
    <cellStyle name="Currency 2 5 2 4 4 7" xfId="4959" xr:uid="{00000000-0005-0000-0000-0000A6110000}"/>
    <cellStyle name="Currency 2 5 2 4 4 7 2" xfId="4960" xr:uid="{00000000-0005-0000-0000-0000A7110000}"/>
    <cellStyle name="Currency 2 5 2 4 4 8" xfId="4961" xr:uid="{00000000-0005-0000-0000-0000A8110000}"/>
    <cellStyle name="Currency 2 5 2 4 4 9" xfId="4962" xr:uid="{00000000-0005-0000-0000-0000A9110000}"/>
    <cellStyle name="Currency 2 5 2 4 5" xfId="4963" xr:uid="{00000000-0005-0000-0000-0000AA110000}"/>
    <cellStyle name="Currency 2 5 2 4 5 2" xfId="4964" xr:uid="{00000000-0005-0000-0000-0000AB110000}"/>
    <cellStyle name="Currency 2 5 2 4 5 3" xfId="4965" xr:uid="{00000000-0005-0000-0000-0000AC110000}"/>
    <cellStyle name="Currency 2 5 2 4 6" xfId="4966" xr:uid="{00000000-0005-0000-0000-0000AD110000}"/>
    <cellStyle name="Currency 2 5 2 4 6 2" xfId="4967" xr:uid="{00000000-0005-0000-0000-0000AE110000}"/>
    <cellStyle name="Currency 2 5 2 4 6 2 2" xfId="4968" xr:uid="{00000000-0005-0000-0000-0000AF110000}"/>
    <cellStyle name="Currency 2 5 2 4 6 2 2 2" xfId="4969" xr:uid="{00000000-0005-0000-0000-0000B0110000}"/>
    <cellStyle name="Currency 2 5 2 4 6 2 3" xfId="4970" xr:uid="{00000000-0005-0000-0000-0000B1110000}"/>
    <cellStyle name="Currency 2 5 2 4 6 3" xfId="4971" xr:uid="{00000000-0005-0000-0000-0000B2110000}"/>
    <cellStyle name="Currency 2 5 2 4 6 3 2" xfId="4972" xr:uid="{00000000-0005-0000-0000-0000B3110000}"/>
    <cellStyle name="Currency 2 5 2 4 6 3 2 2" xfId="4973" xr:uid="{00000000-0005-0000-0000-0000B4110000}"/>
    <cellStyle name="Currency 2 5 2 4 6 3 3" xfId="4974" xr:uid="{00000000-0005-0000-0000-0000B5110000}"/>
    <cellStyle name="Currency 2 5 2 4 6 4" xfId="4975" xr:uid="{00000000-0005-0000-0000-0000B6110000}"/>
    <cellStyle name="Currency 2 5 2 4 6 4 2" xfId="4976" xr:uid="{00000000-0005-0000-0000-0000B7110000}"/>
    <cellStyle name="Currency 2 5 2 4 6 4 2 2" xfId="4977" xr:uid="{00000000-0005-0000-0000-0000B8110000}"/>
    <cellStyle name="Currency 2 5 2 4 6 4 3" xfId="4978" xr:uid="{00000000-0005-0000-0000-0000B9110000}"/>
    <cellStyle name="Currency 2 5 2 4 6 5" xfId="4979" xr:uid="{00000000-0005-0000-0000-0000BA110000}"/>
    <cellStyle name="Currency 2 5 2 4 6 5 2" xfId="4980" xr:uid="{00000000-0005-0000-0000-0000BB110000}"/>
    <cellStyle name="Currency 2 5 2 4 6 6" xfId="4981" xr:uid="{00000000-0005-0000-0000-0000BC110000}"/>
    <cellStyle name="Currency 2 5 2 4 6 6 2" xfId="4982" xr:uid="{00000000-0005-0000-0000-0000BD110000}"/>
    <cellStyle name="Currency 2 5 2 4 6 7" xfId="4983" xr:uid="{00000000-0005-0000-0000-0000BE110000}"/>
    <cellStyle name="Currency 2 5 2 4 7" xfId="4984" xr:uid="{00000000-0005-0000-0000-0000BF110000}"/>
    <cellStyle name="Currency 2 5 2 4 7 2" xfId="4985" xr:uid="{00000000-0005-0000-0000-0000C0110000}"/>
    <cellStyle name="Currency 2 5 2 4 7 2 2" xfId="4986" xr:uid="{00000000-0005-0000-0000-0000C1110000}"/>
    <cellStyle name="Currency 2 5 2 4 7 3" xfId="4987" xr:uid="{00000000-0005-0000-0000-0000C2110000}"/>
    <cellStyle name="Currency 2 5 2 4 8" xfId="4988" xr:uid="{00000000-0005-0000-0000-0000C3110000}"/>
    <cellStyle name="Currency 2 5 2 4 8 2" xfId="4989" xr:uid="{00000000-0005-0000-0000-0000C4110000}"/>
    <cellStyle name="Currency 2 5 2 4 8 2 2" xfId="4990" xr:uid="{00000000-0005-0000-0000-0000C5110000}"/>
    <cellStyle name="Currency 2 5 2 4 8 3" xfId="4991" xr:uid="{00000000-0005-0000-0000-0000C6110000}"/>
    <cellStyle name="Currency 2 5 2 5" xfId="229" xr:uid="{00000000-0005-0000-0000-0000C7110000}"/>
    <cellStyle name="Currency 2 5 2 5 10" xfId="4992" xr:uid="{00000000-0005-0000-0000-0000C8110000}"/>
    <cellStyle name="Currency 2 5 2 5 2" xfId="230" xr:uid="{00000000-0005-0000-0000-0000C9110000}"/>
    <cellStyle name="Currency 2 5 2 5 2 2" xfId="4993" xr:uid="{00000000-0005-0000-0000-0000CA110000}"/>
    <cellStyle name="Currency 2 5 2 5 2 3" xfId="4994" xr:uid="{00000000-0005-0000-0000-0000CB110000}"/>
    <cellStyle name="Currency 2 5 2 5 2 3 2" xfId="4995" xr:uid="{00000000-0005-0000-0000-0000CC110000}"/>
    <cellStyle name="Currency 2 5 2 5 2 3 3" xfId="4996" xr:uid="{00000000-0005-0000-0000-0000CD110000}"/>
    <cellStyle name="Currency 2 5 2 5 2 4" xfId="4997" xr:uid="{00000000-0005-0000-0000-0000CE110000}"/>
    <cellStyle name="Currency 2 5 2 5 2 4 2" xfId="4998" xr:uid="{00000000-0005-0000-0000-0000CF110000}"/>
    <cellStyle name="Currency 2 5 2 5 2 4 2 2" xfId="4999" xr:uid="{00000000-0005-0000-0000-0000D0110000}"/>
    <cellStyle name="Currency 2 5 2 5 2 4 3" xfId="5000" xr:uid="{00000000-0005-0000-0000-0000D1110000}"/>
    <cellStyle name="Currency 2 5 2 5 2 5" xfId="5001" xr:uid="{00000000-0005-0000-0000-0000D2110000}"/>
    <cellStyle name="Currency 2 5 2 5 2 5 2" xfId="5002" xr:uid="{00000000-0005-0000-0000-0000D3110000}"/>
    <cellStyle name="Currency 2 5 2 5 2 5 2 2" xfId="5003" xr:uid="{00000000-0005-0000-0000-0000D4110000}"/>
    <cellStyle name="Currency 2 5 2 5 2 5 3" xfId="5004" xr:uid="{00000000-0005-0000-0000-0000D5110000}"/>
    <cellStyle name="Currency 2 5 2 5 2 6" xfId="5005" xr:uid="{00000000-0005-0000-0000-0000D6110000}"/>
    <cellStyle name="Currency 2 5 2 5 2 6 2" xfId="5006" xr:uid="{00000000-0005-0000-0000-0000D7110000}"/>
    <cellStyle name="Currency 2 5 2 5 2 6 2 2" xfId="5007" xr:uid="{00000000-0005-0000-0000-0000D8110000}"/>
    <cellStyle name="Currency 2 5 2 5 2 6 3" xfId="5008" xr:uid="{00000000-0005-0000-0000-0000D9110000}"/>
    <cellStyle name="Currency 2 5 2 5 2 7" xfId="5009" xr:uid="{00000000-0005-0000-0000-0000DA110000}"/>
    <cellStyle name="Currency 2 5 2 5 2 7 2" xfId="5010" xr:uid="{00000000-0005-0000-0000-0000DB110000}"/>
    <cellStyle name="Currency 2 5 2 5 2 8" xfId="5011" xr:uid="{00000000-0005-0000-0000-0000DC110000}"/>
    <cellStyle name="Currency 2 5 2 5 2 8 2" xfId="5012" xr:uid="{00000000-0005-0000-0000-0000DD110000}"/>
    <cellStyle name="Currency 2 5 2 5 2 9" xfId="5013" xr:uid="{00000000-0005-0000-0000-0000DE110000}"/>
    <cellStyle name="Currency 2 5 2 5 3" xfId="231" xr:uid="{00000000-0005-0000-0000-0000DF110000}"/>
    <cellStyle name="Currency 2 5 2 5 4" xfId="5014" xr:uid="{00000000-0005-0000-0000-0000E0110000}"/>
    <cellStyle name="Currency 2 5 2 5 4 2" xfId="5015" xr:uid="{00000000-0005-0000-0000-0000E1110000}"/>
    <cellStyle name="Currency 2 5 2 5 4 3" xfId="5016" xr:uid="{00000000-0005-0000-0000-0000E2110000}"/>
    <cellStyle name="Currency 2 5 2 5 5" xfId="5017" xr:uid="{00000000-0005-0000-0000-0000E3110000}"/>
    <cellStyle name="Currency 2 5 2 5 5 2" xfId="5018" xr:uid="{00000000-0005-0000-0000-0000E4110000}"/>
    <cellStyle name="Currency 2 5 2 5 5 2 2" xfId="5019" xr:uid="{00000000-0005-0000-0000-0000E5110000}"/>
    <cellStyle name="Currency 2 5 2 5 5 3" xfId="5020" xr:uid="{00000000-0005-0000-0000-0000E6110000}"/>
    <cellStyle name="Currency 2 5 2 5 6" xfId="5021" xr:uid="{00000000-0005-0000-0000-0000E7110000}"/>
    <cellStyle name="Currency 2 5 2 5 6 2" xfId="5022" xr:uid="{00000000-0005-0000-0000-0000E8110000}"/>
    <cellStyle name="Currency 2 5 2 5 6 2 2" xfId="5023" xr:uid="{00000000-0005-0000-0000-0000E9110000}"/>
    <cellStyle name="Currency 2 5 2 5 6 3" xfId="5024" xr:uid="{00000000-0005-0000-0000-0000EA110000}"/>
    <cellStyle name="Currency 2 5 2 5 7" xfId="5025" xr:uid="{00000000-0005-0000-0000-0000EB110000}"/>
    <cellStyle name="Currency 2 5 2 5 7 2" xfId="5026" xr:uid="{00000000-0005-0000-0000-0000EC110000}"/>
    <cellStyle name="Currency 2 5 2 5 7 2 2" xfId="5027" xr:uid="{00000000-0005-0000-0000-0000ED110000}"/>
    <cellStyle name="Currency 2 5 2 5 7 3" xfId="5028" xr:uid="{00000000-0005-0000-0000-0000EE110000}"/>
    <cellStyle name="Currency 2 5 2 5 8" xfId="5029" xr:uid="{00000000-0005-0000-0000-0000EF110000}"/>
    <cellStyle name="Currency 2 5 2 5 8 2" xfId="5030" xr:uid="{00000000-0005-0000-0000-0000F0110000}"/>
    <cellStyle name="Currency 2 5 2 5 9" xfId="5031" xr:uid="{00000000-0005-0000-0000-0000F1110000}"/>
    <cellStyle name="Currency 2 5 2 5 9 2" xfId="5032" xr:uid="{00000000-0005-0000-0000-0000F2110000}"/>
    <cellStyle name="Currency 2 5 2 6" xfId="232" xr:uid="{00000000-0005-0000-0000-0000F3110000}"/>
    <cellStyle name="Currency 2 5 2 6 2" xfId="233" xr:uid="{00000000-0005-0000-0000-0000F4110000}"/>
    <cellStyle name="Currency 2 5 2 6 2 10" xfId="5033" xr:uid="{00000000-0005-0000-0000-0000F5110000}"/>
    <cellStyle name="Currency 2 5 2 6 2 2" xfId="5034" xr:uid="{00000000-0005-0000-0000-0000F6110000}"/>
    <cellStyle name="Currency 2 5 2 6 2 3" xfId="5035" xr:uid="{00000000-0005-0000-0000-0000F7110000}"/>
    <cellStyle name="Currency 2 5 2 6 2 4" xfId="5036" xr:uid="{00000000-0005-0000-0000-0000F8110000}"/>
    <cellStyle name="Currency 2 5 2 6 2 4 2" xfId="5037" xr:uid="{00000000-0005-0000-0000-0000F9110000}"/>
    <cellStyle name="Currency 2 5 2 6 2 4 2 2" xfId="5038" xr:uid="{00000000-0005-0000-0000-0000FA110000}"/>
    <cellStyle name="Currency 2 5 2 6 2 4 3" xfId="5039" xr:uid="{00000000-0005-0000-0000-0000FB110000}"/>
    <cellStyle name="Currency 2 5 2 6 2 5" xfId="5040" xr:uid="{00000000-0005-0000-0000-0000FC110000}"/>
    <cellStyle name="Currency 2 5 2 6 2 5 2" xfId="5041" xr:uid="{00000000-0005-0000-0000-0000FD110000}"/>
    <cellStyle name="Currency 2 5 2 6 2 5 2 2" xfId="5042" xr:uid="{00000000-0005-0000-0000-0000FE110000}"/>
    <cellStyle name="Currency 2 5 2 6 2 5 3" xfId="5043" xr:uid="{00000000-0005-0000-0000-0000FF110000}"/>
    <cellStyle name="Currency 2 5 2 6 2 6" xfId="5044" xr:uid="{00000000-0005-0000-0000-000000120000}"/>
    <cellStyle name="Currency 2 5 2 6 2 6 2" xfId="5045" xr:uid="{00000000-0005-0000-0000-000001120000}"/>
    <cellStyle name="Currency 2 5 2 6 2 6 2 2" xfId="5046" xr:uid="{00000000-0005-0000-0000-000002120000}"/>
    <cellStyle name="Currency 2 5 2 6 2 6 3" xfId="5047" xr:uid="{00000000-0005-0000-0000-000003120000}"/>
    <cellStyle name="Currency 2 5 2 6 2 7" xfId="5048" xr:uid="{00000000-0005-0000-0000-000004120000}"/>
    <cellStyle name="Currency 2 5 2 6 2 7 2" xfId="5049" xr:uid="{00000000-0005-0000-0000-000005120000}"/>
    <cellStyle name="Currency 2 5 2 6 2 8" xfId="5050" xr:uid="{00000000-0005-0000-0000-000006120000}"/>
    <cellStyle name="Currency 2 5 2 6 2 8 2" xfId="5051" xr:uid="{00000000-0005-0000-0000-000007120000}"/>
    <cellStyle name="Currency 2 5 2 6 2 9" xfId="5052" xr:uid="{00000000-0005-0000-0000-000008120000}"/>
    <cellStyle name="Currency 2 5 2 6 3" xfId="234" xr:uid="{00000000-0005-0000-0000-000009120000}"/>
    <cellStyle name="Currency 2 5 2 6 4" xfId="5053" xr:uid="{00000000-0005-0000-0000-00000A120000}"/>
    <cellStyle name="Currency 2 5 2 6 4 2" xfId="5054" xr:uid="{00000000-0005-0000-0000-00000B120000}"/>
    <cellStyle name="Currency 2 5 2 6 4 2 2" xfId="5055" xr:uid="{00000000-0005-0000-0000-00000C120000}"/>
    <cellStyle name="Currency 2 5 2 6 4 3" xfId="5056" xr:uid="{00000000-0005-0000-0000-00000D120000}"/>
    <cellStyle name="Currency 2 5 2 6 5" xfId="5057" xr:uid="{00000000-0005-0000-0000-00000E120000}"/>
    <cellStyle name="Currency 2 5 2 6 5 2" xfId="5058" xr:uid="{00000000-0005-0000-0000-00000F120000}"/>
    <cellStyle name="Currency 2 5 2 6 5 2 2" xfId="5059" xr:uid="{00000000-0005-0000-0000-000010120000}"/>
    <cellStyle name="Currency 2 5 2 6 5 3" xfId="5060" xr:uid="{00000000-0005-0000-0000-000011120000}"/>
    <cellStyle name="Currency 2 5 2 7" xfId="5061" xr:uid="{00000000-0005-0000-0000-000012120000}"/>
    <cellStyle name="Currency 2 5 2 7 2" xfId="5062" xr:uid="{00000000-0005-0000-0000-000013120000}"/>
    <cellStyle name="Currency 2 5 2 7 3" xfId="5063" xr:uid="{00000000-0005-0000-0000-000014120000}"/>
    <cellStyle name="Currency 2 5 2 7 3 2" xfId="5064" xr:uid="{00000000-0005-0000-0000-000015120000}"/>
    <cellStyle name="Currency 2 5 2 7 3 3" xfId="5065" xr:uid="{00000000-0005-0000-0000-000016120000}"/>
    <cellStyle name="Currency 2 5 2 7 4" xfId="5066" xr:uid="{00000000-0005-0000-0000-000017120000}"/>
    <cellStyle name="Currency 2 5 2 7 4 2" xfId="5067" xr:uid="{00000000-0005-0000-0000-000018120000}"/>
    <cellStyle name="Currency 2 5 2 7 4 2 2" xfId="5068" xr:uid="{00000000-0005-0000-0000-000019120000}"/>
    <cellStyle name="Currency 2 5 2 7 4 3" xfId="5069" xr:uid="{00000000-0005-0000-0000-00001A120000}"/>
    <cellStyle name="Currency 2 5 2 7 5" xfId="5070" xr:uid="{00000000-0005-0000-0000-00001B120000}"/>
    <cellStyle name="Currency 2 5 2 7 5 2" xfId="5071" xr:uid="{00000000-0005-0000-0000-00001C120000}"/>
    <cellStyle name="Currency 2 5 2 7 5 2 2" xfId="5072" xr:uid="{00000000-0005-0000-0000-00001D120000}"/>
    <cellStyle name="Currency 2 5 2 7 5 3" xfId="5073" xr:uid="{00000000-0005-0000-0000-00001E120000}"/>
    <cellStyle name="Currency 2 5 2 7 6" xfId="5074" xr:uid="{00000000-0005-0000-0000-00001F120000}"/>
    <cellStyle name="Currency 2 5 2 7 6 2" xfId="5075" xr:uid="{00000000-0005-0000-0000-000020120000}"/>
    <cellStyle name="Currency 2 5 2 7 6 2 2" xfId="5076" xr:uid="{00000000-0005-0000-0000-000021120000}"/>
    <cellStyle name="Currency 2 5 2 7 6 3" xfId="5077" xr:uid="{00000000-0005-0000-0000-000022120000}"/>
    <cellStyle name="Currency 2 5 2 7 7" xfId="5078" xr:uid="{00000000-0005-0000-0000-000023120000}"/>
    <cellStyle name="Currency 2 5 2 7 7 2" xfId="5079" xr:uid="{00000000-0005-0000-0000-000024120000}"/>
    <cellStyle name="Currency 2 5 2 7 8" xfId="5080" xr:uid="{00000000-0005-0000-0000-000025120000}"/>
    <cellStyle name="Currency 2 5 2 7 8 2" xfId="5081" xr:uid="{00000000-0005-0000-0000-000026120000}"/>
    <cellStyle name="Currency 2 5 2 7 9" xfId="5082" xr:uid="{00000000-0005-0000-0000-000027120000}"/>
    <cellStyle name="Currency 2 5 2 8" xfId="5083" xr:uid="{00000000-0005-0000-0000-000028120000}"/>
    <cellStyle name="Currency 2 5 2 8 2" xfId="5084" xr:uid="{00000000-0005-0000-0000-000029120000}"/>
    <cellStyle name="Currency 2 5 2 8 3" xfId="5085" xr:uid="{00000000-0005-0000-0000-00002A120000}"/>
    <cellStyle name="Currency 2 5 2 9" xfId="5086" xr:uid="{00000000-0005-0000-0000-00002B120000}"/>
    <cellStyle name="Currency 2 5 3" xfId="235" xr:uid="{00000000-0005-0000-0000-00002C120000}"/>
    <cellStyle name="Currency 2 5 3 10" xfId="5087" xr:uid="{00000000-0005-0000-0000-00002D120000}"/>
    <cellStyle name="Currency 2 5 3 10 2" xfId="5088" xr:uid="{00000000-0005-0000-0000-00002E120000}"/>
    <cellStyle name="Currency 2 5 3 10 2 2" xfId="5089" xr:uid="{00000000-0005-0000-0000-00002F120000}"/>
    <cellStyle name="Currency 2 5 3 10 3" xfId="5090" xr:uid="{00000000-0005-0000-0000-000030120000}"/>
    <cellStyle name="Currency 2 5 3 10 4" xfId="5091" xr:uid="{00000000-0005-0000-0000-000031120000}"/>
    <cellStyle name="Currency 2 5 3 11" xfId="5092" xr:uid="{00000000-0005-0000-0000-000032120000}"/>
    <cellStyle name="Currency 2 5 3 11 2" xfId="5093" xr:uid="{00000000-0005-0000-0000-000033120000}"/>
    <cellStyle name="Currency 2 5 3 11 2 2" xfId="5094" xr:uid="{00000000-0005-0000-0000-000034120000}"/>
    <cellStyle name="Currency 2 5 3 11 3" xfId="5095" xr:uid="{00000000-0005-0000-0000-000035120000}"/>
    <cellStyle name="Currency 2 5 3 12" xfId="5096" xr:uid="{00000000-0005-0000-0000-000036120000}"/>
    <cellStyle name="Currency 2 5 3 12 2" xfId="5097" xr:uid="{00000000-0005-0000-0000-000037120000}"/>
    <cellStyle name="Currency 2 5 3 12 2 2" xfId="5098" xr:uid="{00000000-0005-0000-0000-000038120000}"/>
    <cellStyle name="Currency 2 5 3 12 3" xfId="5099" xr:uid="{00000000-0005-0000-0000-000039120000}"/>
    <cellStyle name="Currency 2 5 3 13" xfId="5100" xr:uid="{00000000-0005-0000-0000-00003A120000}"/>
    <cellStyle name="Currency 2 5 3 13 2" xfId="5101" xr:uid="{00000000-0005-0000-0000-00003B120000}"/>
    <cellStyle name="Currency 2 5 3 14" xfId="5102" xr:uid="{00000000-0005-0000-0000-00003C120000}"/>
    <cellStyle name="Currency 2 5 3 14 2" xfId="5103" xr:uid="{00000000-0005-0000-0000-00003D120000}"/>
    <cellStyle name="Currency 2 5 3 15" xfId="5104" xr:uid="{00000000-0005-0000-0000-00003E120000}"/>
    <cellStyle name="Currency 2 5 3 16" xfId="5105" xr:uid="{00000000-0005-0000-0000-00003F120000}"/>
    <cellStyle name="Currency 2 5 3 17" xfId="5106" xr:uid="{00000000-0005-0000-0000-000040120000}"/>
    <cellStyle name="Currency 2 5 3 2" xfId="236" xr:uid="{00000000-0005-0000-0000-000041120000}"/>
    <cellStyle name="Currency 2 5 3 2 10" xfId="5107" xr:uid="{00000000-0005-0000-0000-000042120000}"/>
    <cellStyle name="Currency 2 5 3 2 10 2" xfId="5108" xr:uid="{00000000-0005-0000-0000-000043120000}"/>
    <cellStyle name="Currency 2 5 3 2 10 2 2" xfId="5109" xr:uid="{00000000-0005-0000-0000-000044120000}"/>
    <cellStyle name="Currency 2 5 3 2 10 3" xfId="5110" xr:uid="{00000000-0005-0000-0000-000045120000}"/>
    <cellStyle name="Currency 2 5 3 2 11" xfId="5111" xr:uid="{00000000-0005-0000-0000-000046120000}"/>
    <cellStyle name="Currency 2 5 3 2 11 2" xfId="5112" xr:uid="{00000000-0005-0000-0000-000047120000}"/>
    <cellStyle name="Currency 2 5 3 2 12" xfId="5113" xr:uid="{00000000-0005-0000-0000-000048120000}"/>
    <cellStyle name="Currency 2 5 3 2 12 2" xfId="5114" xr:uid="{00000000-0005-0000-0000-000049120000}"/>
    <cellStyle name="Currency 2 5 3 2 13" xfId="5115" xr:uid="{00000000-0005-0000-0000-00004A120000}"/>
    <cellStyle name="Currency 2 5 3 2 14" xfId="5116" xr:uid="{00000000-0005-0000-0000-00004B120000}"/>
    <cellStyle name="Currency 2 5 3 2 15" xfId="5117" xr:uid="{00000000-0005-0000-0000-00004C120000}"/>
    <cellStyle name="Currency 2 5 3 2 2" xfId="237" xr:uid="{00000000-0005-0000-0000-00004D120000}"/>
    <cellStyle name="Currency 2 5 3 2 2 2" xfId="5118" xr:uid="{00000000-0005-0000-0000-00004E120000}"/>
    <cellStyle name="Currency 2 5 3 2 2 2 2" xfId="5119" xr:uid="{00000000-0005-0000-0000-00004F120000}"/>
    <cellStyle name="Currency 2 5 3 2 2 2 3" xfId="5120" xr:uid="{00000000-0005-0000-0000-000050120000}"/>
    <cellStyle name="Currency 2 5 3 2 2 2 3 2" xfId="5121" xr:uid="{00000000-0005-0000-0000-000051120000}"/>
    <cellStyle name="Currency 2 5 3 2 2 2 3 3" xfId="5122" xr:uid="{00000000-0005-0000-0000-000052120000}"/>
    <cellStyle name="Currency 2 5 3 2 2 2 4" xfId="5123" xr:uid="{00000000-0005-0000-0000-000053120000}"/>
    <cellStyle name="Currency 2 5 3 2 2 2 4 2" xfId="5124" xr:uid="{00000000-0005-0000-0000-000054120000}"/>
    <cellStyle name="Currency 2 5 3 2 2 2 4 2 2" xfId="5125" xr:uid="{00000000-0005-0000-0000-000055120000}"/>
    <cellStyle name="Currency 2 5 3 2 2 2 4 3" xfId="5126" xr:uid="{00000000-0005-0000-0000-000056120000}"/>
    <cellStyle name="Currency 2 5 3 2 2 2 5" xfId="5127" xr:uid="{00000000-0005-0000-0000-000057120000}"/>
    <cellStyle name="Currency 2 5 3 2 2 2 5 2" xfId="5128" xr:uid="{00000000-0005-0000-0000-000058120000}"/>
    <cellStyle name="Currency 2 5 3 2 2 2 5 2 2" xfId="5129" xr:uid="{00000000-0005-0000-0000-000059120000}"/>
    <cellStyle name="Currency 2 5 3 2 2 2 5 3" xfId="5130" xr:uid="{00000000-0005-0000-0000-00005A120000}"/>
    <cellStyle name="Currency 2 5 3 2 2 2 6" xfId="5131" xr:uid="{00000000-0005-0000-0000-00005B120000}"/>
    <cellStyle name="Currency 2 5 3 2 2 2 6 2" xfId="5132" xr:uid="{00000000-0005-0000-0000-00005C120000}"/>
    <cellStyle name="Currency 2 5 3 2 2 2 6 2 2" xfId="5133" xr:uid="{00000000-0005-0000-0000-00005D120000}"/>
    <cellStyle name="Currency 2 5 3 2 2 2 6 3" xfId="5134" xr:uid="{00000000-0005-0000-0000-00005E120000}"/>
    <cellStyle name="Currency 2 5 3 2 2 2 7" xfId="5135" xr:uid="{00000000-0005-0000-0000-00005F120000}"/>
    <cellStyle name="Currency 2 5 3 2 2 2 7 2" xfId="5136" xr:uid="{00000000-0005-0000-0000-000060120000}"/>
    <cellStyle name="Currency 2 5 3 2 2 2 8" xfId="5137" xr:uid="{00000000-0005-0000-0000-000061120000}"/>
    <cellStyle name="Currency 2 5 3 2 2 2 8 2" xfId="5138" xr:uid="{00000000-0005-0000-0000-000062120000}"/>
    <cellStyle name="Currency 2 5 3 2 2 2 9" xfId="5139" xr:uid="{00000000-0005-0000-0000-000063120000}"/>
    <cellStyle name="Currency 2 5 3 2 2 3" xfId="5140" xr:uid="{00000000-0005-0000-0000-000064120000}"/>
    <cellStyle name="Currency 2 5 3 2 2 3 2" xfId="5141" xr:uid="{00000000-0005-0000-0000-000065120000}"/>
    <cellStyle name="Currency 2 5 3 2 2 3 3" xfId="5142" xr:uid="{00000000-0005-0000-0000-000066120000}"/>
    <cellStyle name="Currency 2 5 3 2 2 3 3 2" xfId="5143" xr:uid="{00000000-0005-0000-0000-000067120000}"/>
    <cellStyle name="Currency 2 5 3 2 2 3 3 3" xfId="5144" xr:uid="{00000000-0005-0000-0000-000068120000}"/>
    <cellStyle name="Currency 2 5 3 2 2 3 4" xfId="5145" xr:uid="{00000000-0005-0000-0000-000069120000}"/>
    <cellStyle name="Currency 2 5 3 2 2 3 4 2" xfId="5146" xr:uid="{00000000-0005-0000-0000-00006A120000}"/>
    <cellStyle name="Currency 2 5 3 2 2 3 4 2 2" xfId="5147" xr:uid="{00000000-0005-0000-0000-00006B120000}"/>
    <cellStyle name="Currency 2 5 3 2 2 3 4 3" xfId="5148" xr:uid="{00000000-0005-0000-0000-00006C120000}"/>
    <cellStyle name="Currency 2 5 3 2 2 3 5" xfId="5149" xr:uid="{00000000-0005-0000-0000-00006D120000}"/>
    <cellStyle name="Currency 2 5 3 2 2 3 5 2" xfId="5150" xr:uid="{00000000-0005-0000-0000-00006E120000}"/>
    <cellStyle name="Currency 2 5 3 2 2 3 5 2 2" xfId="5151" xr:uid="{00000000-0005-0000-0000-00006F120000}"/>
    <cellStyle name="Currency 2 5 3 2 2 3 5 3" xfId="5152" xr:uid="{00000000-0005-0000-0000-000070120000}"/>
    <cellStyle name="Currency 2 5 3 2 2 3 6" xfId="5153" xr:uid="{00000000-0005-0000-0000-000071120000}"/>
    <cellStyle name="Currency 2 5 3 2 2 3 6 2" xfId="5154" xr:uid="{00000000-0005-0000-0000-000072120000}"/>
    <cellStyle name="Currency 2 5 3 2 2 3 6 2 2" xfId="5155" xr:uid="{00000000-0005-0000-0000-000073120000}"/>
    <cellStyle name="Currency 2 5 3 2 2 3 6 3" xfId="5156" xr:uid="{00000000-0005-0000-0000-000074120000}"/>
    <cellStyle name="Currency 2 5 3 2 2 3 7" xfId="5157" xr:uid="{00000000-0005-0000-0000-000075120000}"/>
    <cellStyle name="Currency 2 5 3 2 2 3 7 2" xfId="5158" xr:uid="{00000000-0005-0000-0000-000076120000}"/>
    <cellStyle name="Currency 2 5 3 2 2 3 8" xfId="5159" xr:uid="{00000000-0005-0000-0000-000077120000}"/>
    <cellStyle name="Currency 2 5 3 2 2 3 8 2" xfId="5160" xr:uid="{00000000-0005-0000-0000-000078120000}"/>
    <cellStyle name="Currency 2 5 3 2 2 3 9" xfId="5161" xr:uid="{00000000-0005-0000-0000-000079120000}"/>
    <cellStyle name="Currency 2 5 3 2 2 4" xfId="5162" xr:uid="{00000000-0005-0000-0000-00007A120000}"/>
    <cellStyle name="Currency 2 5 3 2 2 4 2" xfId="5163" xr:uid="{00000000-0005-0000-0000-00007B120000}"/>
    <cellStyle name="Currency 2 5 3 2 2 4 3" xfId="5164" xr:uid="{00000000-0005-0000-0000-00007C120000}"/>
    <cellStyle name="Currency 2 5 3 2 2 4 3 2" xfId="5165" xr:uid="{00000000-0005-0000-0000-00007D120000}"/>
    <cellStyle name="Currency 2 5 3 2 2 4 3 2 2" xfId="5166" xr:uid="{00000000-0005-0000-0000-00007E120000}"/>
    <cellStyle name="Currency 2 5 3 2 2 4 3 3" xfId="5167" xr:uid="{00000000-0005-0000-0000-00007F120000}"/>
    <cellStyle name="Currency 2 5 3 2 2 4 4" xfId="5168" xr:uid="{00000000-0005-0000-0000-000080120000}"/>
    <cellStyle name="Currency 2 5 3 2 2 4 4 2" xfId="5169" xr:uid="{00000000-0005-0000-0000-000081120000}"/>
    <cellStyle name="Currency 2 5 3 2 2 4 4 2 2" xfId="5170" xr:uid="{00000000-0005-0000-0000-000082120000}"/>
    <cellStyle name="Currency 2 5 3 2 2 4 4 3" xfId="5171" xr:uid="{00000000-0005-0000-0000-000083120000}"/>
    <cellStyle name="Currency 2 5 3 2 2 4 5" xfId="5172" xr:uid="{00000000-0005-0000-0000-000084120000}"/>
    <cellStyle name="Currency 2 5 3 2 2 4 5 2" xfId="5173" xr:uid="{00000000-0005-0000-0000-000085120000}"/>
    <cellStyle name="Currency 2 5 3 2 2 4 5 2 2" xfId="5174" xr:uid="{00000000-0005-0000-0000-000086120000}"/>
    <cellStyle name="Currency 2 5 3 2 2 4 5 3" xfId="5175" xr:uid="{00000000-0005-0000-0000-000087120000}"/>
    <cellStyle name="Currency 2 5 3 2 2 4 6" xfId="5176" xr:uid="{00000000-0005-0000-0000-000088120000}"/>
    <cellStyle name="Currency 2 5 3 2 2 4 6 2" xfId="5177" xr:uid="{00000000-0005-0000-0000-000089120000}"/>
    <cellStyle name="Currency 2 5 3 2 2 4 7" xfId="5178" xr:uid="{00000000-0005-0000-0000-00008A120000}"/>
    <cellStyle name="Currency 2 5 3 2 2 4 7 2" xfId="5179" xr:uid="{00000000-0005-0000-0000-00008B120000}"/>
    <cellStyle name="Currency 2 5 3 2 2 4 8" xfId="5180" xr:uid="{00000000-0005-0000-0000-00008C120000}"/>
    <cellStyle name="Currency 2 5 3 2 2 4 9" xfId="5181" xr:uid="{00000000-0005-0000-0000-00008D120000}"/>
    <cellStyle name="Currency 2 5 3 2 2 5" xfId="5182" xr:uid="{00000000-0005-0000-0000-00008E120000}"/>
    <cellStyle name="Currency 2 5 3 2 2 5 2" xfId="5183" xr:uid="{00000000-0005-0000-0000-00008F120000}"/>
    <cellStyle name="Currency 2 5 3 2 2 5 3" xfId="5184" xr:uid="{00000000-0005-0000-0000-000090120000}"/>
    <cellStyle name="Currency 2 5 3 2 2 6" xfId="5185" xr:uid="{00000000-0005-0000-0000-000091120000}"/>
    <cellStyle name="Currency 2 5 3 2 2 6 2" xfId="5186" xr:uid="{00000000-0005-0000-0000-000092120000}"/>
    <cellStyle name="Currency 2 5 3 2 2 6 2 2" xfId="5187" xr:uid="{00000000-0005-0000-0000-000093120000}"/>
    <cellStyle name="Currency 2 5 3 2 2 6 2 2 2" xfId="5188" xr:uid="{00000000-0005-0000-0000-000094120000}"/>
    <cellStyle name="Currency 2 5 3 2 2 6 2 3" xfId="5189" xr:uid="{00000000-0005-0000-0000-000095120000}"/>
    <cellStyle name="Currency 2 5 3 2 2 6 3" xfId="5190" xr:uid="{00000000-0005-0000-0000-000096120000}"/>
    <cellStyle name="Currency 2 5 3 2 2 6 3 2" xfId="5191" xr:uid="{00000000-0005-0000-0000-000097120000}"/>
    <cellStyle name="Currency 2 5 3 2 2 6 3 2 2" xfId="5192" xr:uid="{00000000-0005-0000-0000-000098120000}"/>
    <cellStyle name="Currency 2 5 3 2 2 6 3 3" xfId="5193" xr:uid="{00000000-0005-0000-0000-000099120000}"/>
    <cellStyle name="Currency 2 5 3 2 2 6 4" xfId="5194" xr:uid="{00000000-0005-0000-0000-00009A120000}"/>
    <cellStyle name="Currency 2 5 3 2 2 6 4 2" xfId="5195" xr:uid="{00000000-0005-0000-0000-00009B120000}"/>
    <cellStyle name="Currency 2 5 3 2 2 6 4 2 2" xfId="5196" xr:uid="{00000000-0005-0000-0000-00009C120000}"/>
    <cellStyle name="Currency 2 5 3 2 2 6 4 3" xfId="5197" xr:uid="{00000000-0005-0000-0000-00009D120000}"/>
    <cellStyle name="Currency 2 5 3 2 2 6 5" xfId="5198" xr:uid="{00000000-0005-0000-0000-00009E120000}"/>
    <cellStyle name="Currency 2 5 3 2 2 6 5 2" xfId="5199" xr:uid="{00000000-0005-0000-0000-00009F120000}"/>
    <cellStyle name="Currency 2 5 3 2 2 6 6" xfId="5200" xr:uid="{00000000-0005-0000-0000-0000A0120000}"/>
    <cellStyle name="Currency 2 5 3 2 2 6 6 2" xfId="5201" xr:uid="{00000000-0005-0000-0000-0000A1120000}"/>
    <cellStyle name="Currency 2 5 3 2 2 6 7" xfId="5202" xr:uid="{00000000-0005-0000-0000-0000A2120000}"/>
    <cellStyle name="Currency 2 5 3 2 2 7" xfId="5203" xr:uid="{00000000-0005-0000-0000-0000A3120000}"/>
    <cellStyle name="Currency 2 5 3 2 2 7 2" xfId="5204" xr:uid="{00000000-0005-0000-0000-0000A4120000}"/>
    <cellStyle name="Currency 2 5 3 2 2 7 2 2" xfId="5205" xr:uid="{00000000-0005-0000-0000-0000A5120000}"/>
    <cellStyle name="Currency 2 5 3 2 2 7 3" xfId="5206" xr:uid="{00000000-0005-0000-0000-0000A6120000}"/>
    <cellStyle name="Currency 2 5 3 2 2 8" xfId="5207" xr:uid="{00000000-0005-0000-0000-0000A7120000}"/>
    <cellStyle name="Currency 2 5 3 2 2 8 2" xfId="5208" xr:uid="{00000000-0005-0000-0000-0000A8120000}"/>
    <cellStyle name="Currency 2 5 3 2 2 8 2 2" xfId="5209" xr:uid="{00000000-0005-0000-0000-0000A9120000}"/>
    <cellStyle name="Currency 2 5 3 2 2 8 3" xfId="5210" xr:uid="{00000000-0005-0000-0000-0000AA120000}"/>
    <cellStyle name="Currency 2 5 3 2 3" xfId="238" xr:uid="{00000000-0005-0000-0000-0000AB120000}"/>
    <cellStyle name="Currency 2 5 3 2 3 10" xfId="5211" xr:uid="{00000000-0005-0000-0000-0000AC120000}"/>
    <cellStyle name="Currency 2 5 3 2 3 2" xfId="239" xr:uid="{00000000-0005-0000-0000-0000AD120000}"/>
    <cellStyle name="Currency 2 5 3 2 3 2 2" xfId="5212" xr:uid="{00000000-0005-0000-0000-0000AE120000}"/>
    <cellStyle name="Currency 2 5 3 2 3 2 3" xfId="5213" xr:uid="{00000000-0005-0000-0000-0000AF120000}"/>
    <cellStyle name="Currency 2 5 3 2 3 2 3 2" xfId="5214" xr:uid="{00000000-0005-0000-0000-0000B0120000}"/>
    <cellStyle name="Currency 2 5 3 2 3 2 3 3" xfId="5215" xr:uid="{00000000-0005-0000-0000-0000B1120000}"/>
    <cellStyle name="Currency 2 5 3 2 3 2 4" xfId="5216" xr:uid="{00000000-0005-0000-0000-0000B2120000}"/>
    <cellStyle name="Currency 2 5 3 2 3 2 4 2" xfId="5217" xr:uid="{00000000-0005-0000-0000-0000B3120000}"/>
    <cellStyle name="Currency 2 5 3 2 3 2 4 2 2" xfId="5218" xr:uid="{00000000-0005-0000-0000-0000B4120000}"/>
    <cellStyle name="Currency 2 5 3 2 3 2 4 3" xfId="5219" xr:uid="{00000000-0005-0000-0000-0000B5120000}"/>
    <cellStyle name="Currency 2 5 3 2 3 2 5" xfId="5220" xr:uid="{00000000-0005-0000-0000-0000B6120000}"/>
    <cellStyle name="Currency 2 5 3 2 3 2 5 2" xfId="5221" xr:uid="{00000000-0005-0000-0000-0000B7120000}"/>
    <cellStyle name="Currency 2 5 3 2 3 2 5 2 2" xfId="5222" xr:uid="{00000000-0005-0000-0000-0000B8120000}"/>
    <cellStyle name="Currency 2 5 3 2 3 2 5 3" xfId="5223" xr:uid="{00000000-0005-0000-0000-0000B9120000}"/>
    <cellStyle name="Currency 2 5 3 2 3 2 6" xfId="5224" xr:uid="{00000000-0005-0000-0000-0000BA120000}"/>
    <cellStyle name="Currency 2 5 3 2 3 2 6 2" xfId="5225" xr:uid="{00000000-0005-0000-0000-0000BB120000}"/>
    <cellStyle name="Currency 2 5 3 2 3 2 6 2 2" xfId="5226" xr:uid="{00000000-0005-0000-0000-0000BC120000}"/>
    <cellStyle name="Currency 2 5 3 2 3 2 6 3" xfId="5227" xr:uid="{00000000-0005-0000-0000-0000BD120000}"/>
    <cellStyle name="Currency 2 5 3 2 3 2 7" xfId="5228" xr:uid="{00000000-0005-0000-0000-0000BE120000}"/>
    <cellStyle name="Currency 2 5 3 2 3 2 7 2" xfId="5229" xr:uid="{00000000-0005-0000-0000-0000BF120000}"/>
    <cellStyle name="Currency 2 5 3 2 3 2 8" xfId="5230" xr:uid="{00000000-0005-0000-0000-0000C0120000}"/>
    <cellStyle name="Currency 2 5 3 2 3 2 8 2" xfId="5231" xr:uid="{00000000-0005-0000-0000-0000C1120000}"/>
    <cellStyle name="Currency 2 5 3 2 3 2 9" xfId="5232" xr:uid="{00000000-0005-0000-0000-0000C2120000}"/>
    <cellStyle name="Currency 2 5 3 2 3 3" xfId="240" xr:uid="{00000000-0005-0000-0000-0000C3120000}"/>
    <cellStyle name="Currency 2 5 3 2 3 4" xfId="5233" xr:uid="{00000000-0005-0000-0000-0000C4120000}"/>
    <cellStyle name="Currency 2 5 3 2 3 4 2" xfId="5234" xr:uid="{00000000-0005-0000-0000-0000C5120000}"/>
    <cellStyle name="Currency 2 5 3 2 3 4 3" xfId="5235" xr:uid="{00000000-0005-0000-0000-0000C6120000}"/>
    <cellStyle name="Currency 2 5 3 2 3 5" xfId="5236" xr:uid="{00000000-0005-0000-0000-0000C7120000}"/>
    <cellStyle name="Currency 2 5 3 2 3 5 2" xfId="5237" xr:uid="{00000000-0005-0000-0000-0000C8120000}"/>
    <cellStyle name="Currency 2 5 3 2 3 5 2 2" xfId="5238" xr:uid="{00000000-0005-0000-0000-0000C9120000}"/>
    <cellStyle name="Currency 2 5 3 2 3 5 3" xfId="5239" xr:uid="{00000000-0005-0000-0000-0000CA120000}"/>
    <cellStyle name="Currency 2 5 3 2 3 6" xfId="5240" xr:uid="{00000000-0005-0000-0000-0000CB120000}"/>
    <cellStyle name="Currency 2 5 3 2 3 6 2" xfId="5241" xr:uid="{00000000-0005-0000-0000-0000CC120000}"/>
    <cellStyle name="Currency 2 5 3 2 3 6 2 2" xfId="5242" xr:uid="{00000000-0005-0000-0000-0000CD120000}"/>
    <cellStyle name="Currency 2 5 3 2 3 6 3" xfId="5243" xr:uid="{00000000-0005-0000-0000-0000CE120000}"/>
    <cellStyle name="Currency 2 5 3 2 3 7" xfId="5244" xr:uid="{00000000-0005-0000-0000-0000CF120000}"/>
    <cellStyle name="Currency 2 5 3 2 3 7 2" xfId="5245" xr:uid="{00000000-0005-0000-0000-0000D0120000}"/>
    <cellStyle name="Currency 2 5 3 2 3 7 2 2" xfId="5246" xr:uid="{00000000-0005-0000-0000-0000D1120000}"/>
    <cellStyle name="Currency 2 5 3 2 3 7 3" xfId="5247" xr:uid="{00000000-0005-0000-0000-0000D2120000}"/>
    <cellStyle name="Currency 2 5 3 2 3 8" xfId="5248" xr:uid="{00000000-0005-0000-0000-0000D3120000}"/>
    <cellStyle name="Currency 2 5 3 2 3 8 2" xfId="5249" xr:uid="{00000000-0005-0000-0000-0000D4120000}"/>
    <cellStyle name="Currency 2 5 3 2 3 9" xfId="5250" xr:uid="{00000000-0005-0000-0000-0000D5120000}"/>
    <cellStyle name="Currency 2 5 3 2 3 9 2" xfId="5251" xr:uid="{00000000-0005-0000-0000-0000D6120000}"/>
    <cellStyle name="Currency 2 5 3 2 4" xfId="241" xr:uid="{00000000-0005-0000-0000-0000D7120000}"/>
    <cellStyle name="Currency 2 5 3 2 4 2" xfId="242" xr:uid="{00000000-0005-0000-0000-0000D8120000}"/>
    <cellStyle name="Currency 2 5 3 2 4 2 10" xfId="5252" xr:uid="{00000000-0005-0000-0000-0000D9120000}"/>
    <cellStyle name="Currency 2 5 3 2 4 2 2" xfId="5253" xr:uid="{00000000-0005-0000-0000-0000DA120000}"/>
    <cellStyle name="Currency 2 5 3 2 4 2 3" xfId="5254" xr:uid="{00000000-0005-0000-0000-0000DB120000}"/>
    <cellStyle name="Currency 2 5 3 2 4 2 4" xfId="5255" xr:uid="{00000000-0005-0000-0000-0000DC120000}"/>
    <cellStyle name="Currency 2 5 3 2 4 2 4 2" xfId="5256" xr:uid="{00000000-0005-0000-0000-0000DD120000}"/>
    <cellStyle name="Currency 2 5 3 2 4 2 4 2 2" xfId="5257" xr:uid="{00000000-0005-0000-0000-0000DE120000}"/>
    <cellStyle name="Currency 2 5 3 2 4 2 4 3" xfId="5258" xr:uid="{00000000-0005-0000-0000-0000DF120000}"/>
    <cellStyle name="Currency 2 5 3 2 4 2 5" xfId="5259" xr:uid="{00000000-0005-0000-0000-0000E0120000}"/>
    <cellStyle name="Currency 2 5 3 2 4 2 5 2" xfId="5260" xr:uid="{00000000-0005-0000-0000-0000E1120000}"/>
    <cellStyle name="Currency 2 5 3 2 4 2 5 2 2" xfId="5261" xr:uid="{00000000-0005-0000-0000-0000E2120000}"/>
    <cellStyle name="Currency 2 5 3 2 4 2 5 3" xfId="5262" xr:uid="{00000000-0005-0000-0000-0000E3120000}"/>
    <cellStyle name="Currency 2 5 3 2 4 2 6" xfId="5263" xr:uid="{00000000-0005-0000-0000-0000E4120000}"/>
    <cellStyle name="Currency 2 5 3 2 4 2 6 2" xfId="5264" xr:uid="{00000000-0005-0000-0000-0000E5120000}"/>
    <cellStyle name="Currency 2 5 3 2 4 2 6 2 2" xfId="5265" xr:uid="{00000000-0005-0000-0000-0000E6120000}"/>
    <cellStyle name="Currency 2 5 3 2 4 2 6 3" xfId="5266" xr:uid="{00000000-0005-0000-0000-0000E7120000}"/>
    <cellStyle name="Currency 2 5 3 2 4 2 7" xfId="5267" xr:uid="{00000000-0005-0000-0000-0000E8120000}"/>
    <cellStyle name="Currency 2 5 3 2 4 2 7 2" xfId="5268" xr:uid="{00000000-0005-0000-0000-0000E9120000}"/>
    <cellStyle name="Currency 2 5 3 2 4 2 8" xfId="5269" xr:uid="{00000000-0005-0000-0000-0000EA120000}"/>
    <cellStyle name="Currency 2 5 3 2 4 2 8 2" xfId="5270" xr:uid="{00000000-0005-0000-0000-0000EB120000}"/>
    <cellStyle name="Currency 2 5 3 2 4 2 9" xfId="5271" xr:uid="{00000000-0005-0000-0000-0000EC120000}"/>
    <cellStyle name="Currency 2 5 3 2 4 3" xfId="243" xr:uid="{00000000-0005-0000-0000-0000ED120000}"/>
    <cellStyle name="Currency 2 5 3 2 4 4" xfId="5272" xr:uid="{00000000-0005-0000-0000-0000EE120000}"/>
    <cellStyle name="Currency 2 5 3 2 4 4 2" xfId="5273" xr:uid="{00000000-0005-0000-0000-0000EF120000}"/>
    <cellStyle name="Currency 2 5 3 2 4 4 2 2" xfId="5274" xr:uid="{00000000-0005-0000-0000-0000F0120000}"/>
    <cellStyle name="Currency 2 5 3 2 4 4 3" xfId="5275" xr:uid="{00000000-0005-0000-0000-0000F1120000}"/>
    <cellStyle name="Currency 2 5 3 2 4 5" xfId="5276" xr:uid="{00000000-0005-0000-0000-0000F2120000}"/>
    <cellStyle name="Currency 2 5 3 2 4 5 2" xfId="5277" xr:uid="{00000000-0005-0000-0000-0000F3120000}"/>
    <cellStyle name="Currency 2 5 3 2 4 5 2 2" xfId="5278" xr:uid="{00000000-0005-0000-0000-0000F4120000}"/>
    <cellStyle name="Currency 2 5 3 2 4 5 3" xfId="5279" xr:uid="{00000000-0005-0000-0000-0000F5120000}"/>
    <cellStyle name="Currency 2 5 3 2 5" xfId="5280" xr:uid="{00000000-0005-0000-0000-0000F6120000}"/>
    <cellStyle name="Currency 2 5 3 2 5 2" xfId="5281" xr:uid="{00000000-0005-0000-0000-0000F7120000}"/>
    <cellStyle name="Currency 2 5 3 2 5 3" xfId="5282" xr:uid="{00000000-0005-0000-0000-0000F8120000}"/>
    <cellStyle name="Currency 2 5 3 2 5 3 2" xfId="5283" xr:uid="{00000000-0005-0000-0000-0000F9120000}"/>
    <cellStyle name="Currency 2 5 3 2 5 3 3" xfId="5284" xr:uid="{00000000-0005-0000-0000-0000FA120000}"/>
    <cellStyle name="Currency 2 5 3 2 5 4" xfId="5285" xr:uid="{00000000-0005-0000-0000-0000FB120000}"/>
    <cellStyle name="Currency 2 5 3 2 5 4 2" xfId="5286" xr:uid="{00000000-0005-0000-0000-0000FC120000}"/>
    <cellStyle name="Currency 2 5 3 2 5 4 2 2" xfId="5287" xr:uid="{00000000-0005-0000-0000-0000FD120000}"/>
    <cellStyle name="Currency 2 5 3 2 5 4 3" xfId="5288" xr:uid="{00000000-0005-0000-0000-0000FE120000}"/>
    <cellStyle name="Currency 2 5 3 2 5 5" xfId="5289" xr:uid="{00000000-0005-0000-0000-0000FF120000}"/>
    <cellStyle name="Currency 2 5 3 2 5 5 2" xfId="5290" xr:uid="{00000000-0005-0000-0000-000000130000}"/>
    <cellStyle name="Currency 2 5 3 2 5 5 2 2" xfId="5291" xr:uid="{00000000-0005-0000-0000-000001130000}"/>
    <cellStyle name="Currency 2 5 3 2 5 5 3" xfId="5292" xr:uid="{00000000-0005-0000-0000-000002130000}"/>
    <cellStyle name="Currency 2 5 3 2 5 6" xfId="5293" xr:uid="{00000000-0005-0000-0000-000003130000}"/>
    <cellStyle name="Currency 2 5 3 2 5 6 2" xfId="5294" xr:uid="{00000000-0005-0000-0000-000004130000}"/>
    <cellStyle name="Currency 2 5 3 2 5 6 2 2" xfId="5295" xr:uid="{00000000-0005-0000-0000-000005130000}"/>
    <cellStyle name="Currency 2 5 3 2 5 6 3" xfId="5296" xr:uid="{00000000-0005-0000-0000-000006130000}"/>
    <cellStyle name="Currency 2 5 3 2 5 7" xfId="5297" xr:uid="{00000000-0005-0000-0000-000007130000}"/>
    <cellStyle name="Currency 2 5 3 2 5 7 2" xfId="5298" xr:uid="{00000000-0005-0000-0000-000008130000}"/>
    <cellStyle name="Currency 2 5 3 2 5 8" xfId="5299" xr:uid="{00000000-0005-0000-0000-000009130000}"/>
    <cellStyle name="Currency 2 5 3 2 5 8 2" xfId="5300" xr:uid="{00000000-0005-0000-0000-00000A130000}"/>
    <cellStyle name="Currency 2 5 3 2 5 9" xfId="5301" xr:uid="{00000000-0005-0000-0000-00000B130000}"/>
    <cellStyle name="Currency 2 5 3 2 6" xfId="5302" xr:uid="{00000000-0005-0000-0000-00000C130000}"/>
    <cellStyle name="Currency 2 5 3 2 6 2" xfId="5303" xr:uid="{00000000-0005-0000-0000-00000D130000}"/>
    <cellStyle name="Currency 2 5 3 2 6 3" xfId="5304" xr:uid="{00000000-0005-0000-0000-00000E130000}"/>
    <cellStyle name="Currency 2 5 3 2 7" xfId="5305" xr:uid="{00000000-0005-0000-0000-00000F130000}"/>
    <cellStyle name="Currency 2 5 3 2 8" xfId="5306" xr:uid="{00000000-0005-0000-0000-000010130000}"/>
    <cellStyle name="Currency 2 5 3 2 8 2" xfId="5307" xr:uid="{00000000-0005-0000-0000-000011130000}"/>
    <cellStyle name="Currency 2 5 3 2 8 2 2" xfId="5308" xr:uid="{00000000-0005-0000-0000-000012130000}"/>
    <cellStyle name="Currency 2 5 3 2 8 3" xfId="5309" xr:uid="{00000000-0005-0000-0000-000013130000}"/>
    <cellStyle name="Currency 2 5 3 2 8 4" xfId="5310" xr:uid="{00000000-0005-0000-0000-000014130000}"/>
    <cellStyle name="Currency 2 5 3 2 9" xfId="5311" xr:uid="{00000000-0005-0000-0000-000015130000}"/>
    <cellStyle name="Currency 2 5 3 2 9 2" xfId="5312" xr:uid="{00000000-0005-0000-0000-000016130000}"/>
    <cellStyle name="Currency 2 5 3 2 9 2 2" xfId="5313" xr:uid="{00000000-0005-0000-0000-000017130000}"/>
    <cellStyle name="Currency 2 5 3 2 9 3" xfId="5314" xr:uid="{00000000-0005-0000-0000-000018130000}"/>
    <cellStyle name="Currency 2 5 3 3" xfId="244" xr:uid="{00000000-0005-0000-0000-000019130000}"/>
    <cellStyle name="Currency 2 5 3 3 10" xfId="5315" xr:uid="{00000000-0005-0000-0000-00001A130000}"/>
    <cellStyle name="Currency 2 5 3 3 10 2" xfId="5316" xr:uid="{00000000-0005-0000-0000-00001B130000}"/>
    <cellStyle name="Currency 2 5 3 3 10 2 2" xfId="5317" xr:uid="{00000000-0005-0000-0000-00001C130000}"/>
    <cellStyle name="Currency 2 5 3 3 10 3" xfId="5318" xr:uid="{00000000-0005-0000-0000-00001D130000}"/>
    <cellStyle name="Currency 2 5 3 3 11" xfId="5319" xr:uid="{00000000-0005-0000-0000-00001E130000}"/>
    <cellStyle name="Currency 2 5 3 3 11 2" xfId="5320" xr:uid="{00000000-0005-0000-0000-00001F130000}"/>
    <cellStyle name="Currency 2 5 3 3 12" xfId="5321" xr:uid="{00000000-0005-0000-0000-000020130000}"/>
    <cellStyle name="Currency 2 5 3 3 12 2" xfId="5322" xr:uid="{00000000-0005-0000-0000-000021130000}"/>
    <cellStyle name="Currency 2 5 3 3 13" xfId="5323" xr:uid="{00000000-0005-0000-0000-000022130000}"/>
    <cellStyle name="Currency 2 5 3 3 14" xfId="5324" xr:uid="{00000000-0005-0000-0000-000023130000}"/>
    <cellStyle name="Currency 2 5 3 3 15" xfId="5325" xr:uid="{00000000-0005-0000-0000-000024130000}"/>
    <cellStyle name="Currency 2 5 3 3 2" xfId="245" xr:uid="{00000000-0005-0000-0000-000025130000}"/>
    <cellStyle name="Currency 2 5 3 3 2 2" xfId="5326" xr:uid="{00000000-0005-0000-0000-000026130000}"/>
    <cellStyle name="Currency 2 5 3 3 2 2 2" xfId="5327" xr:uid="{00000000-0005-0000-0000-000027130000}"/>
    <cellStyle name="Currency 2 5 3 3 2 2 3" xfId="5328" xr:uid="{00000000-0005-0000-0000-000028130000}"/>
    <cellStyle name="Currency 2 5 3 3 2 2 3 2" xfId="5329" xr:uid="{00000000-0005-0000-0000-000029130000}"/>
    <cellStyle name="Currency 2 5 3 3 2 2 3 3" xfId="5330" xr:uid="{00000000-0005-0000-0000-00002A130000}"/>
    <cellStyle name="Currency 2 5 3 3 2 2 4" xfId="5331" xr:uid="{00000000-0005-0000-0000-00002B130000}"/>
    <cellStyle name="Currency 2 5 3 3 2 2 4 2" xfId="5332" xr:uid="{00000000-0005-0000-0000-00002C130000}"/>
    <cellStyle name="Currency 2 5 3 3 2 2 4 2 2" xfId="5333" xr:uid="{00000000-0005-0000-0000-00002D130000}"/>
    <cellStyle name="Currency 2 5 3 3 2 2 4 3" xfId="5334" xr:uid="{00000000-0005-0000-0000-00002E130000}"/>
    <cellStyle name="Currency 2 5 3 3 2 2 5" xfId="5335" xr:uid="{00000000-0005-0000-0000-00002F130000}"/>
    <cellStyle name="Currency 2 5 3 3 2 2 5 2" xfId="5336" xr:uid="{00000000-0005-0000-0000-000030130000}"/>
    <cellStyle name="Currency 2 5 3 3 2 2 5 2 2" xfId="5337" xr:uid="{00000000-0005-0000-0000-000031130000}"/>
    <cellStyle name="Currency 2 5 3 3 2 2 5 3" xfId="5338" xr:uid="{00000000-0005-0000-0000-000032130000}"/>
    <cellStyle name="Currency 2 5 3 3 2 2 6" xfId="5339" xr:uid="{00000000-0005-0000-0000-000033130000}"/>
    <cellStyle name="Currency 2 5 3 3 2 2 6 2" xfId="5340" xr:uid="{00000000-0005-0000-0000-000034130000}"/>
    <cellStyle name="Currency 2 5 3 3 2 2 6 2 2" xfId="5341" xr:uid="{00000000-0005-0000-0000-000035130000}"/>
    <cellStyle name="Currency 2 5 3 3 2 2 6 3" xfId="5342" xr:uid="{00000000-0005-0000-0000-000036130000}"/>
    <cellStyle name="Currency 2 5 3 3 2 2 7" xfId="5343" xr:uid="{00000000-0005-0000-0000-000037130000}"/>
    <cellStyle name="Currency 2 5 3 3 2 2 7 2" xfId="5344" xr:uid="{00000000-0005-0000-0000-000038130000}"/>
    <cellStyle name="Currency 2 5 3 3 2 2 8" xfId="5345" xr:uid="{00000000-0005-0000-0000-000039130000}"/>
    <cellStyle name="Currency 2 5 3 3 2 2 8 2" xfId="5346" xr:uid="{00000000-0005-0000-0000-00003A130000}"/>
    <cellStyle name="Currency 2 5 3 3 2 2 9" xfId="5347" xr:uid="{00000000-0005-0000-0000-00003B130000}"/>
    <cellStyle name="Currency 2 5 3 3 2 3" xfId="5348" xr:uid="{00000000-0005-0000-0000-00003C130000}"/>
    <cellStyle name="Currency 2 5 3 3 2 3 2" xfId="5349" xr:uid="{00000000-0005-0000-0000-00003D130000}"/>
    <cellStyle name="Currency 2 5 3 3 2 3 3" xfId="5350" xr:uid="{00000000-0005-0000-0000-00003E130000}"/>
    <cellStyle name="Currency 2 5 3 3 2 3 3 2" xfId="5351" xr:uid="{00000000-0005-0000-0000-00003F130000}"/>
    <cellStyle name="Currency 2 5 3 3 2 3 3 3" xfId="5352" xr:uid="{00000000-0005-0000-0000-000040130000}"/>
    <cellStyle name="Currency 2 5 3 3 2 3 4" xfId="5353" xr:uid="{00000000-0005-0000-0000-000041130000}"/>
    <cellStyle name="Currency 2 5 3 3 2 3 4 2" xfId="5354" xr:uid="{00000000-0005-0000-0000-000042130000}"/>
    <cellStyle name="Currency 2 5 3 3 2 3 4 2 2" xfId="5355" xr:uid="{00000000-0005-0000-0000-000043130000}"/>
    <cellStyle name="Currency 2 5 3 3 2 3 4 3" xfId="5356" xr:uid="{00000000-0005-0000-0000-000044130000}"/>
    <cellStyle name="Currency 2 5 3 3 2 3 5" xfId="5357" xr:uid="{00000000-0005-0000-0000-000045130000}"/>
    <cellStyle name="Currency 2 5 3 3 2 3 5 2" xfId="5358" xr:uid="{00000000-0005-0000-0000-000046130000}"/>
    <cellStyle name="Currency 2 5 3 3 2 3 5 2 2" xfId="5359" xr:uid="{00000000-0005-0000-0000-000047130000}"/>
    <cellStyle name="Currency 2 5 3 3 2 3 5 3" xfId="5360" xr:uid="{00000000-0005-0000-0000-000048130000}"/>
    <cellStyle name="Currency 2 5 3 3 2 3 6" xfId="5361" xr:uid="{00000000-0005-0000-0000-000049130000}"/>
    <cellStyle name="Currency 2 5 3 3 2 3 6 2" xfId="5362" xr:uid="{00000000-0005-0000-0000-00004A130000}"/>
    <cellStyle name="Currency 2 5 3 3 2 3 6 2 2" xfId="5363" xr:uid="{00000000-0005-0000-0000-00004B130000}"/>
    <cellStyle name="Currency 2 5 3 3 2 3 6 3" xfId="5364" xr:uid="{00000000-0005-0000-0000-00004C130000}"/>
    <cellStyle name="Currency 2 5 3 3 2 3 7" xfId="5365" xr:uid="{00000000-0005-0000-0000-00004D130000}"/>
    <cellStyle name="Currency 2 5 3 3 2 3 7 2" xfId="5366" xr:uid="{00000000-0005-0000-0000-00004E130000}"/>
    <cellStyle name="Currency 2 5 3 3 2 3 8" xfId="5367" xr:uid="{00000000-0005-0000-0000-00004F130000}"/>
    <cellStyle name="Currency 2 5 3 3 2 3 8 2" xfId="5368" xr:uid="{00000000-0005-0000-0000-000050130000}"/>
    <cellStyle name="Currency 2 5 3 3 2 3 9" xfId="5369" xr:uid="{00000000-0005-0000-0000-000051130000}"/>
    <cellStyle name="Currency 2 5 3 3 2 4" xfId="5370" xr:uid="{00000000-0005-0000-0000-000052130000}"/>
    <cellStyle name="Currency 2 5 3 3 2 4 2" xfId="5371" xr:uid="{00000000-0005-0000-0000-000053130000}"/>
    <cellStyle name="Currency 2 5 3 3 2 4 3" xfId="5372" xr:uid="{00000000-0005-0000-0000-000054130000}"/>
    <cellStyle name="Currency 2 5 3 3 2 4 3 2" xfId="5373" xr:uid="{00000000-0005-0000-0000-000055130000}"/>
    <cellStyle name="Currency 2 5 3 3 2 4 3 2 2" xfId="5374" xr:uid="{00000000-0005-0000-0000-000056130000}"/>
    <cellStyle name="Currency 2 5 3 3 2 4 3 3" xfId="5375" xr:uid="{00000000-0005-0000-0000-000057130000}"/>
    <cellStyle name="Currency 2 5 3 3 2 4 4" xfId="5376" xr:uid="{00000000-0005-0000-0000-000058130000}"/>
    <cellStyle name="Currency 2 5 3 3 2 4 4 2" xfId="5377" xr:uid="{00000000-0005-0000-0000-000059130000}"/>
    <cellStyle name="Currency 2 5 3 3 2 4 4 2 2" xfId="5378" xr:uid="{00000000-0005-0000-0000-00005A130000}"/>
    <cellStyle name="Currency 2 5 3 3 2 4 4 3" xfId="5379" xr:uid="{00000000-0005-0000-0000-00005B130000}"/>
    <cellStyle name="Currency 2 5 3 3 2 4 5" xfId="5380" xr:uid="{00000000-0005-0000-0000-00005C130000}"/>
    <cellStyle name="Currency 2 5 3 3 2 4 5 2" xfId="5381" xr:uid="{00000000-0005-0000-0000-00005D130000}"/>
    <cellStyle name="Currency 2 5 3 3 2 4 5 2 2" xfId="5382" xr:uid="{00000000-0005-0000-0000-00005E130000}"/>
    <cellStyle name="Currency 2 5 3 3 2 4 5 3" xfId="5383" xr:uid="{00000000-0005-0000-0000-00005F130000}"/>
    <cellStyle name="Currency 2 5 3 3 2 4 6" xfId="5384" xr:uid="{00000000-0005-0000-0000-000060130000}"/>
    <cellStyle name="Currency 2 5 3 3 2 4 6 2" xfId="5385" xr:uid="{00000000-0005-0000-0000-000061130000}"/>
    <cellStyle name="Currency 2 5 3 3 2 4 7" xfId="5386" xr:uid="{00000000-0005-0000-0000-000062130000}"/>
    <cellStyle name="Currency 2 5 3 3 2 4 7 2" xfId="5387" xr:uid="{00000000-0005-0000-0000-000063130000}"/>
    <cellStyle name="Currency 2 5 3 3 2 4 8" xfId="5388" xr:uid="{00000000-0005-0000-0000-000064130000}"/>
    <cellStyle name="Currency 2 5 3 3 2 4 9" xfId="5389" xr:uid="{00000000-0005-0000-0000-000065130000}"/>
    <cellStyle name="Currency 2 5 3 3 2 5" xfId="5390" xr:uid="{00000000-0005-0000-0000-000066130000}"/>
    <cellStyle name="Currency 2 5 3 3 2 5 2" xfId="5391" xr:uid="{00000000-0005-0000-0000-000067130000}"/>
    <cellStyle name="Currency 2 5 3 3 2 5 3" xfId="5392" xr:uid="{00000000-0005-0000-0000-000068130000}"/>
    <cellStyle name="Currency 2 5 3 3 2 6" xfId="5393" xr:uid="{00000000-0005-0000-0000-000069130000}"/>
    <cellStyle name="Currency 2 5 3 3 2 6 2" xfId="5394" xr:uid="{00000000-0005-0000-0000-00006A130000}"/>
    <cellStyle name="Currency 2 5 3 3 2 6 2 2" xfId="5395" xr:uid="{00000000-0005-0000-0000-00006B130000}"/>
    <cellStyle name="Currency 2 5 3 3 2 6 2 2 2" xfId="5396" xr:uid="{00000000-0005-0000-0000-00006C130000}"/>
    <cellStyle name="Currency 2 5 3 3 2 6 2 3" xfId="5397" xr:uid="{00000000-0005-0000-0000-00006D130000}"/>
    <cellStyle name="Currency 2 5 3 3 2 6 3" xfId="5398" xr:uid="{00000000-0005-0000-0000-00006E130000}"/>
    <cellStyle name="Currency 2 5 3 3 2 6 3 2" xfId="5399" xr:uid="{00000000-0005-0000-0000-00006F130000}"/>
    <cellStyle name="Currency 2 5 3 3 2 6 3 2 2" xfId="5400" xr:uid="{00000000-0005-0000-0000-000070130000}"/>
    <cellStyle name="Currency 2 5 3 3 2 6 3 3" xfId="5401" xr:uid="{00000000-0005-0000-0000-000071130000}"/>
    <cellStyle name="Currency 2 5 3 3 2 6 4" xfId="5402" xr:uid="{00000000-0005-0000-0000-000072130000}"/>
    <cellStyle name="Currency 2 5 3 3 2 6 4 2" xfId="5403" xr:uid="{00000000-0005-0000-0000-000073130000}"/>
    <cellStyle name="Currency 2 5 3 3 2 6 4 2 2" xfId="5404" xr:uid="{00000000-0005-0000-0000-000074130000}"/>
    <cellStyle name="Currency 2 5 3 3 2 6 4 3" xfId="5405" xr:uid="{00000000-0005-0000-0000-000075130000}"/>
    <cellStyle name="Currency 2 5 3 3 2 6 5" xfId="5406" xr:uid="{00000000-0005-0000-0000-000076130000}"/>
    <cellStyle name="Currency 2 5 3 3 2 6 5 2" xfId="5407" xr:uid="{00000000-0005-0000-0000-000077130000}"/>
    <cellStyle name="Currency 2 5 3 3 2 6 6" xfId="5408" xr:uid="{00000000-0005-0000-0000-000078130000}"/>
    <cellStyle name="Currency 2 5 3 3 2 6 6 2" xfId="5409" xr:uid="{00000000-0005-0000-0000-000079130000}"/>
    <cellStyle name="Currency 2 5 3 3 2 6 7" xfId="5410" xr:uid="{00000000-0005-0000-0000-00007A130000}"/>
    <cellStyle name="Currency 2 5 3 3 2 7" xfId="5411" xr:uid="{00000000-0005-0000-0000-00007B130000}"/>
    <cellStyle name="Currency 2 5 3 3 2 7 2" xfId="5412" xr:uid="{00000000-0005-0000-0000-00007C130000}"/>
    <cellStyle name="Currency 2 5 3 3 2 7 2 2" xfId="5413" xr:uid="{00000000-0005-0000-0000-00007D130000}"/>
    <cellStyle name="Currency 2 5 3 3 2 7 3" xfId="5414" xr:uid="{00000000-0005-0000-0000-00007E130000}"/>
    <cellStyle name="Currency 2 5 3 3 2 8" xfId="5415" xr:uid="{00000000-0005-0000-0000-00007F130000}"/>
    <cellStyle name="Currency 2 5 3 3 2 8 2" xfId="5416" xr:uid="{00000000-0005-0000-0000-000080130000}"/>
    <cellStyle name="Currency 2 5 3 3 2 8 2 2" xfId="5417" xr:uid="{00000000-0005-0000-0000-000081130000}"/>
    <cellStyle name="Currency 2 5 3 3 2 8 3" xfId="5418" xr:uid="{00000000-0005-0000-0000-000082130000}"/>
    <cellStyle name="Currency 2 5 3 3 3" xfId="246" xr:uid="{00000000-0005-0000-0000-000083130000}"/>
    <cellStyle name="Currency 2 5 3 3 3 10" xfId="5419" xr:uid="{00000000-0005-0000-0000-000084130000}"/>
    <cellStyle name="Currency 2 5 3 3 3 2" xfId="247" xr:uid="{00000000-0005-0000-0000-000085130000}"/>
    <cellStyle name="Currency 2 5 3 3 3 2 2" xfId="5420" xr:uid="{00000000-0005-0000-0000-000086130000}"/>
    <cellStyle name="Currency 2 5 3 3 3 2 3" xfId="5421" xr:uid="{00000000-0005-0000-0000-000087130000}"/>
    <cellStyle name="Currency 2 5 3 3 3 2 3 2" xfId="5422" xr:uid="{00000000-0005-0000-0000-000088130000}"/>
    <cellStyle name="Currency 2 5 3 3 3 2 3 3" xfId="5423" xr:uid="{00000000-0005-0000-0000-000089130000}"/>
    <cellStyle name="Currency 2 5 3 3 3 2 4" xfId="5424" xr:uid="{00000000-0005-0000-0000-00008A130000}"/>
    <cellStyle name="Currency 2 5 3 3 3 2 4 2" xfId="5425" xr:uid="{00000000-0005-0000-0000-00008B130000}"/>
    <cellStyle name="Currency 2 5 3 3 3 2 4 2 2" xfId="5426" xr:uid="{00000000-0005-0000-0000-00008C130000}"/>
    <cellStyle name="Currency 2 5 3 3 3 2 4 3" xfId="5427" xr:uid="{00000000-0005-0000-0000-00008D130000}"/>
    <cellStyle name="Currency 2 5 3 3 3 2 5" xfId="5428" xr:uid="{00000000-0005-0000-0000-00008E130000}"/>
    <cellStyle name="Currency 2 5 3 3 3 2 5 2" xfId="5429" xr:uid="{00000000-0005-0000-0000-00008F130000}"/>
    <cellStyle name="Currency 2 5 3 3 3 2 5 2 2" xfId="5430" xr:uid="{00000000-0005-0000-0000-000090130000}"/>
    <cellStyle name="Currency 2 5 3 3 3 2 5 3" xfId="5431" xr:uid="{00000000-0005-0000-0000-000091130000}"/>
    <cellStyle name="Currency 2 5 3 3 3 2 6" xfId="5432" xr:uid="{00000000-0005-0000-0000-000092130000}"/>
    <cellStyle name="Currency 2 5 3 3 3 2 6 2" xfId="5433" xr:uid="{00000000-0005-0000-0000-000093130000}"/>
    <cellStyle name="Currency 2 5 3 3 3 2 6 2 2" xfId="5434" xr:uid="{00000000-0005-0000-0000-000094130000}"/>
    <cellStyle name="Currency 2 5 3 3 3 2 6 3" xfId="5435" xr:uid="{00000000-0005-0000-0000-000095130000}"/>
    <cellStyle name="Currency 2 5 3 3 3 2 7" xfId="5436" xr:uid="{00000000-0005-0000-0000-000096130000}"/>
    <cellStyle name="Currency 2 5 3 3 3 2 7 2" xfId="5437" xr:uid="{00000000-0005-0000-0000-000097130000}"/>
    <cellStyle name="Currency 2 5 3 3 3 2 8" xfId="5438" xr:uid="{00000000-0005-0000-0000-000098130000}"/>
    <cellStyle name="Currency 2 5 3 3 3 2 8 2" xfId="5439" xr:uid="{00000000-0005-0000-0000-000099130000}"/>
    <cellStyle name="Currency 2 5 3 3 3 2 9" xfId="5440" xr:uid="{00000000-0005-0000-0000-00009A130000}"/>
    <cellStyle name="Currency 2 5 3 3 3 3" xfId="248" xr:uid="{00000000-0005-0000-0000-00009B130000}"/>
    <cellStyle name="Currency 2 5 3 3 3 4" xfId="5441" xr:uid="{00000000-0005-0000-0000-00009C130000}"/>
    <cellStyle name="Currency 2 5 3 3 3 4 2" xfId="5442" xr:uid="{00000000-0005-0000-0000-00009D130000}"/>
    <cellStyle name="Currency 2 5 3 3 3 4 3" xfId="5443" xr:uid="{00000000-0005-0000-0000-00009E130000}"/>
    <cellStyle name="Currency 2 5 3 3 3 5" xfId="5444" xr:uid="{00000000-0005-0000-0000-00009F130000}"/>
    <cellStyle name="Currency 2 5 3 3 3 5 2" xfId="5445" xr:uid="{00000000-0005-0000-0000-0000A0130000}"/>
    <cellStyle name="Currency 2 5 3 3 3 5 2 2" xfId="5446" xr:uid="{00000000-0005-0000-0000-0000A1130000}"/>
    <cellStyle name="Currency 2 5 3 3 3 5 3" xfId="5447" xr:uid="{00000000-0005-0000-0000-0000A2130000}"/>
    <cellStyle name="Currency 2 5 3 3 3 6" xfId="5448" xr:uid="{00000000-0005-0000-0000-0000A3130000}"/>
    <cellStyle name="Currency 2 5 3 3 3 6 2" xfId="5449" xr:uid="{00000000-0005-0000-0000-0000A4130000}"/>
    <cellStyle name="Currency 2 5 3 3 3 6 2 2" xfId="5450" xr:uid="{00000000-0005-0000-0000-0000A5130000}"/>
    <cellStyle name="Currency 2 5 3 3 3 6 3" xfId="5451" xr:uid="{00000000-0005-0000-0000-0000A6130000}"/>
    <cellStyle name="Currency 2 5 3 3 3 7" xfId="5452" xr:uid="{00000000-0005-0000-0000-0000A7130000}"/>
    <cellStyle name="Currency 2 5 3 3 3 7 2" xfId="5453" xr:uid="{00000000-0005-0000-0000-0000A8130000}"/>
    <cellStyle name="Currency 2 5 3 3 3 7 2 2" xfId="5454" xr:uid="{00000000-0005-0000-0000-0000A9130000}"/>
    <cellStyle name="Currency 2 5 3 3 3 7 3" xfId="5455" xr:uid="{00000000-0005-0000-0000-0000AA130000}"/>
    <cellStyle name="Currency 2 5 3 3 3 8" xfId="5456" xr:uid="{00000000-0005-0000-0000-0000AB130000}"/>
    <cellStyle name="Currency 2 5 3 3 3 8 2" xfId="5457" xr:uid="{00000000-0005-0000-0000-0000AC130000}"/>
    <cellStyle name="Currency 2 5 3 3 3 9" xfId="5458" xr:uid="{00000000-0005-0000-0000-0000AD130000}"/>
    <cellStyle name="Currency 2 5 3 3 3 9 2" xfId="5459" xr:uid="{00000000-0005-0000-0000-0000AE130000}"/>
    <cellStyle name="Currency 2 5 3 3 4" xfId="249" xr:uid="{00000000-0005-0000-0000-0000AF130000}"/>
    <cellStyle name="Currency 2 5 3 3 4 2" xfId="250" xr:uid="{00000000-0005-0000-0000-0000B0130000}"/>
    <cellStyle name="Currency 2 5 3 3 4 2 10" xfId="5460" xr:uid="{00000000-0005-0000-0000-0000B1130000}"/>
    <cellStyle name="Currency 2 5 3 3 4 2 2" xfId="5461" xr:uid="{00000000-0005-0000-0000-0000B2130000}"/>
    <cellStyle name="Currency 2 5 3 3 4 2 3" xfId="5462" xr:uid="{00000000-0005-0000-0000-0000B3130000}"/>
    <cellStyle name="Currency 2 5 3 3 4 2 4" xfId="5463" xr:uid="{00000000-0005-0000-0000-0000B4130000}"/>
    <cellStyle name="Currency 2 5 3 3 4 2 4 2" xfId="5464" xr:uid="{00000000-0005-0000-0000-0000B5130000}"/>
    <cellStyle name="Currency 2 5 3 3 4 2 4 2 2" xfId="5465" xr:uid="{00000000-0005-0000-0000-0000B6130000}"/>
    <cellStyle name="Currency 2 5 3 3 4 2 4 3" xfId="5466" xr:uid="{00000000-0005-0000-0000-0000B7130000}"/>
    <cellStyle name="Currency 2 5 3 3 4 2 5" xfId="5467" xr:uid="{00000000-0005-0000-0000-0000B8130000}"/>
    <cellStyle name="Currency 2 5 3 3 4 2 5 2" xfId="5468" xr:uid="{00000000-0005-0000-0000-0000B9130000}"/>
    <cellStyle name="Currency 2 5 3 3 4 2 5 2 2" xfId="5469" xr:uid="{00000000-0005-0000-0000-0000BA130000}"/>
    <cellStyle name="Currency 2 5 3 3 4 2 5 3" xfId="5470" xr:uid="{00000000-0005-0000-0000-0000BB130000}"/>
    <cellStyle name="Currency 2 5 3 3 4 2 6" xfId="5471" xr:uid="{00000000-0005-0000-0000-0000BC130000}"/>
    <cellStyle name="Currency 2 5 3 3 4 2 6 2" xfId="5472" xr:uid="{00000000-0005-0000-0000-0000BD130000}"/>
    <cellStyle name="Currency 2 5 3 3 4 2 6 2 2" xfId="5473" xr:uid="{00000000-0005-0000-0000-0000BE130000}"/>
    <cellStyle name="Currency 2 5 3 3 4 2 6 3" xfId="5474" xr:uid="{00000000-0005-0000-0000-0000BF130000}"/>
    <cellStyle name="Currency 2 5 3 3 4 2 7" xfId="5475" xr:uid="{00000000-0005-0000-0000-0000C0130000}"/>
    <cellStyle name="Currency 2 5 3 3 4 2 7 2" xfId="5476" xr:uid="{00000000-0005-0000-0000-0000C1130000}"/>
    <cellStyle name="Currency 2 5 3 3 4 2 8" xfId="5477" xr:uid="{00000000-0005-0000-0000-0000C2130000}"/>
    <cellStyle name="Currency 2 5 3 3 4 2 8 2" xfId="5478" xr:uid="{00000000-0005-0000-0000-0000C3130000}"/>
    <cellStyle name="Currency 2 5 3 3 4 2 9" xfId="5479" xr:uid="{00000000-0005-0000-0000-0000C4130000}"/>
    <cellStyle name="Currency 2 5 3 3 4 3" xfId="251" xr:uid="{00000000-0005-0000-0000-0000C5130000}"/>
    <cellStyle name="Currency 2 5 3 3 4 4" xfId="5480" xr:uid="{00000000-0005-0000-0000-0000C6130000}"/>
    <cellStyle name="Currency 2 5 3 3 4 4 2" xfId="5481" xr:uid="{00000000-0005-0000-0000-0000C7130000}"/>
    <cellStyle name="Currency 2 5 3 3 4 4 2 2" xfId="5482" xr:uid="{00000000-0005-0000-0000-0000C8130000}"/>
    <cellStyle name="Currency 2 5 3 3 4 4 3" xfId="5483" xr:uid="{00000000-0005-0000-0000-0000C9130000}"/>
    <cellStyle name="Currency 2 5 3 3 4 5" xfId="5484" xr:uid="{00000000-0005-0000-0000-0000CA130000}"/>
    <cellStyle name="Currency 2 5 3 3 4 5 2" xfId="5485" xr:uid="{00000000-0005-0000-0000-0000CB130000}"/>
    <cellStyle name="Currency 2 5 3 3 4 5 2 2" xfId="5486" xr:uid="{00000000-0005-0000-0000-0000CC130000}"/>
    <cellStyle name="Currency 2 5 3 3 4 5 3" xfId="5487" xr:uid="{00000000-0005-0000-0000-0000CD130000}"/>
    <cellStyle name="Currency 2 5 3 3 5" xfId="5488" xr:uid="{00000000-0005-0000-0000-0000CE130000}"/>
    <cellStyle name="Currency 2 5 3 3 5 2" xfId="5489" xr:uid="{00000000-0005-0000-0000-0000CF130000}"/>
    <cellStyle name="Currency 2 5 3 3 5 3" xfId="5490" xr:uid="{00000000-0005-0000-0000-0000D0130000}"/>
    <cellStyle name="Currency 2 5 3 3 5 3 2" xfId="5491" xr:uid="{00000000-0005-0000-0000-0000D1130000}"/>
    <cellStyle name="Currency 2 5 3 3 5 3 3" xfId="5492" xr:uid="{00000000-0005-0000-0000-0000D2130000}"/>
    <cellStyle name="Currency 2 5 3 3 5 4" xfId="5493" xr:uid="{00000000-0005-0000-0000-0000D3130000}"/>
    <cellStyle name="Currency 2 5 3 3 5 4 2" xfId="5494" xr:uid="{00000000-0005-0000-0000-0000D4130000}"/>
    <cellStyle name="Currency 2 5 3 3 5 4 2 2" xfId="5495" xr:uid="{00000000-0005-0000-0000-0000D5130000}"/>
    <cellStyle name="Currency 2 5 3 3 5 4 3" xfId="5496" xr:uid="{00000000-0005-0000-0000-0000D6130000}"/>
    <cellStyle name="Currency 2 5 3 3 5 5" xfId="5497" xr:uid="{00000000-0005-0000-0000-0000D7130000}"/>
    <cellStyle name="Currency 2 5 3 3 5 5 2" xfId="5498" xr:uid="{00000000-0005-0000-0000-0000D8130000}"/>
    <cellStyle name="Currency 2 5 3 3 5 5 2 2" xfId="5499" xr:uid="{00000000-0005-0000-0000-0000D9130000}"/>
    <cellStyle name="Currency 2 5 3 3 5 5 3" xfId="5500" xr:uid="{00000000-0005-0000-0000-0000DA130000}"/>
    <cellStyle name="Currency 2 5 3 3 5 6" xfId="5501" xr:uid="{00000000-0005-0000-0000-0000DB130000}"/>
    <cellStyle name="Currency 2 5 3 3 5 6 2" xfId="5502" xr:uid="{00000000-0005-0000-0000-0000DC130000}"/>
    <cellStyle name="Currency 2 5 3 3 5 6 2 2" xfId="5503" xr:uid="{00000000-0005-0000-0000-0000DD130000}"/>
    <cellStyle name="Currency 2 5 3 3 5 6 3" xfId="5504" xr:uid="{00000000-0005-0000-0000-0000DE130000}"/>
    <cellStyle name="Currency 2 5 3 3 5 7" xfId="5505" xr:uid="{00000000-0005-0000-0000-0000DF130000}"/>
    <cellStyle name="Currency 2 5 3 3 5 7 2" xfId="5506" xr:uid="{00000000-0005-0000-0000-0000E0130000}"/>
    <cellStyle name="Currency 2 5 3 3 5 8" xfId="5507" xr:uid="{00000000-0005-0000-0000-0000E1130000}"/>
    <cellStyle name="Currency 2 5 3 3 5 8 2" xfId="5508" xr:uid="{00000000-0005-0000-0000-0000E2130000}"/>
    <cellStyle name="Currency 2 5 3 3 5 9" xfId="5509" xr:uid="{00000000-0005-0000-0000-0000E3130000}"/>
    <cellStyle name="Currency 2 5 3 3 6" xfId="5510" xr:uid="{00000000-0005-0000-0000-0000E4130000}"/>
    <cellStyle name="Currency 2 5 3 3 6 2" xfId="5511" xr:uid="{00000000-0005-0000-0000-0000E5130000}"/>
    <cellStyle name="Currency 2 5 3 3 6 3" xfId="5512" xr:uid="{00000000-0005-0000-0000-0000E6130000}"/>
    <cellStyle name="Currency 2 5 3 3 7" xfId="5513" xr:uid="{00000000-0005-0000-0000-0000E7130000}"/>
    <cellStyle name="Currency 2 5 3 3 8" xfId="5514" xr:uid="{00000000-0005-0000-0000-0000E8130000}"/>
    <cellStyle name="Currency 2 5 3 3 8 2" xfId="5515" xr:uid="{00000000-0005-0000-0000-0000E9130000}"/>
    <cellStyle name="Currency 2 5 3 3 8 2 2" xfId="5516" xr:uid="{00000000-0005-0000-0000-0000EA130000}"/>
    <cellStyle name="Currency 2 5 3 3 8 3" xfId="5517" xr:uid="{00000000-0005-0000-0000-0000EB130000}"/>
    <cellStyle name="Currency 2 5 3 3 8 4" xfId="5518" xr:uid="{00000000-0005-0000-0000-0000EC130000}"/>
    <cellStyle name="Currency 2 5 3 3 9" xfId="5519" xr:uid="{00000000-0005-0000-0000-0000ED130000}"/>
    <cellStyle name="Currency 2 5 3 3 9 2" xfId="5520" xr:uid="{00000000-0005-0000-0000-0000EE130000}"/>
    <cellStyle name="Currency 2 5 3 3 9 2 2" xfId="5521" xr:uid="{00000000-0005-0000-0000-0000EF130000}"/>
    <cellStyle name="Currency 2 5 3 3 9 3" xfId="5522" xr:uid="{00000000-0005-0000-0000-0000F0130000}"/>
    <cellStyle name="Currency 2 5 3 4" xfId="252" xr:uid="{00000000-0005-0000-0000-0000F1130000}"/>
    <cellStyle name="Currency 2 5 3 4 2" xfId="5523" xr:uid="{00000000-0005-0000-0000-0000F2130000}"/>
    <cellStyle name="Currency 2 5 3 4 2 2" xfId="5524" xr:uid="{00000000-0005-0000-0000-0000F3130000}"/>
    <cellStyle name="Currency 2 5 3 4 2 3" xfId="5525" xr:uid="{00000000-0005-0000-0000-0000F4130000}"/>
    <cellStyle name="Currency 2 5 3 4 2 3 2" xfId="5526" xr:uid="{00000000-0005-0000-0000-0000F5130000}"/>
    <cellStyle name="Currency 2 5 3 4 2 3 3" xfId="5527" xr:uid="{00000000-0005-0000-0000-0000F6130000}"/>
    <cellStyle name="Currency 2 5 3 4 2 4" xfId="5528" xr:uid="{00000000-0005-0000-0000-0000F7130000}"/>
    <cellStyle name="Currency 2 5 3 4 2 4 2" xfId="5529" xr:uid="{00000000-0005-0000-0000-0000F8130000}"/>
    <cellStyle name="Currency 2 5 3 4 2 4 2 2" xfId="5530" xr:uid="{00000000-0005-0000-0000-0000F9130000}"/>
    <cellStyle name="Currency 2 5 3 4 2 4 3" xfId="5531" xr:uid="{00000000-0005-0000-0000-0000FA130000}"/>
    <cellStyle name="Currency 2 5 3 4 2 5" xfId="5532" xr:uid="{00000000-0005-0000-0000-0000FB130000}"/>
    <cellStyle name="Currency 2 5 3 4 2 5 2" xfId="5533" xr:uid="{00000000-0005-0000-0000-0000FC130000}"/>
    <cellStyle name="Currency 2 5 3 4 2 5 2 2" xfId="5534" xr:uid="{00000000-0005-0000-0000-0000FD130000}"/>
    <cellStyle name="Currency 2 5 3 4 2 5 3" xfId="5535" xr:uid="{00000000-0005-0000-0000-0000FE130000}"/>
    <cellStyle name="Currency 2 5 3 4 2 6" xfId="5536" xr:uid="{00000000-0005-0000-0000-0000FF130000}"/>
    <cellStyle name="Currency 2 5 3 4 2 6 2" xfId="5537" xr:uid="{00000000-0005-0000-0000-000000140000}"/>
    <cellStyle name="Currency 2 5 3 4 2 6 2 2" xfId="5538" xr:uid="{00000000-0005-0000-0000-000001140000}"/>
    <cellStyle name="Currency 2 5 3 4 2 6 3" xfId="5539" xr:uid="{00000000-0005-0000-0000-000002140000}"/>
    <cellStyle name="Currency 2 5 3 4 2 7" xfId="5540" xr:uid="{00000000-0005-0000-0000-000003140000}"/>
    <cellStyle name="Currency 2 5 3 4 2 7 2" xfId="5541" xr:uid="{00000000-0005-0000-0000-000004140000}"/>
    <cellStyle name="Currency 2 5 3 4 2 8" xfId="5542" xr:uid="{00000000-0005-0000-0000-000005140000}"/>
    <cellStyle name="Currency 2 5 3 4 2 8 2" xfId="5543" xr:uid="{00000000-0005-0000-0000-000006140000}"/>
    <cellStyle name="Currency 2 5 3 4 2 9" xfId="5544" xr:uid="{00000000-0005-0000-0000-000007140000}"/>
    <cellStyle name="Currency 2 5 3 4 3" xfId="5545" xr:uid="{00000000-0005-0000-0000-000008140000}"/>
    <cellStyle name="Currency 2 5 3 4 3 2" xfId="5546" xr:uid="{00000000-0005-0000-0000-000009140000}"/>
    <cellStyle name="Currency 2 5 3 4 3 3" xfId="5547" xr:uid="{00000000-0005-0000-0000-00000A140000}"/>
    <cellStyle name="Currency 2 5 3 4 3 3 2" xfId="5548" xr:uid="{00000000-0005-0000-0000-00000B140000}"/>
    <cellStyle name="Currency 2 5 3 4 3 3 3" xfId="5549" xr:uid="{00000000-0005-0000-0000-00000C140000}"/>
    <cellStyle name="Currency 2 5 3 4 3 4" xfId="5550" xr:uid="{00000000-0005-0000-0000-00000D140000}"/>
    <cellStyle name="Currency 2 5 3 4 3 4 2" xfId="5551" xr:uid="{00000000-0005-0000-0000-00000E140000}"/>
    <cellStyle name="Currency 2 5 3 4 3 4 2 2" xfId="5552" xr:uid="{00000000-0005-0000-0000-00000F140000}"/>
    <cellStyle name="Currency 2 5 3 4 3 4 3" xfId="5553" xr:uid="{00000000-0005-0000-0000-000010140000}"/>
    <cellStyle name="Currency 2 5 3 4 3 5" xfId="5554" xr:uid="{00000000-0005-0000-0000-000011140000}"/>
    <cellStyle name="Currency 2 5 3 4 3 5 2" xfId="5555" xr:uid="{00000000-0005-0000-0000-000012140000}"/>
    <cellStyle name="Currency 2 5 3 4 3 5 2 2" xfId="5556" xr:uid="{00000000-0005-0000-0000-000013140000}"/>
    <cellStyle name="Currency 2 5 3 4 3 5 3" xfId="5557" xr:uid="{00000000-0005-0000-0000-000014140000}"/>
    <cellStyle name="Currency 2 5 3 4 3 6" xfId="5558" xr:uid="{00000000-0005-0000-0000-000015140000}"/>
    <cellStyle name="Currency 2 5 3 4 3 6 2" xfId="5559" xr:uid="{00000000-0005-0000-0000-000016140000}"/>
    <cellStyle name="Currency 2 5 3 4 3 6 2 2" xfId="5560" xr:uid="{00000000-0005-0000-0000-000017140000}"/>
    <cellStyle name="Currency 2 5 3 4 3 6 3" xfId="5561" xr:uid="{00000000-0005-0000-0000-000018140000}"/>
    <cellStyle name="Currency 2 5 3 4 3 7" xfId="5562" xr:uid="{00000000-0005-0000-0000-000019140000}"/>
    <cellStyle name="Currency 2 5 3 4 3 7 2" xfId="5563" xr:uid="{00000000-0005-0000-0000-00001A140000}"/>
    <cellStyle name="Currency 2 5 3 4 3 8" xfId="5564" xr:uid="{00000000-0005-0000-0000-00001B140000}"/>
    <cellStyle name="Currency 2 5 3 4 3 8 2" xfId="5565" xr:uid="{00000000-0005-0000-0000-00001C140000}"/>
    <cellStyle name="Currency 2 5 3 4 3 9" xfId="5566" xr:uid="{00000000-0005-0000-0000-00001D140000}"/>
    <cellStyle name="Currency 2 5 3 4 4" xfId="5567" xr:uid="{00000000-0005-0000-0000-00001E140000}"/>
    <cellStyle name="Currency 2 5 3 4 4 2" xfId="5568" xr:uid="{00000000-0005-0000-0000-00001F140000}"/>
    <cellStyle name="Currency 2 5 3 4 4 3" xfId="5569" xr:uid="{00000000-0005-0000-0000-000020140000}"/>
    <cellStyle name="Currency 2 5 3 4 4 3 2" xfId="5570" xr:uid="{00000000-0005-0000-0000-000021140000}"/>
    <cellStyle name="Currency 2 5 3 4 4 3 2 2" xfId="5571" xr:uid="{00000000-0005-0000-0000-000022140000}"/>
    <cellStyle name="Currency 2 5 3 4 4 3 3" xfId="5572" xr:uid="{00000000-0005-0000-0000-000023140000}"/>
    <cellStyle name="Currency 2 5 3 4 4 4" xfId="5573" xr:uid="{00000000-0005-0000-0000-000024140000}"/>
    <cellStyle name="Currency 2 5 3 4 4 4 2" xfId="5574" xr:uid="{00000000-0005-0000-0000-000025140000}"/>
    <cellStyle name="Currency 2 5 3 4 4 4 2 2" xfId="5575" xr:uid="{00000000-0005-0000-0000-000026140000}"/>
    <cellStyle name="Currency 2 5 3 4 4 4 3" xfId="5576" xr:uid="{00000000-0005-0000-0000-000027140000}"/>
    <cellStyle name="Currency 2 5 3 4 4 5" xfId="5577" xr:uid="{00000000-0005-0000-0000-000028140000}"/>
    <cellStyle name="Currency 2 5 3 4 4 5 2" xfId="5578" xr:uid="{00000000-0005-0000-0000-000029140000}"/>
    <cellStyle name="Currency 2 5 3 4 4 5 2 2" xfId="5579" xr:uid="{00000000-0005-0000-0000-00002A140000}"/>
    <cellStyle name="Currency 2 5 3 4 4 5 3" xfId="5580" xr:uid="{00000000-0005-0000-0000-00002B140000}"/>
    <cellStyle name="Currency 2 5 3 4 4 6" xfId="5581" xr:uid="{00000000-0005-0000-0000-00002C140000}"/>
    <cellStyle name="Currency 2 5 3 4 4 6 2" xfId="5582" xr:uid="{00000000-0005-0000-0000-00002D140000}"/>
    <cellStyle name="Currency 2 5 3 4 4 7" xfId="5583" xr:uid="{00000000-0005-0000-0000-00002E140000}"/>
    <cellStyle name="Currency 2 5 3 4 4 7 2" xfId="5584" xr:uid="{00000000-0005-0000-0000-00002F140000}"/>
    <cellStyle name="Currency 2 5 3 4 4 8" xfId="5585" xr:uid="{00000000-0005-0000-0000-000030140000}"/>
    <cellStyle name="Currency 2 5 3 4 4 9" xfId="5586" xr:uid="{00000000-0005-0000-0000-000031140000}"/>
    <cellStyle name="Currency 2 5 3 4 5" xfId="5587" xr:uid="{00000000-0005-0000-0000-000032140000}"/>
    <cellStyle name="Currency 2 5 3 4 5 2" xfId="5588" xr:uid="{00000000-0005-0000-0000-000033140000}"/>
    <cellStyle name="Currency 2 5 3 4 5 3" xfId="5589" xr:uid="{00000000-0005-0000-0000-000034140000}"/>
    <cellStyle name="Currency 2 5 3 4 6" xfId="5590" xr:uid="{00000000-0005-0000-0000-000035140000}"/>
    <cellStyle name="Currency 2 5 3 4 6 2" xfId="5591" xr:uid="{00000000-0005-0000-0000-000036140000}"/>
    <cellStyle name="Currency 2 5 3 4 6 2 2" xfId="5592" xr:uid="{00000000-0005-0000-0000-000037140000}"/>
    <cellStyle name="Currency 2 5 3 4 6 2 2 2" xfId="5593" xr:uid="{00000000-0005-0000-0000-000038140000}"/>
    <cellStyle name="Currency 2 5 3 4 6 2 3" xfId="5594" xr:uid="{00000000-0005-0000-0000-000039140000}"/>
    <cellStyle name="Currency 2 5 3 4 6 3" xfId="5595" xr:uid="{00000000-0005-0000-0000-00003A140000}"/>
    <cellStyle name="Currency 2 5 3 4 6 3 2" xfId="5596" xr:uid="{00000000-0005-0000-0000-00003B140000}"/>
    <cellStyle name="Currency 2 5 3 4 6 3 2 2" xfId="5597" xr:uid="{00000000-0005-0000-0000-00003C140000}"/>
    <cellStyle name="Currency 2 5 3 4 6 3 3" xfId="5598" xr:uid="{00000000-0005-0000-0000-00003D140000}"/>
    <cellStyle name="Currency 2 5 3 4 6 4" xfId="5599" xr:uid="{00000000-0005-0000-0000-00003E140000}"/>
    <cellStyle name="Currency 2 5 3 4 6 4 2" xfId="5600" xr:uid="{00000000-0005-0000-0000-00003F140000}"/>
    <cellStyle name="Currency 2 5 3 4 6 4 2 2" xfId="5601" xr:uid="{00000000-0005-0000-0000-000040140000}"/>
    <cellStyle name="Currency 2 5 3 4 6 4 3" xfId="5602" xr:uid="{00000000-0005-0000-0000-000041140000}"/>
    <cellStyle name="Currency 2 5 3 4 6 5" xfId="5603" xr:uid="{00000000-0005-0000-0000-000042140000}"/>
    <cellStyle name="Currency 2 5 3 4 6 5 2" xfId="5604" xr:uid="{00000000-0005-0000-0000-000043140000}"/>
    <cellStyle name="Currency 2 5 3 4 6 6" xfId="5605" xr:uid="{00000000-0005-0000-0000-000044140000}"/>
    <cellStyle name="Currency 2 5 3 4 6 6 2" xfId="5606" xr:uid="{00000000-0005-0000-0000-000045140000}"/>
    <cellStyle name="Currency 2 5 3 4 6 7" xfId="5607" xr:uid="{00000000-0005-0000-0000-000046140000}"/>
    <cellStyle name="Currency 2 5 3 4 7" xfId="5608" xr:uid="{00000000-0005-0000-0000-000047140000}"/>
    <cellStyle name="Currency 2 5 3 4 7 2" xfId="5609" xr:uid="{00000000-0005-0000-0000-000048140000}"/>
    <cellStyle name="Currency 2 5 3 4 7 2 2" xfId="5610" xr:uid="{00000000-0005-0000-0000-000049140000}"/>
    <cellStyle name="Currency 2 5 3 4 7 3" xfId="5611" xr:uid="{00000000-0005-0000-0000-00004A140000}"/>
    <cellStyle name="Currency 2 5 3 4 8" xfId="5612" xr:uid="{00000000-0005-0000-0000-00004B140000}"/>
    <cellStyle name="Currency 2 5 3 4 8 2" xfId="5613" xr:uid="{00000000-0005-0000-0000-00004C140000}"/>
    <cellStyle name="Currency 2 5 3 4 8 2 2" xfId="5614" xr:uid="{00000000-0005-0000-0000-00004D140000}"/>
    <cellStyle name="Currency 2 5 3 4 8 3" xfId="5615" xr:uid="{00000000-0005-0000-0000-00004E140000}"/>
    <cellStyle name="Currency 2 5 3 5" xfId="253" xr:uid="{00000000-0005-0000-0000-00004F140000}"/>
    <cellStyle name="Currency 2 5 3 5 10" xfId="5616" xr:uid="{00000000-0005-0000-0000-000050140000}"/>
    <cellStyle name="Currency 2 5 3 5 2" xfId="254" xr:uid="{00000000-0005-0000-0000-000051140000}"/>
    <cellStyle name="Currency 2 5 3 5 2 2" xfId="5617" xr:uid="{00000000-0005-0000-0000-000052140000}"/>
    <cellStyle name="Currency 2 5 3 5 2 3" xfId="5618" xr:uid="{00000000-0005-0000-0000-000053140000}"/>
    <cellStyle name="Currency 2 5 3 5 2 3 2" xfId="5619" xr:uid="{00000000-0005-0000-0000-000054140000}"/>
    <cellStyle name="Currency 2 5 3 5 2 3 3" xfId="5620" xr:uid="{00000000-0005-0000-0000-000055140000}"/>
    <cellStyle name="Currency 2 5 3 5 2 4" xfId="5621" xr:uid="{00000000-0005-0000-0000-000056140000}"/>
    <cellStyle name="Currency 2 5 3 5 2 4 2" xfId="5622" xr:uid="{00000000-0005-0000-0000-000057140000}"/>
    <cellStyle name="Currency 2 5 3 5 2 4 2 2" xfId="5623" xr:uid="{00000000-0005-0000-0000-000058140000}"/>
    <cellStyle name="Currency 2 5 3 5 2 4 3" xfId="5624" xr:uid="{00000000-0005-0000-0000-000059140000}"/>
    <cellStyle name="Currency 2 5 3 5 2 5" xfId="5625" xr:uid="{00000000-0005-0000-0000-00005A140000}"/>
    <cellStyle name="Currency 2 5 3 5 2 5 2" xfId="5626" xr:uid="{00000000-0005-0000-0000-00005B140000}"/>
    <cellStyle name="Currency 2 5 3 5 2 5 2 2" xfId="5627" xr:uid="{00000000-0005-0000-0000-00005C140000}"/>
    <cellStyle name="Currency 2 5 3 5 2 5 3" xfId="5628" xr:uid="{00000000-0005-0000-0000-00005D140000}"/>
    <cellStyle name="Currency 2 5 3 5 2 6" xfId="5629" xr:uid="{00000000-0005-0000-0000-00005E140000}"/>
    <cellStyle name="Currency 2 5 3 5 2 6 2" xfId="5630" xr:uid="{00000000-0005-0000-0000-00005F140000}"/>
    <cellStyle name="Currency 2 5 3 5 2 6 2 2" xfId="5631" xr:uid="{00000000-0005-0000-0000-000060140000}"/>
    <cellStyle name="Currency 2 5 3 5 2 6 3" xfId="5632" xr:uid="{00000000-0005-0000-0000-000061140000}"/>
    <cellStyle name="Currency 2 5 3 5 2 7" xfId="5633" xr:uid="{00000000-0005-0000-0000-000062140000}"/>
    <cellStyle name="Currency 2 5 3 5 2 7 2" xfId="5634" xr:uid="{00000000-0005-0000-0000-000063140000}"/>
    <cellStyle name="Currency 2 5 3 5 2 8" xfId="5635" xr:uid="{00000000-0005-0000-0000-000064140000}"/>
    <cellStyle name="Currency 2 5 3 5 2 8 2" xfId="5636" xr:uid="{00000000-0005-0000-0000-000065140000}"/>
    <cellStyle name="Currency 2 5 3 5 2 9" xfId="5637" xr:uid="{00000000-0005-0000-0000-000066140000}"/>
    <cellStyle name="Currency 2 5 3 5 3" xfId="255" xr:uid="{00000000-0005-0000-0000-000067140000}"/>
    <cellStyle name="Currency 2 5 3 5 4" xfId="5638" xr:uid="{00000000-0005-0000-0000-000068140000}"/>
    <cellStyle name="Currency 2 5 3 5 4 2" xfId="5639" xr:uid="{00000000-0005-0000-0000-000069140000}"/>
    <cellStyle name="Currency 2 5 3 5 4 3" xfId="5640" xr:uid="{00000000-0005-0000-0000-00006A140000}"/>
    <cellStyle name="Currency 2 5 3 5 5" xfId="5641" xr:uid="{00000000-0005-0000-0000-00006B140000}"/>
    <cellStyle name="Currency 2 5 3 5 5 2" xfId="5642" xr:uid="{00000000-0005-0000-0000-00006C140000}"/>
    <cellStyle name="Currency 2 5 3 5 5 2 2" xfId="5643" xr:uid="{00000000-0005-0000-0000-00006D140000}"/>
    <cellStyle name="Currency 2 5 3 5 5 3" xfId="5644" xr:uid="{00000000-0005-0000-0000-00006E140000}"/>
    <cellStyle name="Currency 2 5 3 5 6" xfId="5645" xr:uid="{00000000-0005-0000-0000-00006F140000}"/>
    <cellStyle name="Currency 2 5 3 5 6 2" xfId="5646" xr:uid="{00000000-0005-0000-0000-000070140000}"/>
    <cellStyle name="Currency 2 5 3 5 6 2 2" xfId="5647" xr:uid="{00000000-0005-0000-0000-000071140000}"/>
    <cellStyle name="Currency 2 5 3 5 6 3" xfId="5648" xr:uid="{00000000-0005-0000-0000-000072140000}"/>
    <cellStyle name="Currency 2 5 3 5 7" xfId="5649" xr:uid="{00000000-0005-0000-0000-000073140000}"/>
    <cellStyle name="Currency 2 5 3 5 7 2" xfId="5650" xr:uid="{00000000-0005-0000-0000-000074140000}"/>
    <cellStyle name="Currency 2 5 3 5 7 2 2" xfId="5651" xr:uid="{00000000-0005-0000-0000-000075140000}"/>
    <cellStyle name="Currency 2 5 3 5 7 3" xfId="5652" xr:uid="{00000000-0005-0000-0000-000076140000}"/>
    <cellStyle name="Currency 2 5 3 5 8" xfId="5653" xr:uid="{00000000-0005-0000-0000-000077140000}"/>
    <cellStyle name="Currency 2 5 3 5 8 2" xfId="5654" xr:uid="{00000000-0005-0000-0000-000078140000}"/>
    <cellStyle name="Currency 2 5 3 5 9" xfId="5655" xr:uid="{00000000-0005-0000-0000-000079140000}"/>
    <cellStyle name="Currency 2 5 3 5 9 2" xfId="5656" xr:uid="{00000000-0005-0000-0000-00007A140000}"/>
    <cellStyle name="Currency 2 5 3 6" xfId="256" xr:uid="{00000000-0005-0000-0000-00007B140000}"/>
    <cellStyle name="Currency 2 5 3 6 2" xfId="257" xr:uid="{00000000-0005-0000-0000-00007C140000}"/>
    <cellStyle name="Currency 2 5 3 6 2 10" xfId="5657" xr:uid="{00000000-0005-0000-0000-00007D140000}"/>
    <cellStyle name="Currency 2 5 3 6 2 2" xfId="5658" xr:uid="{00000000-0005-0000-0000-00007E140000}"/>
    <cellStyle name="Currency 2 5 3 6 2 3" xfId="5659" xr:uid="{00000000-0005-0000-0000-00007F140000}"/>
    <cellStyle name="Currency 2 5 3 6 2 4" xfId="5660" xr:uid="{00000000-0005-0000-0000-000080140000}"/>
    <cellStyle name="Currency 2 5 3 6 2 4 2" xfId="5661" xr:uid="{00000000-0005-0000-0000-000081140000}"/>
    <cellStyle name="Currency 2 5 3 6 2 4 2 2" xfId="5662" xr:uid="{00000000-0005-0000-0000-000082140000}"/>
    <cellStyle name="Currency 2 5 3 6 2 4 3" xfId="5663" xr:uid="{00000000-0005-0000-0000-000083140000}"/>
    <cellStyle name="Currency 2 5 3 6 2 5" xfId="5664" xr:uid="{00000000-0005-0000-0000-000084140000}"/>
    <cellStyle name="Currency 2 5 3 6 2 5 2" xfId="5665" xr:uid="{00000000-0005-0000-0000-000085140000}"/>
    <cellStyle name="Currency 2 5 3 6 2 5 2 2" xfId="5666" xr:uid="{00000000-0005-0000-0000-000086140000}"/>
    <cellStyle name="Currency 2 5 3 6 2 5 3" xfId="5667" xr:uid="{00000000-0005-0000-0000-000087140000}"/>
    <cellStyle name="Currency 2 5 3 6 2 6" xfId="5668" xr:uid="{00000000-0005-0000-0000-000088140000}"/>
    <cellStyle name="Currency 2 5 3 6 2 6 2" xfId="5669" xr:uid="{00000000-0005-0000-0000-000089140000}"/>
    <cellStyle name="Currency 2 5 3 6 2 6 2 2" xfId="5670" xr:uid="{00000000-0005-0000-0000-00008A140000}"/>
    <cellStyle name="Currency 2 5 3 6 2 6 3" xfId="5671" xr:uid="{00000000-0005-0000-0000-00008B140000}"/>
    <cellStyle name="Currency 2 5 3 6 2 7" xfId="5672" xr:uid="{00000000-0005-0000-0000-00008C140000}"/>
    <cellStyle name="Currency 2 5 3 6 2 7 2" xfId="5673" xr:uid="{00000000-0005-0000-0000-00008D140000}"/>
    <cellStyle name="Currency 2 5 3 6 2 8" xfId="5674" xr:uid="{00000000-0005-0000-0000-00008E140000}"/>
    <cellStyle name="Currency 2 5 3 6 2 8 2" xfId="5675" xr:uid="{00000000-0005-0000-0000-00008F140000}"/>
    <cellStyle name="Currency 2 5 3 6 2 9" xfId="5676" xr:uid="{00000000-0005-0000-0000-000090140000}"/>
    <cellStyle name="Currency 2 5 3 6 3" xfId="258" xr:uid="{00000000-0005-0000-0000-000091140000}"/>
    <cellStyle name="Currency 2 5 3 6 4" xfId="5677" xr:uid="{00000000-0005-0000-0000-000092140000}"/>
    <cellStyle name="Currency 2 5 3 6 4 2" xfId="5678" xr:uid="{00000000-0005-0000-0000-000093140000}"/>
    <cellStyle name="Currency 2 5 3 6 4 2 2" xfId="5679" xr:uid="{00000000-0005-0000-0000-000094140000}"/>
    <cellStyle name="Currency 2 5 3 6 4 3" xfId="5680" xr:uid="{00000000-0005-0000-0000-000095140000}"/>
    <cellStyle name="Currency 2 5 3 6 5" xfId="5681" xr:uid="{00000000-0005-0000-0000-000096140000}"/>
    <cellStyle name="Currency 2 5 3 6 5 2" xfId="5682" xr:uid="{00000000-0005-0000-0000-000097140000}"/>
    <cellStyle name="Currency 2 5 3 6 5 2 2" xfId="5683" xr:uid="{00000000-0005-0000-0000-000098140000}"/>
    <cellStyle name="Currency 2 5 3 6 5 3" xfId="5684" xr:uid="{00000000-0005-0000-0000-000099140000}"/>
    <cellStyle name="Currency 2 5 3 7" xfId="5685" xr:uid="{00000000-0005-0000-0000-00009A140000}"/>
    <cellStyle name="Currency 2 5 3 7 2" xfId="5686" xr:uid="{00000000-0005-0000-0000-00009B140000}"/>
    <cellStyle name="Currency 2 5 3 7 3" xfId="5687" xr:uid="{00000000-0005-0000-0000-00009C140000}"/>
    <cellStyle name="Currency 2 5 3 7 3 2" xfId="5688" xr:uid="{00000000-0005-0000-0000-00009D140000}"/>
    <cellStyle name="Currency 2 5 3 7 3 3" xfId="5689" xr:uid="{00000000-0005-0000-0000-00009E140000}"/>
    <cellStyle name="Currency 2 5 3 7 4" xfId="5690" xr:uid="{00000000-0005-0000-0000-00009F140000}"/>
    <cellStyle name="Currency 2 5 3 7 4 2" xfId="5691" xr:uid="{00000000-0005-0000-0000-0000A0140000}"/>
    <cellStyle name="Currency 2 5 3 7 4 2 2" xfId="5692" xr:uid="{00000000-0005-0000-0000-0000A1140000}"/>
    <cellStyle name="Currency 2 5 3 7 4 3" xfId="5693" xr:uid="{00000000-0005-0000-0000-0000A2140000}"/>
    <cellStyle name="Currency 2 5 3 7 5" xfId="5694" xr:uid="{00000000-0005-0000-0000-0000A3140000}"/>
    <cellStyle name="Currency 2 5 3 7 5 2" xfId="5695" xr:uid="{00000000-0005-0000-0000-0000A4140000}"/>
    <cellStyle name="Currency 2 5 3 7 5 2 2" xfId="5696" xr:uid="{00000000-0005-0000-0000-0000A5140000}"/>
    <cellStyle name="Currency 2 5 3 7 5 3" xfId="5697" xr:uid="{00000000-0005-0000-0000-0000A6140000}"/>
    <cellStyle name="Currency 2 5 3 7 6" xfId="5698" xr:uid="{00000000-0005-0000-0000-0000A7140000}"/>
    <cellStyle name="Currency 2 5 3 7 6 2" xfId="5699" xr:uid="{00000000-0005-0000-0000-0000A8140000}"/>
    <cellStyle name="Currency 2 5 3 7 6 2 2" xfId="5700" xr:uid="{00000000-0005-0000-0000-0000A9140000}"/>
    <cellStyle name="Currency 2 5 3 7 6 3" xfId="5701" xr:uid="{00000000-0005-0000-0000-0000AA140000}"/>
    <cellStyle name="Currency 2 5 3 7 7" xfId="5702" xr:uid="{00000000-0005-0000-0000-0000AB140000}"/>
    <cellStyle name="Currency 2 5 3 7 7 2" xfId="5703" xr:uid="{00000000-0005-0000-0000-0000AC140000}"/>
    <cellStyle name="Currency 2 5 3 7 8" xfId="5704" xr:uid="{00000000-0005-0000-0000-0000AD140000}"/>
    <cellStyle name="Currency 2 5 3 7 8 2" xfId="5705" xr:uid="{00000000-0005-0000-0000-0000AE140000}"/>
    <cellStyle name="Currency 2 5 3 7 9" xfId="5706" xr:uid="{00000000-0005-0000-0000-0000AF140000}"/>
    <cellStyle name="Currency 2 5 3 8" xfId="5707" xr:uid="{00000000-0005-0000-0000-0000B0140000}"/>
    <cellStyle name="Currency 2 5 3 8 2" xfId="5708" xr:uid="{00000000-0005-0000-0000-0000B1140000}"/>
    <cellStyle name="Currency 2 5 3 8 3" xfId="5709" xr:uid="{00000000-0005-0000-0000-0000B2140000}"/>
    <cellStyle name="Currency 2 5 3 9" xfId="5710" xr:uid="{00000000-0005-0000-0000-0000B3140000}"/>
    <cellStyle name="Currency 2 5 4" xfId="259" xr:uid="{00000000-0005-0000-0000-0000B4140000}"/>
    <cellStyle name="Currency 2 5 4 10" xfId="5711" xr:uid="{00000000-0005-0000-0000-0000B5140000}"/>
    <cellStyle name="Currency 2 5 4 10 2" xfId="5712" xr:uid="{00000000-0005-0000-0000-0000B6140000}"/>
    <cellStyle name="Currency 2 5 4 10 2 2" xfId="5713" xr:uid="{00000000-0005-0000-0000-0000B7140000}"/>
    <cellStyle name="Currency 2 5 4 10 3" xfId="5714" xr:uid="{00000000-0005-0000-0000-0000B8140000}"/>
    <cellStyle name="Currency 2 5 4 11" xfId="5715" xr:uid="{00000000-0005-0000-0000-0000B9140000}"/>
    <cellStyle name="Currency 2 5 4 11 2" xfId="5716" xr:uid="{00000000-0005-0000-0000-0000BA140000}"/>
    <cellStyle name="Currency 2 5 4 12" xfId="5717" xr:uid="{00000000-0005-0000-0000-0000BB140000}"/>
    <cellStyle name="Currency 2 5 4 12 2" xfId="5718" xr:uid="{00000000-0005-0000-0000-0000BC140000}"/>
    <cellStyle name="Currency 2 5 4 13" xfId="5719" xr:uid="{00000000-0005-0000-0000-0000BD140000}"/>
    <cellStyle name="Currency 2 5 4 14" xfId="5720" xr:uid="{00000000-0005-0000-0000-0000BE140000}"/>
    <cellStyle name="Currency 2 5 4 15" xfId="5721" xr:uid="{00000000-0005-0000-0000-0000BF140000}"/>
    <cellStyle name="Currency 2 5 4 2" xfId="260" xr:uid="{00000000-0005-0000-0000-0000C0140000}"/>
    <cellStyle name="Currency 2 5 4 2 2" xfId="5722" xr:uid="{00000000-0005-0000-0000-0000C1140000}"/>
    <cellStyle name="Currency 2 5 4 2 2 2" xfId="5723" xr:uid="{00000000-0005-0000-0000-0000C2140000}"/>
    <cellStyle name="Currency 2 5 4 2 2 3" xfId="5724" xr:uid="{00000000-0005-0000-0000-0000C3140000}"/>
    <cellStyle name="Currency 2 5 4 2 2 3 2" xfId="5725" xr:uid="{00000000-0005-0000-0000-0000C4140000}"/>
    <cellStyle name="Currency 2 5 4 2 2 3 3" xfId="5726" xr:uid="{00000000-0005-0000-0000-0000C5140000}"/>
    <cellStyle name="Currency 2 5 4 2 2 4" xfId="5727" xr:uid="{00000000-0005-0000-0000-0000C6140000}"/>
    <cellStyle name="Currency 2 5 4 2 2 4 2" xfId="5728" xr:uid="{00000000-0005-0000-0000-0000C7140000}"/>
    <cellStyle name="Currency 2 5 4 2 2 4 2 2" xfId="5729" xr:uid="{00000000-0005-0000-0000-0000C8140000}"/>
    <cellStyle name="Currency 2 5 4 2 2 4 3" xfId="5730" xr:uid="{00000000-0005-0000-0000-0000C9140000}"/>
    <cellStyle name="Currency 2 5 4 2 2 5" xfId="5731" xr:uid="{00000000-0005-0000-0000-0000CA140000}"/>
    <cellStyle name="Currency 2 5 4 2 2 5 2" xfId="5732" xr:uid="{00000000-0005-0000-0000-0000CB140000}"/>
    <cellStyle name="Currency 2 5 4 2 2 5 2 2" xfId="5733" xr:uid="{00000000-0005-0000-0000-0000CC140000}"/>
    <cellStyle name="Currency 2 5 4 2 2 5 3" xfId="5734" xr:uid="{00000000-0005-0000-0000-0000CD140000}"/>
    <cellStyle name="Currency 2 5 4 2 2 6" xfId="5735" xr:uid="{00000000-0005-0000-0000-0000CE140000}"/>
    <cellStyle name="Currency 2 5 4 2 2 6 2" xfId="5736" xr:uid="{00000000-0005-0000-0000-0000CF140000}"/>
    <cellStyle name="Currency 2 5 4 2 2 6 2 2" xfId="5737" xr:uid="{00000000-0005-0000-0000-0000D0140000}"/>
    <cellStyle name="Currency 2 5 4 2 2 6 3" xfId="5738" xr:uid="{00000000-0005-0000-0000-0000D1140000}"/>
    <cellStyle name="Currency 2 5 4 2 2 7" xfId="5739" xr:uid="{00000000-0005-0000-0000-0000D2140000}"/>
    <cellStyle name="Currency 2 5 4 2 2 7 2" xfId="5740" xr:uid="{00000000-0005-0000-0000-0000D3140000}"/>
    <cellStyle name="Currency 2 5 4 2 2 8" xfId="5741" xr:uid="{00000000-0005-0000-0000-0000D4140000}"/>
    <cellStyle name="Currency 2 5 4 2 2 8 2" xfId="5742" xr:uid="{00000000-0005-0000-0000-0000D5140000}"/>
    <cellStyle name="Currency 2 5 4 2 2 9" xfId="5743" xr:uid="{00000000-0005-0000-0000-0000D6140000}"/>
    <cellStyle name="Currency 2 5 4 2 3" xfId="5744" xr:uid="{00000000-0005-0000-0000-0000D7140000}"/>
    <cellStyle name="Currency 2 5 4 2 3 2" xfId="5745" xr:uid="{00000000-0005-0000-0000-0000D8140000}"/>
    <cellStyle name="Currency 2 5 4 2 3 3" xfId="5746" xr:uid="{00000000-0005-0000-0000-0000D9140000}"/>
    <cellStyle name="Currency 2 5 4 2 3 3 2" xfId="5747" xr:uid="{00000000-0005-0000-0000-0000DA140000}"/>
    <cellStyle name="Currency 2 5 4 2 3 3 3" xfId="5748" xr:uid="{00000000-0005-0000-0000-0000DB140000}"/>
    <cellStyle name="Currency 2 5 4 2 3 4" xfId="5749" xr:uid="{00000000-0005-0000-0000-0000DC140000}"/>
    <cellStyle name="Currency 2 5 4 2 3 4 2" xfId="5750" xr:uid="{00000000-0005-0000-0000-0000DD140000}"/>
    <cellStyle name="Currency 2 5 4 2 3 4 2 2" xfId="5751" xr:uid="{00000000-0005-0000-0000-0000DE140000}"/>
    <cellStyle name="Currency 2 5 4 2 3 4 3" xfId="5752" xr:uid="{00000000-0005-0000-0000-0000DF140000}"/>
    <cellStyle name="Currency 2 5 4 2 3 5" xfId="5753" xr:uid="{00000000-0005-0000-0000-0000E0140000}"/>
    <cellStyle name="Currency 2 5 4 2 3 5 2" xfId="5754" xr:uid="{00000000-0005-0000-0000-0000E1140000}"/>
    <cellStyle name="Currency 2 5 4 2 3 5 2 2" xfId="5755" xr:uid="{00000000-0005-0000-0000-0000E2140000}"/>
    <cellStyle name="Currency 2 5 4 2 3 5 3" xfId="5756" xr:uid="{00000000-0005-0000-0000-0000E3140000}"/>
    <cellStyle name="Currency 2 5 4 2 3 6" xfId="5757" xr:uid="{00000000-0005-0000-0000-0000E4140000}"/>
    <cellStyle name="Currency 2 5 4 2 3 6 2" xfId="5758" xr:uid="{00000000-0005-0000-0000-0000E5140000}"/>
    <cellStyle name="Currency 2 5 4 2 3 6 2 2" xfId="5759" xr:uid="{00000000-0005-0000-0000-0000E6140000}"/>
    <cellStyle name="Currency 2 5 4 2 3 6 3" xfId="5760" xr:uid="{00000000-0005-0000-0000-0000E7140000}"/>
    <cellStyle name="Currency 2 5 4 2 3 7" xfId="5761" xr:uid="{00000000-0005-0000-0000-0000E8140000}"/>
    <cellStyle name="Currency 2 5 4 2 3 7 2" xfId="5762" xr:uid="{00000000-0005-0000-0000-0000E9140000}"/>
    <cellStyle name="Currency 2 5 4 2 3 8" xfId="5763" xr:uid="{00000000-0005-0000-0000-0000EA140000}"/>
    <cellStyle name="Currency 2 5 4 2 3 8 2" xfId="5764" xr:uid="{00000000-0005-0000-0000-0000EB140000}"/>
    <cellStyle name="Currency 2 5 4 2 3 9" xfId="5765" xr:uid="{00000000-0005-0000-0000-0000EC140000}"/>
    <cellStyle name="Currency 2 5 4 2 4" xfId="5766" xr:uid="{00000000-0005-0000-0000-0000ED140000}"/>
    <cellStyle name="Currency 2 5 4 2 4 2" xfId="5767" xr:uid="{00000000-0005-0000-0000-0000EE140000}"/>
    <cellStyle name="Currency 2 5 4 2 4 3" xfId="5768" xr:uid="{00000000-0005-0000-0000-0000EF140000}"/>
    <cellStyle name="Currency 2 5 4 2 4 3 2" xfId="5769" xr:uid="{00000000-0005-0000-0000-0000F0140000}"/>
    <cellStyle name="Currency 2 5 4 2 4 3 2 2" xfId="5770" xr:uid="{00000000-0005-0000-0000-0000F1140000}"/>
    <cellStyle name="Currency 2 5 4 2 4 3 3" xfId="5771" xr:uid="{00000000-0005-0000-0000-0000F2140000}"/>
    <cellStyle name="Currency 2 5 4 2 4 4" xfId="5772" xr:uid="{00000000-0005-0000-0000-0000F3140000}"/>
    <cellStyle name="Currency 2 5 4 2 4 4 2" xfId="5773" xr:uid="{00000000-0005-0000-0000-0000F4140000}"/>
    <cellStyle name="Currency 2 5 4 2 4 4 2 2" xfId="5774" xr:uid="{00000000-0005-0000-0000-0000F5140000}"/>
    <cellStyle name="Currency 2 5 4 2 4 4 3" xfId="5775" xr:uid="{00000000-0005-0000-0000-0000F6140000}"/>
    <cellStyle name="Currency 2 5 4 2 4 5" xfId="5776" xr:uid="{00000000-0005-0000-0000-0000F7140000}"/>
    <cellStyle name="Currency 2 5 4 2 4 5 2" xfId="5777" xr:uid="{00000000-0005-0000-0000-0000F8140000}"/>
    <cellStyle name="Currency 2 5 4 2 4 5 2 2" xfId="5778" xr:uid="{00000000-0005-0000-0000-0000F9140000}"/>
    <cellStyle name="Currency 2 5 4 2 4 5 3" xfId="5779" xr:uid="{00000000-0005-0000-0000-0000FA140000}"/>
    <cellStyle name="Currency 2 5 4 2 4 6" xfId="5780" xr:uid="{00000000-0005-0000-0000-0000FB140000}"/>
    <cellStyle name="Currency 2 5 4 2 4 6 2" xfId="5781" xr:uid="{00000000-0005-0000-0000-0000FC140000}"/>
    <cellStyle name="Currency 2 5 4 2 4 7" xfId="5782" xr:uid="{00000000-0005-0000-0000-0000FD140000}"/>
    <cellStyle name="Currency 2 5 4 2 4 7 2" xfId="5783" xr:uid="{00000000-0005-0000-0000-0000FE140000}"/>
    <cellStyle name="Currency 2 5 4 2 4 8" xfId="5784" xr:uid="{00000000-0005-0000-0000-0000FF140000}"/>
    <cellStyle name="Currency 2 5 4 2 4 9" xfId="5785" xr:uid="{00000000-0005-0000-0000-000000150000}"/>
    <cellStyle name="Currency 2 5 4 2 5" xfId="5786" xr:uid="{00000000-0005-0000-0000-000001150000}"/>
    <cellStyle name="Currency 2 5 4 2 5 2" xfId="5787" xr:uid="{00000000-0005-0000-0000-000002150000}"/>
    <cellStyle name="Currency 2 5 4 2 5 3" xfId="5788" xr:uid="{00000000-0005-0000-0000-000003150000}"/>
    <cellStyle name="Currency 2 5 4 2 6" xfId="5789" xr:uid="{00000000-0005-0000-0000-000004150000}"/>
    <cellStyle name="Currency 2 5 4 2 6 2" xfId="5790" xr:uid="{00000000-0005-0000-0000-000005150000}"/>
    <cellStyle name="Currency 2 5 4 2 6 2 2" xfId="5791" xr:uid="{00000000-0005-0000-0000-000006150000}"/>
    <cellStyle name="Currency 2 5 4 2 6 2 2 2" xfId="5792" xr:uid="{00000000-0005-0000-0000-000007150000}"/>
    <cellStyle name="Currency 2 5 4 2 6 2 3" xfId="5793" xr:uid="{00000000-0005-0000-0000-000008150000}"/>
    <cellStyle name="Currency 2 5 4 2 6 3" xfId="5794" xr:uid="{00000000-0005-0000-0000-000009150000}"/>
    <cellStyle name="Currency 2 5 4 2 6 3 2" xfId="5795" xr:uid="{00000000-0005-0000-0000-00000A150000}"/>
    <cellStyle name="Currency 2 5 4 2 6 3 2 2" xfId="5796" xr:uid="{00000000-0005-0000-0000-00000B150000}"/>
    <cellStyle name="Currency 2 5 4 2 6 3 3" xfId="5797" xr:uid="{00000000-0005-0000-0000-00000C150000}"/>
    <cellStyle name="Currency 2 5 4 2 6 4" xfId="5798" xr:uid="{00000000-0005-0000-0000-00000D150000}"/>
    <cellStyle name="Currency 2 5 4 2 6 4 2" xfId="5799" xr:uid="{00000000-0005-0000-0000-00000E150000}"/>
    <cellStyle name="Currency 2 5 4 2 6 4 2 2" xfId="5800" xr:uid="{00000000-0005-0000-0000-00000F150000}"/>
    <cellStyle name="Currency 2 5 4 2 6 4 3" xfId="5801" xr:uid="{00000000-0005-0000-0000-000010150000}"/>
    <cellStyle name="Currency 2 5 4 2 6 5" xfId="5802" xr:uid="{00000000-0005-0000-0000-000011150000}"/>
    <cellStyle name="Currency 2 5 4 2 6 5 2" xfId="5803" xr:uid="{00000000-0005-0000-0000-000012150000}"/>
    <cellStyle name="Currency 2 5 4 2 6 6" xfId="5804" xr:uid="{00000000-0005-0000-0000-000013150000}"/>
    <cellStyle name="Currency 2 5 4 2 6 6 2" xfId="5805" xr:uid="{00000000-0005-0000-0000-000014150000}"/>
    <cellStyle name="Currency 2 5 4 2 6 7" xfId="5806" xr:uid="{00000000-0005-0000-0000-000015150000}"/>
    <cellStyle name="Currency 2 5 4 2 7" xfId="5807" xr:uid="{00000000-0005-0000-0000-000016150000}"/>
    <cellStyle name="Currency 2 5 4 2 7 2" xfId="5808" xr:uid="{00000000-0005-0000-0000-000017150000}"/>
    <cellStyle name="Currency 2 5 4 2 7 2 2" xfId="5809" xr:uid="{00000000-0005-0000-0000-000018150000}"/>
    <cellStyle name="Currency 2 5 4 2 7 3" xfId="5810" xr:uid="{00000000-0005-0000-0000-000019150000}"/>
    <cellStyle name="Currency 2 5 4 2 8" xfId="5811" xr:uid="{00000000-0005-0000-0000-00001A150000}"/>
    <cellStyle name="Currency 2 5 4 2 8 2" xfId="5812" xr:uid="{00000000-0005-0000-0000-00001B150000}"/>
    <cellStyle name="Currency 2 5 4 2 8 2 2" xfId="5813" xr:uid="{00000000-0005-0000-0000-00001C150000}"/>
    <cellStyle name="Currency 2 5 4 2 8 3" xfId="5814" xr:uid="{00000000-0005-0000-0000-00001D150000}"/>
    <cellStyle name="Currency 2 5 4 3" xfId="261" xr:uid="{00000000-0005-0000-0000-00001E150000}"/>
    <cellStyle name="Currency 2 5 4 3 10" xfId="5815" xr:uid="{00000000-0005-0000-0000-00001F150000}"/>
    <cellStyle name="Currency 2 5 4 3 2" xfId="262" xr:uid="{00000000-0005-0000-0000-000020150000}"/>
    <cellStyle name="Currency 2 5 4 3 2 2" xfId="5816" xr:uid="{00000000-0005-0000-0000-000021150000}"/>
    <cellStyle name="Currency 2 5 4 3 2 3" xfId="5817" xr:uid="{00000000-0005-0000-0000-000022150000}"/>
    <cellStyle name="Currency 2 5 4 3 2 3 2" xfId="5818" xr:uid="{00000000-0005-0000-0000-000023150000}"/>
    <cellStyle name="Currency 2 5 4 3 2 3 3" xfId="5819" xr:uid="{00000000-0005-0000-0000-000024150000}"/>
    <cellStyle name="Currency 2 5 4 3 2 4" xfId="5820" xr:uid="{00000000-0005-0000-0000-000025150000}"/>
    <cellStyle name="Currency 2 5 4 3 2 4 2" xfId="5821" xr:uid="{00000000-0005-0000-0000-000026150000}"/>
    <cellStyle name="Currency 2 5 4 3 2 4 2 2" xfId="5822" xr:uid="{00000000-0005-0000-0000-000027150000}"/>
    <cellStyle name="Currency 2 5 4 3 2 4 3" xfId="5823" xr:uid="{00000000-0005-0000-0000-000028150000}"/>
    <cellStyle name="Currency 2 5 4 3 2 5" xfId="5824" xr:uid="{00000000-0005-0000-0000-000029150000}"/>
    <cellStyle name="Currency 2 5 4 3 2 5 2" xfId="5825" xr:uid="{00000000-0005-0000-0000-00002A150000}"/>
    <cellStyle name="Currency 2 5 4 3 2 5 2 2" xfId="5826" xr:uid="{00000000-0005-0000-0000-00002B150000}"/>
    <cellStyle name="Currency 2 5 4 3 2 5 3" xfId="5827" xr:uid="{00000000-0005-0000-0000-00002C150000}"/>
    <cellStyle name="Currency 2 5 4 3 2 6" xfId="5828" xr:uid="{00000000-0005-0000-0000-00002D150000}"/>
    <cellStyle name="Currency 2 5 4 3 2 6 2" xfId="5829" xr:uid="{00000000-0005-0000-0000-00002E150000}"/>
    <cellStyle name="Currency 2 5 4 3 2 6 2 2" xfId="5830" xr:uid="{00000000-0005-0000-0000-00002F150000}"/>
    <cellStyle name="Currency 2 5 4 3 2 6 3" xfId="5831" xr:uid="{00000000-0005-0000-0000-000030150000}"/>
    <cellStyle name="Currency 2 5 4 3 2 7" xfId="5832" xr:uid="{00000000-0005-0000-0000-000031150000}"/>
    <cellStyle name="Currency 2 5 4 3 2 7 2" xfId="5833" xr:uid="{00000000-0005-0000-0000-000032150000}"/>
    <cellStyle name="Currency 2 5 4 3 2 8" xfId="5834" xr:uid="{00000000-0005-0000-0000-000033150000}"/>
    <cellStyle name="Currency 2 5 4 3 2 8 2" xfId="5835" xr:uid="{00000000-0005-0000-0000-000034150000}"/>
    <cellStyle name="Currency 2 5 4 3 2 9" xfId="5836" xr:uid="{00000000-0005-0000-0000-000035150000}"/>
    <cellStyle name="Currency 2 5 4 3 3" xfId="263" xr:uid="{00000000-0005-0000-0000-000036150000}"/>
    <cellStyle name="Currency 2 5 4 3 4" xfId="5837" xr:uid="{00000000-0005-0000-0000-000037150000}"/>
    <cellStyle name="Currency 2 5 4 3 4 2" xfId="5838" xr:uid="{00000000-0005-0000-0000-000038150000}"/>
    <cellStyle name="Currency 2 5 4 3 4 3" xfId="5839" xr:uid="{00000000-0005-0000-0000-000039150000}"/>
    <cellStyle name="Currency 2 5 4 3 5" xfId="5840" xr:uid="{00000000-0005-0000-0000-00003A150000}"/>
    <cellStyle name="Currency 2 5 4 3 5 2" xfId="5841" xr:uid="{00000000-0005-0000-0000-00003B150000}"/>
    <cellStyle name="Currency 2 5 4 3 5 2 2" xfId="5842" xr:uid="{00000000-0005-0000-0000-00003C150000}"/>
    <cellStyle name="Currency 2 5 4 3 5 3" xfId="5843" xr:uid="{00000000-0005-0000-0000-00003D150000}"/>
    <cellStyle name="Currency 2 5 4 3 6" xfId="5844" xr:uid="{00000000-0005-0000-0000-00003E150000}"/>
    <cellStyle name="Currency 2 5 4 3 6 2" xfId="5845" xr:uid="{00000000-0005-0000-0000-00003F150000}"/>
    <cellStyle name="Currency 2 5 4 3 6 2 2" xfId="5846" xr:uid="{00000000-0005-0000-0000-000040150000}"/>
    <cellStyle name="Currency 2 5 4 3 6 3" xfId="5847" xr:uid="{00000000-0005-0000-0000-000041150000}"/>
    <cellStyle name="Currency 2 5 4 3 7" xfId="5848" xr:uid="{00000000-0005-0000-0000-000042150000}"/>
    <cellStyle name="Currency 2 5 4 3 7 2" xfId="5849" xr:uid="{00000000-0005-0000-0000-000043150000}"/>
    <cellStyle name="Currency 2 5 4 3 7 2 2" xfId="5850" xr:uid="{00000000-0005-0000-0000-000044150000}"/>
    <cellStyle name="Currency 2 5 4 3 7 3" xfId="5851" xr:uid="{00000000-0005-0000-0000-000045150000}"/>
    <cellStyle name="Currency 2 5 4 3 8" xfId="5852" xr:uid="{00000000-0005-0000-0000-000046150000}"/>
    <cellStyle name="Currency 2 5 4 3 8 2" xfId="5853" xr:uid="{00000000-0005-0000-0000-000047150000}"/>
    <cellStyle name="Currency 2 5 4 3 9" xfId="5854" xr:uid="{00000000-0005-0000-0000-000048150000}"/>
    <cellStyle name="Currency 2 5 4 3 9 2" xfId="5855" xr:uid="{00000000-0005-0000-0000-000049150000}"/>
    <cellStyle name="Currency 2 5 4 4" xfId="264" xr:uid="{00000000-0005-0000-0000-00004A150000}"/>
    <cellStyle name="Currency 2 5 4 4 2" xfId="265" xr:uid="{00000000-0005-0000-0000-00004B150000}"/>
    <cellStyle name="Currency 2 5 4 4 2 10" xfId="5856" xr:uid="{00000000-0005-0000-0000-00004C150000}"/>
    <cellStyle name="Currency 2 5 4 4 2 2" xfId="5857" xr:uid="{00000000-0005-0000-0000-00004D150000}"/>
    <cellStyle name="Currency 2 5 4 4 2 3" xfId="5858" xr:uid="{00000000-0005-0000-0000-00004E150000}"/>
    <cellStyle name="Currency 2 5 4 4 2 4" xfId="5859" xr:uid="{00000000-0005-0000-0000-00004F150000}"/>
    <cellStyle name="Currency 2 5 4 4 2 4 2" xfId="5860" xr:uid="{00000000-0005-0000-0000-000050150000}"/>
    <cellStyle name="Currency 2 5 4 4 2 4 2 2" xfId="5861" xr:uid="{00000000-0005-0000-0000-000051150000}"/>
    <cellStyle name="Currency 2 5 4 4 2 4 3" xfId="5862" xr:uid="{00000000-0005-0000-0000-000052150000}"/>
    <cellStyle name="Currency 2 5 4 4 2 5" xfId="5863" xr:uid="{00000000-0005-0000-0000-000053150000}"/>
    <cellStyle name="Currency 2 5 4 4 2 5 2" xfId="5864" xr:uid="{00000000-0005-0000-0000-000054150000}"/>
    <cellStyle name="Currency 2 5 4 4 2 5 2 2" xfId="5865" xr:uid="{00000000-0005-0000-0000-000055150000}"/>
    <cellStyle name="Currency 2 5 4 4 2 5 3" xfId="5866" xr:uid="{00000000-0005-0000-0000-000056150000}"/>
    <cellStyle name="Currency 2 5 4 4 2 6" xfId="5867" xr:uid="{00000000-0005-0000-0000-000057150000}"/>
    <cellStyle name="Currency 2 5 4 4 2 6 2" xfId="5868" xr:uid="{00000000-0005-0000-0000-000058150000}"/>
    <cellStyle name="Currency 2 5 4 4 2 6 2 2" xfId="5869" xr:uid="{00000000-0005-0000-0000-000059150000}"/>
    <cellStyle name="Currency 2 5 4 4 2 6 3" xfId="5870" xr:uid="{00000000-0005-0000-0000-00005A150000}"/>
    <cellStyle name="Currency 2 5 4 4 2 7" xfId="5871" xr:uid="{00000000-0005-0000-0000-00005B150000}"/>
    <cellStyle name="Currency 2 5 4 4 2 7 2" xfId="5872" xr:uid="{00000000-0005-0000-0000-00005C150000}"/>
    <cellStyle name="Currency 2 5 4 4 2 8" xfId="5873" xr:uid="{00000000-0005-0000-0000-00005D150000}"/>
    <cellStyle name="Currency 2 5 4 4 2 8 2" xfId="5874" xr:uid="{00000000-0005-0000-0000-00005E150000}"/>
    <cellStyle name="Currency 2 5 4 4 2 9" xfId="5875" xr:uid="{00000000-0005-0000-0000-00005F150000}"/>
    <cellStyle name="Currency 2 5 4 4 3" xfId="266" xr:uid="{00000000-0005-0000-0000-000060150000}"/>
    <cellStyle name="Currency 2 5 4 4 4" xfId="5876" xr:uid="{00000000-0005-0000-0000-000061150000}"/>
    <cellStyle name="Currency 2 5 4 4 4 2" xfId="5877" xr:uid="{00000000-0005-0000-0000-000062150000}"/>
    <cellStyle name="Currency 2 5 4 4 4 2 2" xfId="5878" xr:uid="{00000000-0005-0000-0000-000063150000}"/>
    <cellStyle name="Currency 2 5 4 4 4 3" xfId="5879" xr:uid="{00000000-0005-0000-0000-000064150000}"/>
    <cellStyle name="Currency 2 5 4 4 5" xfId="5880" xr:uid="{00000000-0005-0000-0000-000065150000}"/>
    <cellStyle name="Currency 2 5 4 4 5 2" xfId="5881" xr:uid="{00000000-0005-0000-0000-000066150000}"/>
    <cellStyle name="Currency 2 5 4 4 5 2 2" xfId="5882" xr:uid="{00000000-0005-0000-0000-000067150000}"/>
    <cellStyle name="Currency 2 5 4 4 5 3" xfId="5883" xr:uid="{00000000-0005-0000-0000-000068150000}"/>
    <cellStyle name="Currency 2 5 4 5" xfId="5884" xr:uid="{00000000-0005-0000-0000-000069150000}"/>
    <cellStyle name="Currency 2 5 4 5 2" xfId="5885" xr:uid="{00000000-0005-0000-0000-00006A150000}"/>
    <cellStyle name="Currency 2 5 4 5 3" xfId="5886" xr:uid="{00000000-0005-0000-0000-00006B150000}"/>
    <cellStyle name="Currency 2 5 4 5 3 2" xfId="5887" xr:uid="{00000000-0005-0000-0000-00006C150000}"/>
    <cellStyle name="Currency 2 5 4 5 3 3" xfId="5888" xr:uid="{00000000-0005-0000-0000-00006D150000}"/>
    <cellStyle name="Currency 2 5 4 5 4" xfId="5889" xr:uid="{00000000-0005-0000-0000-00006E150000}"/>
    <cellStyle name="Currency 2 5 4 5 4 2" xfId="5890" xr:uid="{00000000-0005-0000-0000-00006F150000}"/>
    <cellStyle name="Currency 2 5 4 5 4 2 2" xfId="5891" xr:uid="{00000000-0005-0000-0000-000070150000}"/>
    <cellStyle name="Currency 2 5 4 5 4 3" xfId="5892" xr:uid="{00000000-0005-0000-0000-000071150000}"/>
    <cellStyle name="Currency 2 5 4 5 5" xfId="5893" xr:uid="{00000000-0005-0000-0000-000072150000}"/>
    <cellStyle name="Currency 2 5 4 5 5 2" xfId="5894" xr:uid="{00000000-0005-0000-0000-000073150000}"/>
    <cellStyle name="Currency 2 5 4 5 5 2 2" xfId="5895" xr:uid="{00000000-0005-0000-0000-000074150000}"/>
    <cellStyle name="Currency 2 5 4 5 5 3" xfId="5896" xr:uid="{00000000-0005-0000-0000-000075150000}"/>
    <cellStyle name="Currency 2 5 4 5 6" xfId="5897" xr:uid="{00000000-0005-0000-0000-000076150000}"/>
    <cellStyle name="Currency 2 5 4 5 6 2" xfId="5898" xr:uid="{00000000-0005-0000-0000-000077150000}"/>
    <cellStyle name="Currency 2 5 4 5 6 2 2" xfId="5899" xr:uid="{00000000-0005-0000-0000-000078150000}"/>
    <cellStyle name="Currency 2 5 4 5 6 3" xfId="5900" xr:uid="{00000000-0005-0000-0000-000079150000}"/>
    <cellStyle name="Currency 2 5 4 5 7" xfId="5901" xr:uid="{00000000-0005-0000-0000-00007A150000}"/>
    <cellStyle name="Currency 2 5 4 5 7 2" xfId="5902" xr:uid="{00000000-0005-0000-0000-00007B150000}"/>
    <cellStyle name="Currency 2 5 4 5 8" xfId="5903" xr:uid="{00000000-0005-0000-0000-00007C150000}"/>
    <cellStyle name="Currency 2 5 4 5 8 2" xfId="5904" xr:uid="{00000000-0005-0000-0000-00007D150000}"/>
    <cellStyle name="Currency 2 5 4 5 9" xfId="5905" xr:uid="{00000000-0005-0000-0000-00007E150000}"/>
    <cellStyle name="Currency 2 5 4 6" xfId="5906" xr:uid="{00000000-0005-0000-0000-00007F150000}"/>
    <cellStyle name="Currency 2 5 4 6 2" xfId="5907" xr:uid="{00000000-0005-0000-0000-000080150000}"/>
    <cellStyle name="Currency 2 5 4 6 3" xfId="5908" xr:uid="{00000000-0005-0000-0000-000081150000}"/>
    <cellStyle name="Currency 2 5 4 7" xfId="5909" xr:uid="{00000000-0005-0000-0000-000082150000}"/>
    <cellStyle name="Currency 2 5 4 8" xfId="5910" xr:uid="{00000000-0005-0000-0000-000083150000}"/>
    <cellStyle name="Currency 2 5 4 8 2" xfId="5911" xr:uid="{00000000-0005-0000-0000-000084150000}"/>
    <cellStyle name="Currency 2 5 4 8 2 2" xfId="5912" xr:uid="{00000000-0005-0000-0000-000085150000}"/>
    <cellStyle name="Currency 2 5 4 8 3" xfId="5913" xr:uid="{00000000-0005-0000-0000-000086150000}"/>
    <cellStyle name="Currency 2 5 4 8 4" xfId="5914" xr:uid="{00000000-0005-0000-0000-000087150000}"/>
    <cellStyle name="Currency 2 5 4 9" xfId="5915" xr:uid="{00000000-0005-0000-0000-000088150000}"/>
    <cellStyle name="Currency 2 5 4 9 2" xfId="5916" xr:uid="{00000000-0005-0000-0000-000089150000}"/>
    <cellStyle name="Currency 2 5 4 9 2 2" xfId="5917" xr:uid="{00000000-0005-0000-0000-00008A150000}"/>
    <cellStyle name="Currency 2 5 4 9 3" xfId="5918" xr:uid="{00000000-0005-0000-0000-00008B150000}"/>
    <cellStyle name="Currency 2 5 5" xfId="267" xr:uid="{00000000-0005-0000-0000-00008C150000}"/>
    <cellStyle name="Currency 2 5 5 10" xfId="5919" xr:uid="{00000000-0005-0000-0000-00008D150000}"/>
    <cellStyle name="Currency 2 5 5 10 2" xfId="5920" xr:uid="{00000000-0005-0000-0000-00008E150000}"/>
    <cellStyle name="Currency 2 5 5 10 2 2" xfId="5921" xr:uid="{00000000-0005-0000-0000-00008F150000}"/>
    <cellStyle name="Currency 2 5 5 10 3" xfId="5922" xr:uid="{00000000-0005-0000-0000-000090150000}"/>
    <cellStyle name="Currency 2 5 5 11" xfId="5923" xr:uid="{00000000-0005-0000-0000-000091150000}"/>
    <cellStyle name="Currency 2 5 5 11 2" xfId="5924" xr:uid="{00000000-0005-0000-0000-000092150000}"/>
    <cellStyle name="Currency 2 5 5 12" xfId="5925" xr:uid="{00000000-0005-0000-0000-000093150000}"/>
    <cellStyle name="Currency 2 5 5 12 2" xfId="5926" xr:uid="{00000000-0005-0000-0000-000094150000}"/>
    <cellStyle name="Currency 2 5 5 13" xfId="5927" xr:uid="{00000000-0005-0000-0000-000095150000}"/>
    <cellStyle name="Currency 2 5 5 14" xfId="5928" xr:uid="{00000000-0005-0000-0000-000096150000}"/>
    <cellStyle name="Currency 2 5 5 15" xfId="5929" xr:uid="{00000000-0005-0000-0000-000097150000}"/>
    <cellStyle name="Currency 2 5 5 2" xfId="268" xr:uid="{00000000-0005-0000-0000-000098150000}"/>
    <cellStyle name="Currency 2 5 5 2 2" xfId="5930" xr:uid="{00000000-0005-0000-0000-000099150000}"/>
    <cellStyle name="Currency 2 5 5 2 2 2" xfId="5931" xr:uid="{00000000-0005-0000-0000-00009A150000}"/>
    <cellStyle name="Currency 2 5 5 2 2 3" xfId="5932" xr:uid="{00000000-0005-0000-0000-00009B150000}"/>
    <cellStyle name="Currency 2 5 5 2 2 3 2" xfId="5933" xr:uid="{00000000-0005-0000-0000-00009C150000}"/>
    <cellStyle name="Currency 2 5 5 2 2 3 3" xfId="5934" xr:uid="{00000000-0005-0000-0000-00009D150000}"/>
    <cellStyle name="Currency 2 5 5 2 2 4" xfId="5935" xr:uid="{00000000-0005-0000-0000-00009E150000}"/>
    <cellStyle name="Currency 2 5 5 2 2 4 2" xfId="5936" xr:uid="{00000000-0005-0000-0000-00009F150000}"/>
    <cellStyle name="Currency 2 5 5 2 2 4 2 2" xfId="5937" xr:uid="{00000000-0005-0000-0000-0000A0150000}"/>
    <cellStyle name="Currency 2 5 5 2 2 4 3" xfId="5938" xr:uid="{00000000-0005-0000-0000-0000A1150000}"/>
    <cellStyle name="Currency 2 5 5 2 2 5" xfId="5939" xr:uid="{00000000-0005-0000-0000-0000A2150000}"/>
    <cellStyle name="Currency 2 5 5 2 2 5 2" xfId="5940" xr:uid="{00000000-0005-0000-0000-0000A3150000}"/>
    <cellStyle name="Currency 2 5 5 2 2 5 2 2" xfId="5941" xr:uid="{00000000-0005-0000-0000-0000A4150000}"/>
    <cellStyle name="Currency 2 5 5 2 2 5 3" xfId="5942" xr:uid="{00000000-0005-0000-0000-0000A5150000}"/>
    <cellStyle name="Currency 2 5 5 2 2 6" xfId="5943" xr:uid="{00000000-0005-0000-0000-0000A6150000}"/>
    <cellStyle name="Currency 2 5 5 2 2 6 2" xfId="5944" xr:uid="{00000000-0005-0000-0000-0000A7150000}"/>
    <cellStyle name="Currency 2 5 5 2 2 6 2 2" xfId="5945" xr:uid="{00000000-0005-0000-0000-0000A8150000}"/>
    <cellStyle name="Currency 2 5 5 2 2 6 3" xfId="5946" xr:uid="{00000000-0005-0000-0000-0000A9150000}"/>
    <cellStyle name="Currency 2 5 5 2 2 7" xfId="5947" xr:uid="{00000000-0005-0000-0000-0000AA150000}"/>
    <cellStyle name="Currency 2 5 5 2 2 7 2" xfId="5948" xr:uid="{00000000-0005-0000-0000-0000AB150000}"/>
    <cellStyle name="Currency 2 5 5 2 2 8" xfId="5949" xr:uid="{00000000-0005-0000-0000-0000AC150000}"/>
    <cellStyle name="Currency 2 5 5 2 2 8 2" xfId="5950" xr:uid="{00000000-0005-0000-0000-0000AD150000}"/>
    <cellStyle name="Currency 2 5 5 2 2 9" xfId="5951" xr:uid="{00000000-0005-0000-0000-0000AE150000}"/>
    <cellStyle name="Currency 2 5 5 2 3" xfId="5952" xr:uid="{00000000-0005-0000-0000-0000AF150000}"/>
    <cellStyle name="Currency 2 5 5 2 3 2" xfId="5953" xr:uid="{00000000-0005-0000-0000-0000B0150000}"/>
    <cellStyle name="Currency 2 5 5 2 3 3" xfId="5954" xr:uid="{00000000-0005-0000-0000-0000B1150000}"/>
    <cellStyle name="Currency 2 5 5 2 3 3 2" xfId="5955" xr:uid="{00000000-0005-0000-0000-0000B2150000}"/>
    <cellStyle name="Currency 2 5 5 2 3 3 3" xfId="5956" xr:uid="{00000000-0005-0000-0000-0000B3150000}"/>
    <cellStyle name="Currency 2 5 5 2 3 4" xfId="5957" xr:uid="{00000000-0005-0000-0000-0000B4150000}"/>
    <cellStyle name="Currency 2 5 5 2 3 4 2" xfId="5958" xr:uid="{00000000-0005-0000-0000-0000B5150000}"/>
    <cellStyle name="Currency 2 5 5 2 3 4 2 2" xfId="5959" xr:uid="{00000000-0005-0000-0000-0000B6150000}"/>
    <cellStyle name="Currency 2 5 5 2 3 4 3" xfId="5960" xr:uid="{00000000-0005-0000-0000-0000B7150000}"/>
    <cellStyle name="Currency 2 5 5 2 3 5" xfId="5961" xr:uid="{00000000-0005-0000-0000-0000B8150000}"/>
    <cellStyle name="Currency 2 5 5 2 3 5 2" xfId="5962" xr:uid="{00000000-0005-0000-0000-0000B9150000}"/>
    <cellStyle name="Currency 2 5 5 2 3 5 2 2" xfId="5963" xr:uid="{00000000-0005-0000-0000-0000BA150000}"/>
    <cellStyle name="Currency 2 5 5 2 3 5 3" xfId="5964" xr:uid="{00000000-0005-0000-0000-0000BB150000}"/>
    <cellStyle name="Currency 2 5 5 2 3 6" xfId="5965" xr:uid="{00000000-0005-0000-0000-0000BC150000}"/>
    <cellStyle name="Currency 2 5 5 2 3 6 2" xfId="5966" xr:uid="{00000000-0005-0000-0000-0000BD150000}"/>
    <cellStyle name="Currency 2 5 5 2 3 6 2 2" xfId="5967" xr:uid="{00000000-0005-0000-0000-0000BE150000}"/>
    <cellStyle name="Currency 2 5 5 2 3 6 3" xfId="5968" xr:uid="{00000000-0005-0000-0000-0000BF150000}"/>
    <cellStyle name="Currency 2 5 5 2 3 7" xfId="5969" xr:uid="{00000000-0005-0000-0000-0000C0150000}"/>
    <cellStyle name="Currency 2 5 5 2 3 7 2" xfId="5970" xr:uid="{00000000-0005-0000-0000-0000C1150000}"/>
    <cellStyle name="Currency 2 5 5 2 3 8" xfId="5971" xr:uid="{00000000-0005-0000-0000-0000C2150000}"/>
    <cellStyle name="Currency 2 5 5 2 3 8 2" xfId="5972" xr:uid="{00000000-0005-0000-0000-0000C3150000}"/>
    <cellStyle name="Currency 2 5 5 2 3 9" xfId="5973" xr:uid="{00000000-0005-0000-0000-0000C4150000}"/>
    <cellStyle name="Currency 2 5 5 2 4" xfId="5974" xr:uid="{00000000-0005-0000-0000-0000C5150000}"/>
    <cellStyle name="Currency 2 5 5 2 4 2" xfId="5975" xr:uid="{00000000-0005-0000-0000-0000C6150000}"/>
    <cellStyle name="Currency 2 5 5 2 4 3" xfId="5976" xr:uid="{00000000-0005-0000-0000-0000C7150000}"/>
    <cellStyle name="Currency 2 5 5 2 4 3 2" xfId="5977" xr:uid="{00000000-0005-0000-0000-0000C8150000}"/>
    <cellStyle name="Currency 2 5 5 2 4 3 2 2" xfId="5978" xr:uid="{00000000-0005-0000-0000-0000C9150000}"/>
    <cellStyle name="Currency 2 5 5 2 4 3 3" xfId="5979" xr:uid="{00000000-0005-0000-0000-0000CA150000}"/>
    <cellStyle name="Currency 2 5 5 2 4 4" xfId="5980" xr:uid="{00000000-0005-0000-0000-0000CB150000}"/>
    <cellStyle name="Currency 2 5 5 2 4 4 2" xfId="5981" xr:uid="{00000000-0005-0000-0000-0000CC150000}"/>
    <cellStyle name="Currency 2 5 5 2 4 4 2 2" xfId="5982" xr:uid="{00000000-0005-0000-0000-0000CD150000}"/>
    <cellStyle name="Currency 2 5 5 2 4 4 3" xfId="5983" xr:uid="{00000000-0005-0000-0000-0000CE150000}"/>
    <cellStyle name="Currency 2 5 5 2 4 5" xfId="5984" xr:uid="{00000000-0005-0000-0000-0000CF150000}"/>
    <cellStyle name="Currency 2 5 5 2 4 5 2" xfId="5985" xr:uid="{00000000-0005-0000-0000-0000D0150000}"/>
    <cellStyle name="Currency 2 5 5 2 4 5 2 2" xfId="5986" xr:uid="{00000000-0005-0000-0000-0000D1150000}"/>
    <cellStyle name="Currency 2 5 5 2 4 5 3" xfId="5987" xr:uid="{00000000-0005-0000-0000-0000D2150000}"/>
    <cellStyle name="Currency 2 5 5 2 4 6" xfId="5988" xr:uid="{00000000-0005-0000-0000-0000D3150000}"/>
    <cellStyle name="Currency 2 5 5 2 4 6 2" xfId="5989" xr:uid="{00000000-0005-0000-0000-0000D4150000}"/>
    <cellStyle name="Currency 2 5 5 2 4 7" xfId="5990" xr:uid="{00000000-0005-0000-0000-0000D5150000}"/>
    <cellStyle name="Currency 2 5 5 2 4 7 2" xfId="5991" xr:uid="{00000000-0005-0000-0000-0000D6150000}"/>
    <cellStyle name="Currency 2 5 5 2 4 8" xfId="5992" xr:uid="{00000000-0005-0000-0000-0000D7150000}"/>
    <cellStyle name="Currency 2 5 5 2 4 9" xfId="5993" xr:uid="{00000000-0005-0000-0000-0000D8150000}"/>
    <cellStyle name="Currency 2 5 5 2 5" xfId="5994" xr:uid="{00000000-0005-0000-0000-0000D9150000}"/>
    <cellStyle name="Currency 2 5 5 2 5 2" xfId="5995" xr:uid="{00000000-0005-0000-0000-0000DA150000}"/>
    <cellStyle name="Currency 2 5 5 2 5 3" xfId="5996" xr:uid="{00000000-0005-0000-0000-0000DB150000}"/>
    <cellStyle name="Currency 2 5 5 2 6" xfId="5997" xr:uid="{00000000-0005-0000-0000-0000DC150000}"/>
    <cellStyle name="Currency 2 5 5 2 6 2" xfId="5998" xr:uid="{00000000-0005-0000-0000-0000DD150000}"/>
    <cellStyle name="Currency 2 5 5 2 6 2 2" xfId="5999" xr:uid="{00000000-0005-0000-0000-0000DE150000}"/>
    <cellStyle name="Currency 2 5 5 2 6 2 2 2" xfId="6000" xr:uid="{00000000-0005-0000-0000-0000DF150000}"/>
    <cellStyle name="Currency 2 5 5 2 6 2 3" xfId="6001" xr:uid="{00000000-0005-0000-0000-0000E0150000}"/>
    <cellStyle name="Currency 2 5 5 2 6 3" xfId="6002" xr:uid="{00000000-0005-0000-0000-0000E1150000}"/>
    <cellStyle name="Currency 2 5 5 2 6 3 2" xfId="6003" xr:uid="{00000000-0005-0000-0000-0000E2150000}"/>
    <cellStyle name="Currency 2 5 5 2 6 3 2 2" xfId="6004" xr:uid="{00000000-0005-0000-0000-0000E3150000}"/>
    <cellStyle name="Currency 2 5 5 2 6 3 3" xfId="6005" xr:uid="{00000000-0005-0000-0000-0000E4150000}"/>
    <cellStyle name="Currency 2 5 5 2 6 4" xfId="6006" xr:uid="{00000000-0005-0000-0000-0000E5150000}"/>
    <cellStyle name="Currency 2 5 5 2 6 4 2" xfId="6007" xr:uid="{00000000-0005-0000-0000-0000E6150000}"/>
    <cellStyle name="Currency 2 5 5 2 6 4 2 2" xfId="6008" xr:uid="{00000000-0005-0000-0000-0000E7150000}"/>
    <cellStyle name="Currency 2 5 5 2 6 4 3" xfId="6009" xr:uid="{00000000-0005-0000-0000-0000E8150000}"/>
    <cellStyle name="Currency 2 5 5 2 6 5" xfId="6010" xr:uid="{00000000-0005-0000-0000-0000E9150000}"/>
    <cellStyle name="Currency 2 5 5 2 6 5 2" xfId="6011" xr:uid="{00000000-0005-0000-0000-0000EA150000}"/>
    <cellStyle name="Currency 2 5 5 2 6 6" xfId="6012" xr:uid="{00000000-0005-0000-0000-0000EB150000}"/>
    <cellStyle name="Currency 2 5 5 2 6 6 2" xfId="6013" xr:uid="{00000000-0005-0000-0000-0000EC150000}"/>
    <cellStyle name="Currency 2 5 5 2 6 7" xfId="6014" xr:uid="{00000000-0005-0000-0000-0000ED150000}"/>
    <cellStyle name="Currency 2 5 5 2 7" xfId="6015" xr:uid="{00000000-0005-0000-0000-0000EE150000}"/>
    <cellStyle name="Currency 2 5 5 2 7 2" xfId="6016" xr:uid="{00000000-0005-0000-0000-0000EF150000}"/>
    <cellStyle name="Currency 2 5 5 2 7 2 2" xfId="6017" xr:uid="{00000000-0005-0000-0000-0000F0150000}"/>
    <cellStyle name="Currency 2 5 5 2 7 3" xfId="6018" xr:uid="{00000000-0005-0000-0000-0000F1150000}"/>
    <cellStyle name="Currency 2 5 5 2 8" xfId="6019" xr:uid="{00000000-0005-0000-0000-0000F2150000}"/>
    <cellStyle name="Currency 2 5 5 2 8 2" xfId="6020" xr:uid="{00000000-0005-0000-0000-0000F3150000}"/>
    <cellStyle name="Currency 2 5 5 2 8 2 2" xfId="6021" xr:uid="{00000000-0005-0000-0000-0000F4150000}"/>
    <cellStyle name="Currency 2 5 5 2 8 3" xfId="6022" xr:uid="{00000000-0005-0000-0000-0000F5150000}"/>
    <cellStyle name="Currency 2 5 5 3" xfId="269" xr:uid="{00000000-0005-0000-0000-0000F6150000}"/>
    <cellStyle name="Currency 2 5 5 3 10" xfId="6023" xr:uid="{00000000-0005-0000-0000-0000F7150000}"/>
    <cellStyle name="Currency 2 5 5 3 2" xfId="270" xr:uid="{00000000-0005-0000-0000-0000F8150000}"/>
    <cellStyle name="Currency 2 5 5 3 2 2" xfId="6024" xr:uid="{00000000-0005-0000-0000-0000F9150000}"/>
    <cellStyle name="Currency 2 5 5 3 2 3" xfId="6025" xr:uid="{00000000-0005-0000-0000-0000FA150000}"/>
    <cellStyle name="Currency 2 5 5 3 2 3 2" xfId="6026" xr:uid="{00000000-0005-0000-0000-0000FB150000}"/>
    <cellStyle name="Currency 2 5 5 3 2 3 3" xfId="6027" xr:uid="{00000000-0005-0000-0000-0000FC150000}"/>
    <cellStyle name="Currency 2 5 5 3 2 4" xfId="6028" xr:uid="{00000000-0005-0000-0000-0000FD150000}"/>
    <cellStyle name="Currency 2 5 5 3 2 4 2" xfId="6029" xr:uid="{00000000-0005-0000-0000-0000FE150000}"/>
    <cellStyle name="Currency 2 5 5 3 2 4 2 2" xfId="6030" xr:uid="{00000000-0005-0000-0000-0000FF150000}"/>
    <cellStyle name="Currency 2 5 5 3 2 4 3" xfId="6031" xr:uid="{00000000-0005-0000-0000-000000160000}"/>
    <cellStyle name="Currency 2 5 5 3 2 5" xfId="6032" xr:uid="{00000000-0005-0000-0000-000001160000}"/>
    <cellStyle name="Currency 2 5 5 3 2 5 2" xfId="6033" xr:uid="{00000000-0005-0000-0000-000002160000}"/>
    <cellStyle name="Currency 2 5 5 3 2 5 2 2" xfId="6034" xr:uid="{00000000-0005-0000-0000-000003160000}"/>
    <cellStyle name="Currency 2 5 5 3 2 5 3" xfId="6035" xr:uid="{00000000-0005-0000-0000-000004160000}"/>
    <cellStyle name="Currency 2 5 5 3 2 6" xfId="6036" xr:uid="{00000000-0005-0000-0000-000005160000}"/>
    <cellStyle name="Currency 2 5 5 3 2 6 2" xfId="6037" xr:uid="{00000000-0005-0000-0000-000006160000}"/>
    <cellStyle name="Currency 2 5 5 3 2 6 2 2" xfId="6038" xr:uid="{00000000-0005-0000-0000-000007160000}"/>
    <cellStyle name="Currency 2 5 5 3 2 6 3" xfId="6039" xr:uid="{00000000-0005-0000-0000-000008160000}"/>
    <cellStyle name="Currency 2 5 5 3 2 7" xfId="6040" xr:uid="{00000000-0005-0000-0000-000009160000}"/>
    <cellStyle name="Currency 2 5 5 3 2 7 2" xfId="6041" xr:uid="{00000000-0005-0000-0000-00000A160000}"/>
    <cellStyle name="Currency 2 5 5 3 2 8" xfId="6042" xr:uid="{00000000-0005-0000-0000-00000B160000}"/>
    <cellStyle name="Currency 2 5 5 3 2 8 2" xfId="6043" xr:uid="{00000000-0005-0000-0000-00000C160000}"/>
    <cellStyle name="Currency 2 5 5 3 2 9" xfId="6044" xr:uid="{00000000-0005-0000-0000-00000D160000}"/>
    <cellStyle name="Currency 2 5 5 3 3" xfId="271" xr:uid="{00000000-0005-0000-0000-00000E160000}"/>
    <cellStyle name="Currency 2 5 5 3 4" xfId="6045" xr:uid="{00000000-0005-0000-0000-00000F160000}"/>
    <cellStyle name="Currency 2 5 5 3 4 2" xfId="6046" xr:uid="{00000000-0005-0000-0000-000010160000}"/>
    <cellStyle name="Currency 2 5 5 3 4 3" xfId="6047" xr:uid="{00000000-0005-0000-0000-000011160000}"/>
    <cellStyle name="Currency 2 5 5 3 5" xfId="6048" xr:uid="{00000000-0005-0000-0000-000012160000}"/>
    <cellStyle name="Currency 2 5 5 3 5 2" xfId="6049" xr:uid="{00000000-0005-0000-0000-000013160000}"/>
    <cellStyle name="Currency 2 5 5 3 5 2 2" xfId="6050" xr:uid="{00000000-0005-0000-0000-000014160000}"/>
    <cellStyle name="Currency 2 5 5 3 5 3" xfId="6051" xr:uid="{00000000-0005-0000-0000-000015160000}"/>
    <cellStyle name="Currency 2 5 5 3 6" xfId="6052" xr:uid="{00000000-0005-0000-0000-000016160000}"/>
    <cellStyle name="Currency 2 5 5 3 6 2" xfId="6053" xr:uid="{00000000-0005-0000-0000-000017160000}"/>
    <cellStyle name="Currency 2 5 5 3 6 2 2" xfId="6054" xr:uid="{00000000-0005-0000-0000-000018160000}"/>
    <cellStyle name="Currency 2 5 5 3 6 3" xfId="6055" xr:uid="{00000000-0005-0000-0000-000019160000}"/>
    <cellStyle name="Currency 2 5 5 3 7" xfId="6056" xr:uid="{00000000-0005-0000-0000-00001A160000}"/>
    <cellStyle name="Currency 2 5 5 3 7 2" xfId="6057" xr:uid="{00000000-0005-0000-0000-00001B160000}"/>
    <cellStyle name="Currency 2 5 5 3 7 2 2" xfId="6058" xr:uid="{00000000-0005-0000-0000-00001C160000}"/>
    <cellStyle name="Currency 2 5 5 3 7 3" xfId="6059" xr:uid="{00000000-0005-0000-0000-00001D160000}"/>
    <cellStyle name="Currency 2 5 5 3 8" xfId="6060" xr:uid="{00000000-0005-0000-0000-00001E160000}"/>
    <cellStyle name="Currency 2 5 5 3 8 2" xfId="6061" xr:uid="{00000000-0005-0000-0000-00001F160000}"/>
    <cellStyle name="Currency 2 5 5 3 9" xfId="6062" xr:uid="{00000000-0005-0000-0000-000020160000}"/>
    <cellStyle name="Currency 2 5 5 3 9 2" xfId="6063" xr:uid="{00000000-0005-0000-0000-000021160000}"/>
    <cellStyle name="Currency 2 5 5 4" xfId="272" xr:uid="{00000000-0005-0000-0000-000022160000}"/>
    <cellStyle name="Currency 2 5 5 4 2" xfId="273" xr:uid="{00000000-0005-0000-0000-000023160000}"/>
    <cellStyle name="Currency 2 5 5 4 2 10" xfId="6064" xr:uid="{00000000-0005-0000-0000-000024160000}"/>
    <cellStyle name="Currency 2 5 5 4 2 2" xfId="6065" xr:uid="{00000000-0005-0000-0000-000025160000}"/>
    <cellStyle name="Currency 2 5 5 4 2 3" xfId="6066" xr:uid="{00000000-0005-0000-0000-000026160000}"/>
    <cellStyle name="Currency 2 5 5 4 2 4" xfId="6067" xr:uid="{00000000-0005-0000-0000-000027160000}"/>
    <cellStyle name="Currency 2 5 5 4 2 4 2" xfId="6068" xr:uid="{00000000-0005-0000-0000-000028160000}"/>
    <cellStyle name="Currency 2 5 5 4 2 4 2 2" xfId="6069" xr:uid="{00000000-0005-0000-0000-000029160000}"/>
    <cellStyle name="Currency 2 5 5 4 2 4 3" xfId="6070" xr:uid="{00000000-0005-0000-0000-00002A160000}"/>
    <cellStyle name="Currency 2 5 5 4 2 5" xfId="6071" xr:uid="{00000000-0005-0000-0000-00002B160000}"/>
    <cellStyle name="Currency 2 5 5 4 2 5 2" xfId="6072" xr:uid="{00000000-0005-0000-0000-00002C160000}"/>
    <cellStyle name="Currency 2 5 5 4 2 5 2 2" xfId="6073" xr:uid="{00000000-0005-0000-0000-00002D160000}"/>
    <cellStyle name="Currency 2 5 5 4 2 5 3" xfId="6074" xr:uid="{00000000-0005-0000-0000-00002E160000}"/>
    <cellStyle name="Currency 2 5 5 4 2 6" xfId="6075" xr:uid="{00000000-0005-0000-0000-00002F160000}"/>
    <cellStyle name="Currency 2 5 5 4 2 6 2" xfId="6076" xr:uid="{00000000-0005-0000-0000-000030160000}"/>
    <cellStyle name="Currency 2 5 5 4 2 6 2 2" xfId="6077" xr:uid="{00000000-0005-0000-0000-000031160000}"/>
    <cellStyle name="Currency 2 5 5 4 2 6 3" xfId="6078" xr:uid="{00000000-0005-0000-0000-000032160000}"/>
    <cellStyle name="Currency 2 5 5 4 2 7" xfId="6079" xr:uid="{00000000-0005-0000-0000-000033160000}"/>
    <cellStyle name="Currency 2 5 5 4 2 7 2" xfId="6080" xr:uid="{00000000-0005-0000-0000-000034160000}"/>
    <cellStyle name="Currency 2 5 5 4 2 8" xfId="6081" xr:uid="{00000000-0005-0000-0000-000035160000}"/>
    <cellStyle name="Currency 2 5 5 4 2 8 2" xfId="6082" xr:uid="{00000000-0005-0000-0000-000036160000}"/>
    <cellStyle name="Currency 2 5 5 4 2 9" xfId="6083" xr:uid="{00000000-0005-0000-0000-000037160000}"/>
    <cellStyle name="Currency 2 5 5 4 3" xfId="274" xr:uid="{00000000-0005-0000-0000-000038160000}"/>
    <cellStyle name="Currency 2 5 5 4 4" xfId="6084" xr:uid="{00000000-0005-0000-0000-000039160000}"/>
    <cellStyle name="Currency 2 5 5 4 4 2" xfId="6085" xr:uid="{00000000-0005-0000-0000-00003A160000}"/>
    <cellStyle name="Currency 2 5 5 4 4 2 2" xfId="6086" xr:uid="{00000000-0005-0000-0000-00003B160000}"/>
    <cellStyle name="Currency 2 5 5 4 4 3" xfId="6087" xr:uid="{00000000-0005-0000-0000-00003C160000}"/>
    <cellStyle name="Currency 2 5 5 4 5" xfId="6088" xr:uid="{00000000-0005-0000-0000-00003D160000}"/>
    <cellStyle name="Currency 2 5 5 4 5 2" xfId="6089" xr:uid="{00000000-0005-0000-0000-00003E160000}"/>
    <cellStyle name="Currency 2 5 5 4 5 2 2" xfId="6090" xr:uid="{00000000-0005-0000-0000-00003F160000}"/>
    <cellStyle name="Currency 2 5 5 4 5 3" xfId="6091" xr:uid="{00000000-0005-0000-0000-000040160000}"/>
    <cellStyle name="Currency 2 5 5 5" xfId="6092" xr:uid="{00000000-0005-0000-0000-000041160000}"/>
    <cellStyle name="Currency 2 5 5 5 2" xfId="6093" xr:uid="{00000000-0005-0000-0000-000042160000}"/>
    <cellStyle name="Currency 2 5 5 5 3" xfId="6094" xr:uid="{00000000-0005-0000-0000-000043160000}"/>
    <cellStyle name="Currency 2 5 5 5 3 2" xfId="6095" xr:uid="{00000000-0005-0000-0000-000044160000}"/>
    <cellStyle name="Currency 2 5 5 5 3 3" xfId="6096" xr:uid="{00000000-0005-0000-0000-000045160000}"/>
    <cellStyle name="Currency 2 5 5 5 4" xfId="6097" xr:uid="{00000000-0005-0000-0000-000046160000}"/>
    <cellStyle name="Currency 2 5 5 5 4 2" xfId="6098" xr:uid="{00000000-0005-0000-0000-000047160000}"/>
    <cellStyle name="Currency 2 5 5 5 4 2 2" xfId="6099" xr:uid="{00000000-0005-0000-0000-000048160000}"/>
    <cellStyle name="Currency 2 5 5 5 4 3" xfId="6100" xr:uid="{00000000-0005-0000-0000-000049160000}"/>
    <cellStyle name="Currency 2 5 5 5 5" xfId="6101" xr:uid="{00000000-0005-0000-0000-00004A160000}"/>
    <cellStyle name="Currency 2 5 5 5 5 2" xfId="6102" xr:uid="{00000000-0005-0000-0000-00004B160000}"/>
    <cellStyle name="Currency 2 5 5 5 5 2 2" xfId="6103" xr:uid="{00000000-0005-0000-0000-00004C160000}"/>
    <cellStyle name="Currency 2 5 5 5 5 3" xfId="6104" xr:uid="{00000000-0005-0000-0000-00004D160000}"/>
    <cellStyle name="Currency 2 5 5 5 6" xfId="6105" xr:uid="{00000000-0005-0000-0000-00004E160000}"/>
    <cellStyle name="Currency 2 5 5 5 6 2" xfId="6106" xr:uid="{00000000-0005-0000-0000-00004F160000}"/>
    <cellStyle name="Currency 2 5 5 5 6 2 2" xfId="6107" xr:uid="{00000000-0005-0000-0000-000050160000}"/>
    <cellStyle name="Currency 2 5 5 5 6 3" xfId="6108" xr:uid="{00000000-0005-0000-0000-000051160000}"/>
    <cellStyle name="Currency 2 5 5 5 7" xfId="6109" xr:uid="{00000000-0005-0000-0000-000052160000}"/>
    <cellStyle name="Currency 2 5 5 5 7 2" xfId="6110" xr:uid="{00000000-0005-0000-0000-000053160000}"/>
    <cellStyle name="Currency 2 5 5 5 8" xfId="6111" xr:uid="{00000000-0005-0000-0000-000054160000}"/>
    <cellStyle name="Currency 2 5 5 5 8 2" xfId="6112" xr:uid="{00000000-0005-0000-0000-000055160000}"/>
    <cellStyle name="Currency 2 5 5 5 9" xfId="6113" xr:uid="{00000000-0005-0000-0000-000056160000}"/>
    <cellStyle name="Currency 2 5 5 6" xfId="6114" xr:uid="{00000000-0005-0000-0000-000057160000}"/>
    <cellStyle name="Currency 2 5 5 6 2" xfId="6115" xr:uid="{00000000-0005-0000-0000-000058160000}"/>
    <cellStyle name="Currency 2 5 5 6 3" xfId="6116" xr:uid="{00000000-0005-0000-0000-000059160000}"/>
    <cellStyle name="Currency 2 5 5 7" xfId="6117" xr:uid="{00000000-0005-0000-0000-00005A160000}"/>
    <cellStyle name="Currency 2 5 5 8" xfId="6118" xr:uid="{00000000-0005-0000-0000-00005B160000}"/>
    <cellStyle name="Currency 2 5 5 8 2" xfId="6119" xr:uid="{00000000-0005-0000-0000-00005C160000}"/>
    <cellStyle name="Currency 2 5 5 8 2 2" xfId="6120" xr:uid="{00000000-0005-0000-0000-00005D160000}"/>
    <cellStyle name="Currency 2 5 5 8 3" xfId="6121" xr:uid="{00000000-0005-0000-0000-00005E160000}"/>
    <cellStyle name="Currency 2 5 5 8 4" xfId="6122" xr:uid="{00000000-0005-0000-0000-00005F160000}"/>
    <cellStyle name="Currency 2 5 5 9" xfId="6123" xr:uid="{00000000-0005-0000-0000-000060160000}"/>
    <cellStyle name="Currency 2 5 5 9 2" xfId="6124" xr:uid="{00000000-0005-0000-0000-000061160000}"/>
    <cellStyle name="Currency 2 5 5 9 2 2" xfId="6125" xr:uid="{00000000-0005-0000-0000-000062160000}"/>
    <cellStyle name="Currency 2 5 5 9 3" xfId="6126" xr:uid="{00000000-0005-0000-0000-000063160000}"/>
    <cellStyle name="Currency 2 5 6" xfId="275" xr:uid="{00000000-0005-0000-0000-000064160000}"/>
    <cellStyle name="Currency 2 5 6 2" xfId="6127" xr:uid="{00000000-0005-0000-0000-000065160000}"/>
    <cellStyle name="Currency 2 5 6 2 2" xfId="6128" xr:uid="{00000000-0005-0000-0000-000066160000}"/>
    <cellStyle name="Currency 2 5 6 2 3" xfId="6129" xr:uid="{00000000-0005-0000-0000-000067160000}"/>
    <cellStyle name="Currency 2 5 6 2 3 2" xfId="6130" xr:uid="{00000000-0005-0000-0000-000068160000}"/>
    <cellStyle name="Currency 2 5 6 2 3 3" xfId="6131" xr:uid="{00000000-0005-0000-0000-000069160000}"/>
    <cellStyle name="Currency 2 5 6 2 4" xfId="6132" xr:uid="{00000000-0005-0000-0000-00006A160000}"/>
    <cellStyle name="Currency 2 5 6 2 4 2" xfId="6133" xr:uid="{00000000-0005-0000-0000-00006B160000}"/>
    <cellStyle name="Currency 2 5 6 2 4 2 2" xfId="6134" xr:uid="{00000000-0005-0000-0000-00006C160000}"/>
    <cellStyle name="Currency 2 5 6 2 4 3" xfId="6135" xr:uid="{00000000-0005-0000-0000-00006D160000}"/>
    <cellStyle name="Currency 2 5 6 2 5" xfId="6136" xr:uid="{00000000-0005-0000-0000-00006E160000}"/>
    <cellStyle name="Currency 2 5 6 2 5 2" xfId="6137" xr:uid="{00000000-0005-0000-0000-00006F160000}"/>
    <cellStyle name="Currency 2 5 6 2 5 2 2" xfId="6138" xr:uid="{00000000-0005-0000-0000-000070160000}"/>
    <cellStyle name="Currency 2 5 6 2 5 3" xfId="6139" xr:uid="{00000000-0005-0000-0000-000071160000}"/>
    <cellStyle name="Currency 2 5 6 2 6" xfId="6140" xr:uid="{00000000-0005-0000-0000-000072160000}"/>
    <cellStyle name="Currency 2 5 6 2 6 2" xfId="6141" xr:uid="{00000000-0005-0000-0000-000073160000}"/>
    <cellStyle name="Currency 2 5 6 2 6 2 2" xfId="6142" xr:uid="{00000000-0005-0000-0000-000074160000}"/>
    <cellStyle name="Currency 2 5 6 2 6 3" xfId="6143" xr:uid="{00000000-0005-0000-0000-000075160000}"/>
    <cellStyle name="Currency 2 5 6 2 7" xfId="6144" xr:uid="{00000000-0005-0000-0000-000076160000}"/>
    <cellStyle name="Currency 2 5 6 2 7 2" xfId="6145" xr:uid="{00000000-0005-0000-0000-000077160000}"/>
    <cellStyle name="Currency 2 5 6 2 8" xfId="6146" xr:uid="{00000000-0005-0000-0000-000078160000}"/>
    <cellStyle name="Currency 2 5 6 2 8 2" xfId="6147" xr:uid="{00000000-0005-0000-0000-000079160000}"/>
    <cellStyle name="Currency 2 5 6 2 9" xfId="6148" xr:uid="{00000000-0005-0000-0000-00007A160000}"/>
    <cellStyle name="Currency 2 5 6 3" xfId="6149" xr:uid="{00000000-0005-0000-0000-00007B160000}"/>
    <cellStyle name="Currency 2 5 6 3 2" xfId="6150" xr:uid="{00000000-0005-0000-0000-00007C160000}"/>
    <cellStyle name="Currency 2 5 6 3 3" xfId="6151" xr:uid="{00000000-0005-0000-0000-00007D160000}"/>
    <cellStyle name="Currency 2 5 6 3 3 2" xfId="6152" xr:uid="{00000000-0005-0000-0000-00007E160000}"/>
    <cellStyle name="Currency 2 5 6 3 3 3" xfId="6153" xr:uid="{00000000-0005-0000-0000-00007F160000}"/>
    <cellStyle name="Currency 2 5 6 3 4" xfId="6154" xr:uid="{00000000-0005-0000-0000-000080160000}"/>
    <cellStyle name="Currency 2 5 6 3 4 2" xfId="6155" xr:uid="{00000000-0005-0000-0000-000081160000}"/>
    <cellStyle name="Currency 2 5 6 3 4 2 2" xfId="6156" xr:uid="{00000000-0005-0000-0000-000082160000}"/>
    <cellStyle name="Currency 2 5 6 3 4 3" xfId="6157" xr:uid="{00000000-0005-0000-0000-000083160000}"/>
    <cellStyle name="Currency 2 5 6 3 5" xfId="6158" xr:uid="{00000000-0005-0000-0000-000084160000}"/>
    <cellStyle name="Currency 2 5 6 3 5 2" xfId="6159" xr:uid="{00000000-0005-0000-0000-000085160000}"/>
    <cellStyle name="Currency 2 5 6 3 5 2 2" xfId="6160" xr:uid="{00000000-0005-0000-0000-000086160000}"/>
    <cellStyle name="Currency 2 5 6 3 5 3" xfId="6161" xr:uid="{00000000-0005-0000-0000-000087160000}"/>
    <cellStyle name="Currency 2 5 6 3 6" xfId="6162" xr:uid="{00000000-0005-0000-0000-000088160000}"/>
    <cellStyle name="Currency 2 5 6 3 6 2" xfId="6163" xr:uid="{00000000-0005-0000-0000-000089160000}"/>
    <cellStyle name="Currency 2 5 6 3 6 2 2" xfId="6164" xr:uid="{00000000-0005-0000-0000-00008A160000}"/>
    <cellStyle name="Currency 2 5 6 3 6 3" xfId="6165" xr:uid="{00000000-0005-0000-0000-00008B160000}"/>
    <cellStyle name="Currency 2 5 6 3 7" xfId="6166" xr:uid="{00000000-0005-0000-0000-00008C160000}"/>
    <cellStyle name="Currency 2 5 6 3 7 2" xfId="6167" xr:uid="{00000000-0005-0000-0000-00008D160000}"/>
    <cellStyle name="Currency 2 5 6 3 8" xfId="6168" xr:uid="{00000000-0005-0000-0000-00008E160000}"/>
    <cellStyle name="Currency 2 5 6 3 8 2" xfId="6169" xr:uid="{00000000-0005-0000-0000-00008F160000}"/>
    <cellStyle name="Currency 2 5 6 3 9" xfId="6170" xr:uid="{00000000-0005-0000-0000-000090160000}"/>
    <cellStyle name="Currency 2 5 6 4" xfId="6171" xr:uid="{00000000-0005-0000-0000-000091160000}"/>
    <cellStyle name="Currency 2 5 6 4 2" xfId="6172" xr:uid="{00000000-0005-0000-0000-000092160000}"/>
    <cellStyle name="Currency 2 5 6 4 3" xfId="6173" xr:uid="{00000000-0005-0000-0000-000093160000}"/>
    <cellStyle name="Currency 2 5 6 4 3 2" xfId="6174" xr:uid="{00000000-0005-0000-0000-000094160000}"/>
    <cellStyle name="Currency 2 5 6 4 3 2 2" xfId="6175" xr:uid="{00000000-0005-0000-0000-000095160000}"/>
    <cellStyle name="Currency 2 5 6 4 3 3" xfId="6176" xr:uid="{00000000-0005-0000-0000-000096160000}"/>
    <cellStyle name="Currency 2 5 6 4 4" xfId="6177" xr:uid="{00000000-0005-0000-0000-000097160000}"/>
    <cellStyle name="Currency 2 5 6 4 4 2" xfId="6178" xr:uid="{00000000-0005-0000-0000-000098160000}"/>
    <cellStyle name="Currency 2 5 6 4 4 2 2" xfId="6179" xr:uid="{00000000-0005-0000-0000-000099160000}"/>
    <cellStyle name="Currency 2 5 6 4 4 3" xfId="6180" xr:uid="{00000000-0005-0000-0000-00009A160000}"/>
    <cellStyle name="Currency 2 5 6 4 5" xfId="6181" xr:uid="{00000000-0005-0000-0000-00009B160000}"/>
    <cellStyle name="Currency 2 5 6 4 5 2" xfId="6182" xr:uid="{00000000-0005-0000-0000-00009C160000}"/>
    <cellStyle name="Currency 2 5 6 4 5 2 2" xfId="6183" xr:uid="{00000000-0005-0000-0000-00009D160000}"/>
    <cellStyle name="Currency 2 5 6 4 5 3" xfId="6184" xr:uid="{00000000-0005-0000-0000-00009E160000}"/>
    <cellStyle name="Currency 2 5 6 4 6" xfId="6185" xr:uid="{00000000-0005-0000-0000-00009F160000}"/>
    <cellStyle name="Currency 2 5 6 4 6 2" xfId="6186" xr:uid="{00000000-0005-0000-0000-0000A0160000}"/>
    <cellStyle name="Currency 2 5 6 4 7" xfId="6187" xr:uid="{00000000-0005-0000-0000-0000A1160000}"/>
    <cellStyle name="Currency 2 5 6 4 7 2" xfId="6188" xr:uid="{00000000-0005-0000-0000-0000A2160000}"/>
    <cellStyle name="Currency 2 5 6 4 8" xfId="6189" xr:uid="{00000000-0005-0000-0000-0000A3160000}"/>
    <cellStyle name="Currency 2 5 6 4 9" xfId="6190" xr:uid="{00000000-0005-0000-0000-0000A4160000}"/>
    <cellStyle name="Currency 2 5 6 5" xfId="6191" xr:uid="{00000000-0005-0000-0000-0000A5160000}"/>
    <cellStyle name="Currency 2 5 6 5 2" xfId="6192" xr:uid="{00000000-0005-0000-0000-0000A6160000}"/>
    <cellStyle name="Currency 2 5 6 5 3" xfId="6193" xr:uid="{00000000-0005-0000-0000-0000A7160000}"/>
    <cellStyle name="Currency 2 5 6 6" xfId="6194" xr:uid="{00000000-0005-0000-0000-0000A8160000}"/>
    <cellStyle name="Currency 2 5 6 6 2" xfId="6195" xr:uid="{00000000-0005-0000-0000-0000A9160000}"/>
    <cellStyle name="Currency 2 5 6 6 2 2" xfId="6196" xr:uid="{00000000-0005-0000-0000-0000AA160000}"/>
    <cellStyle name="Currency 2 5 6 6 2 2 2" xfId="6197" xr:uid="{00000000-0005-0000-0000-0000AB160000}"/>
    <cellStyle name="Currency 2 5 6 6 2 3" xfId="6198" xr:uid="{00000000-0005-0000-0000-0000AC160000}"/>
    <cellStyle name="Currency 2 5 6 6 3" xfId="6199" xr:uid="{00000000-0005-0000-0000-0000AD160000}"/>
    <cellStyle name="Currency 2 5 6 6 3 2" xfId="6200" xr:uid="{00000000-0005-0000-0000-0000AE160000}"/>
    <cellStyle name="Currency 2 5 6 6 3 2 2" xfId="6201" xr:uid="{00000000-0005-0000-0000-0000AF160000}"/>
    <cellStyle name="Currency 2 5 6 6 3 3" xfId="6202" xr:uid="{00000000-0005-0000-0000-0000B0160000}"/>
    <cellStyle name="Currency 2 5 6 6 4" xfId="6203" xr:uid="{00000000-0005-0000-0000-0000B1160000}"/>
    <cellStyle name="Currency 2 5 6 6 4 2" xfId="6204" xr:uid="{00000000-0005-0000-0000-0000B2160000}"/>
    <cellStyle name="Currency 2 5 6 6 4 2 2" xfId="6205" xr:uid="{00000000-0005-0000-0000-0000B3160000}"/>
    <cellStyle name="Currency 2 5 6 6 4 3" xfId="6206" xr:uid="{00000000-0005-0000-0000-0000B4160000}"/>
    <cellStyle name="Currency 2 5 6 6 5" xfId="6207" xr:uid="{00000000-0005-0000-0000-0000B5160000}"/>
    <cellStyle name="Currency 2 5 6 6 5 2" xfId="6208" xr:uid="{00000000-0005-0000-0000-0000B6160000}"/>
    <cellStyle name="Currency 2 5 6 6 6" xfId="6209" xr:uid="{00000000-0005-0000-0000-0000B7160000}"/>
    <cellStyle name="Currency 2 5 6 6 6 2" xfId="6210" xr:uid="{00000000-0005-0000-0000-0000B8160000}"/>
    <cellStyle name="Currency 2 5 6 6 7" xfId="6211" xr:uid="{00000000-0005-0000-0000-0000B9160000}"/>
    <cellStyle name="Currency 2 5 6 7" xfId="6212" xr:uid="{00000000-0005-0000-0000-0000BA160000}"/>
    <cellStyle name="Currency 2 5 6 7 2" xfId="6213" xr:uid="{00000000-0005-0000-0000-0000BB160000}"/>
    <cellStyle name="Currency 2 5 6 7 2 2" xfId="6214" xr:uid="{00000000-0005-0000-0000-0000BC160000}"/>
    <cellStyle name="Currency 2 5 6 7 3" xfId="6215" xr:uid="{00000000-0005-0000-0000-0000BD160000}"/>
    <cellStyle name="Currency 2 5 6 8" xfId="6216" xr:uid="{00000000-0005-0000-0000-0000BE160000}"/>
    <cellStyle name="Currency 2 5 6 8 2" xfId="6217" xr:uid="{00000000-0005-0000-0000-0000BF160000}"/>
    <cellStyle name="Currency 2 5 6 8 2 2" xfId="6218" xr:uid="{00000000-0005-0000-0000-0000C0160000}"/>
    <cellStyle name="Currency 2 5 6 8 3" xfId="6219" xr:uid="{00000000-0005-0000-0000-0000C1160000}"/>
    <cellStyle name="Currency 2 5 7" xfId="276" xr:uid="{00000000-0005-0000-0000-0000C2160000}"/>
    <cellStyle name="Currency 2 5 7 10" xfId="6220" xr:uid="{00000000-0005-0000-0000-0000C3160000}"/>
    <cellStyle name="Currency 2 5 7 2" xfId="277" xr:uid="{00000000-0005-0000-0000-0000C4160000}"/>
    <cellStyle name="Currency 2 5 7 2 2" xfId="6221" xr:uid="{00000000-0005-0000-0000-0000C5160000}"/>
    <cellStyle name="Currency 2 5 7 2 3" xfId="6222" xr:uid="{00000000-0005-0000-0000-0000C6160000}"/>
    <cellStyle name="Currency 2 5 7 2 3 2" xfId="6223" xr:uid="{00000000-0005-0000-0000-0000C7160000}"/>
    <cellStyle name="Currency 2 5 7 2 3 3" xfId="6224" xr:uid="{00000000-0005-0000-0000-0000C8160000}"/>
    <cellStyle name="Currency 2 5 7 2 4" xfId="6225" xr:uid="{00000000-0005-0000-0000-0000C9160000}"/>
    <cellStyle name="Currency 2 5 7 2 4 2" xfId="6226" xr:uid="{00000000-0005-0000-0000-0000CA160000}"/>
    <cellStyle name="Currency 2 5 7 2 4 2 2" xfId="6227" xr:uid="{00000000-0005-0000-0000-0000CB160000}"/>
    <cellStyle name="Currency 2 5 7 2 4 3" xfId="6228" xr:uid="{00000000-0005-0000-0000-0000CC160000}"/>
    <cellStyle name="Currency 2 5 7 2 5" xfId="6229" xr:uid="{00000000-0005-0000-0000-0000CD160000}"/>
    <cellStyle name="Currency 2 5 7 2 5 2" xfId="6230" xr:uid="{00000000-0005-0000-0000-0000CE160000}"/>
    <cellStyle name="Currency 2 5 7 2 5 2 2" xfId="6231" xr:uid="{00000000-0005-0000-0000-0000CF160000}"/>
    <cellStyle name="Currency 2 5 7 2 5 3" xfId="6232" xr:uid="{00000000-0005-0000-0000-0000D0160000}"/>
    <cellStyle name="Currency 2 5 7 2 6" xfId="6233" xr:uid="{00000000-0005-0000-0000-0000D1160000}"/>
    <cellStyle name="Currency 2 5 7 2 6 2" xfId="6234" xr:uid="{00000000-0005-0000-0000-0000D2160000}"/>
    <cellStyle name="Currency 2 5 7 2 6 2 2" xfId="6235" xr:uid="{00000000-0005-0000-0000-0000D3160000}"/>
    <cellStyle name="Currency 2 5 7 2 6 3" xfId="6236" xr:uid="{00000000-0005-0000-0000-0000D4160000}"/>
    <cellStyle name="Currency 2 5 7 2 7" xfId="6237" xr:uid="{00000000-0005-0000-0000-0000D5160000}"/>
    <cellStyle name="Currency 2 5 7 2 7 2" xfId="6238" xr:uid="{00000000-0005-0000-0000-0000D6160000}"/>
    <cellStyle name="Currency 2 5 7 2 8" xfId="6239" xr:uid="{00000000-0005-0000-0000-0000D7160000}"/>
    <cellStyle name="Currency 2 5 7 2 8 2" xfId="6240" xr:uid="{00000000-0005-0000-0000-0000D8160000}"/>
    <cellStyle name="Currency 2 5 7 2 9" xfId="6241" xr:uid="{00000000-0005-0000-0000-0000D9160000}"/>
    <cellStyle name="Currency 2 5 7 3" xfId="278" xr:uid="{00000000-0005-0000-0000-0000DA160000}"/>
    <cellStyle name="Currency 2 5 7 4" xfId="6242" xr:uid="{00000000-0005-0000-0000-0000DB160000}"/>
    <cellStyle name="Currency 2 5 7 4 2" xfId="6243" xr:uid="{00000000-0005-0000-0000-0000DC160000}"/>
    <cellStyle name="Currency 2 5 7 4 3" xfId="6244" xr:uid="{00000000-0005-0000-0000-0000DD160000}"/>
    <cellStyle name="Currency 2 5 7 5" xfId="6245" xr:uid="{00000000-0005-0000-0000-0000DE160000}"/>
    <cellStyle name="Currency 2 5 7 5 2" xfId="6246" xr:uid="{00000000-0005-0000-0000-0000DF160000}"/>
    <cellStyle name="Currency 2 5 7 5 2 2" xfId="6247" xr:uid="{00000000-0005-0000-0000-0000E0160000}"/>
    <cellStyle name="Currency 2 5 7 5 3" xfId="6248" xr:uid="{00000000-0005-0000-0000-0000E1160000}"/>
    <cellStyle name="Currency 2 5 7 6" xfId="6249" xr:uid="{00000000-0005-0000-0000-0000E2160000}"/>
    <cellStyle name="Currency 2 5 7 6 2" xfId="6250" xr:uid="{00000000-0005-0000-0000-0000E3160000}"/>
    <cellStyle name="Currency 2 5 7 6 2 2" xfId="6251" xr:uid="{00000000-0005-0000-0000-0000E4160000}"/>
    <cellStyle name="Currency 2 5 7 6 3" xfId="6252" xr:uid="{00000000-0005-0000-0000-0000E5160000}"/>
    <cellStyle name="Currency 2 5 7 7" xfId="6253" xr:uid="{00000000-0005-0000-0000-0000E6160000}"/>
    <cellStyle name="Currency 2 5 7 7 2" xfId="6254" xr:uid="{00000000-0005-0000-0000-0000E7160000}"/>
    <cellStyle name="Currency 2 5 7 7 2 2" xfId="6255" xr:uid="{00000000-0005-0000-0000-0000E8160000}"/>
    <cellStyle name="Currency 2 5 7 7 3" xfId="6256" xr:uid="{00000000-0005-0000-0000-0000E9160000}"/>
    <cellStyle name="Currency 2 5 7 8" xfId="6257" xr:uid="{00000000-0005-0000-0000-0000EA160000}"/>
    <cellStyle name="Currency 2 5 7 8 2" xfId="6258" xr:uid="{00000000-0005-0000-0000-0000EB160000}"/>
    <cellStyle name="Currency 2 5 7 9" xfId="6259" xr:uid="{00000000-0005-0000-0000-0000EC160000}"/>
    <cellStyle name="Currency 2 5 7 9 2" xfId="6260" xr:uid="{00000000-0005-0000-0000-0000ED160000}"/>
    <cellStyle name="Currency 2 5 8" xfId="279" xr:uid="{00000000-0005-0000-0000-0000EE160000}"/>
    <cellStyle name="Currency 2 5 8 2" xfId="280" xr:uid="{00000000-0005-0000-0000-0000EF160000}"/>
    <cellStyle name="Currency 2 5 8 2 10" xfId="6261" xr:uid="{00000000-0005-0000-0000-0000F0160000}"/>
    <cellStyle name="Currency 2 5 8 2 2" xfId="6262" xr:uid="{00000000-0005-0000-0000-0000F1160000}"/>
    <cellStyle name="Currency 2 5 8 2 3" xfId="6263" xr:uid="{00000000-0005-0000-0000-0000F2160000}"/>
    <cellStyle name="Currency 2 5 8 2 4" xfId="6264" xr:uid="{00000000-0005-0000-0000-0000F3160000}"/>
    <cellStyle name="Currency 2 5 8 2 4 2" xfId="6265" xr:uid="{00000000-0005-0000-0000-0000F4160000}"/>
    <cellStyle name="Currency 2 5 8 2 4 2 2" xfId="6266" xr:uid="{00000000-0005-0000-0000-0000F5160000}"/>
    <cellStyle name="Currency 2 5 8 2 4 3" xfId="6267" xr:uid="{00000000-0005-0000-0000-0000F6160000}"/>
    <cellStyle name="Currency 2 5 8 2 5" xfId="6268" xr:uid="{00000000-0005-0000-0000-0000F7160000}"/>
    <cellStyle name="Currency 2 5 8 2 5 2" xfId="6269" xr:uid="{00000000-0005-0000-0000-0000F8160000}"/>
    <cellStyle name="Currency 2 5 8 2 5 2 2" xfId="6270" xr:uid="{00000000-0005-0000-0000-0000F9160000}"/>
    <cellStyle name="Currency 2 5 8 2 5 3" xfId="6271" xr:uid="{00000000-0005-0000-0000-0000FA160000}"/>
    <cellStyle name="Currency 2 5 8 2 6" xfId="6272" xr:uid="{00000000-0005-0000-0000-0000FB160000}"/>
    <cellStyle name="Currency 2 5 8 2 6 2" xfId="6273" xr:uid="{00000000-0005-0000-0000-0000FC160000}"/>
    <cellStyle name="Currency 2 5 8 2 6 2 2" xfId="6274" xr:uid="{00000000-0005-0000-0000-0000FD160000}"/>
    <cellStyle name="Currency 2 5 8 2 6 3" xfId="6275" xr:uid="{00000000-0005-0000-0000-0000FE160000}"/>
    <cellStyle name="Currency 2 5 8 2 7" xfId="6276" xr:uid="{00000000-0005-0000-0000-0000FF160000}"/>
    <cellStyle name="Currency 2 5 8 2 7 2" xfId="6277" xr:uid="{00000000-0005-0000-0000-000000170000}"/>
    <cellStyle name="Currency 2 5 8 2 8" xfId="6278" xr:uid="{00000000-0005-0000-0000-000001170000}"/>
    <cellStyle name="Currency 2 5 8 2 8 2" xfId="6279" xr:uid="{00000000-0005-0000-0000-000002170000}"/>
    <cellStyle name="Currency 2 5 8 2 9" xfId="6280" xr:uid="{00000000-0005-0000-0000-000003170000}"/>
    <cellStyle name="Currency 2 5 8 3" xfId="281" xr:uid="{00000000-0005-0000-0000-000004170000}"/>
    <cellStyle name="Currency 2 5 8 4" xfId="6281" xr:uid="{00000000-0005-0000-0000-000005170000}"/>
    <cellStyle name="Currency 2 5 8 4 2" xfId="6282" xr:uid="{00000000-0005-0000-0000-000006170000}"/>
    <cellStyle name="Currency 2 5 8 4 2 2" xfId="6283" xr:uid="{00000000-0005-0000-0000-000007170000}"/>
    <cellStyle name="Currency 2 5 8 4 3" xfId="6284" xr:uid="{00000000-0005-0000-0000-000008170000}"/>
    <cellStyle name="Currency 2 5 8 5" xfId="6285" xr:uid="{00000000-0005-0000-0000-000009170000}"/>
    <cellStyle name="Currency 2 5 8 5 2" xfId="6286" xr:uid="{00000000-0005-0000-0000-00000A170000}"/>
    <cellStyle name="Currency 2 5 8 5 2 2" xfId="6287" xr:uid="{00000000-0005-0000-0000-00000B170000}"/>
    <cellStyle name="Currency 2 5 8 5 3" xfId="6288" xr:uid="{00000000-0005-0000-0000-00000C170000}"/>
    <cellStyle name="Currency 2 5 9" xfId="6289" xr:uid="{00000000-0005-0000-0000-00000D170000}"/>
    <cellStyle name="Currency 2 5 9 2" xfId="6290" xr:uid="{00000000-0005-0000-0000-00000E170000}"/>
    <cellStyle name="Currency 2 5 9 3" xfId="6291" xr:uid="{00000000-0005-0000-0000-00000F170000}"/>
    <cellStyle name="Currency 2 5 9 3 2" xfId="6292" xr:uid="{00000000-0005-0000-0000-000010170000}"/>
    <cellStyle name="Currency 2 5 9 3 3" xfId="6293" xr:uid="{00000000-0005-0000-0000-000011170000}"/>
    <cellStyle name="Currency 2 5 9 4" xfId="6294" xr:uid="{00000000-0005-0000-0000-000012170000}"/>
    <cellStyle name="Currency 2 5 9 4 2" xfId="6295" xr:uid="{00000000-0005-0000-0000-000013170000}"/>
    <cellStyle name="Currency 2 5 9 4 2 2" xfId="6296" xr:uid="{00000000-0005-0000-0000-000014170000}"/>
    <cellStyle name="Currency 2 5 9 4 3" xfId="6297" xr:uid="{00000000-0005-0000-0000-000015170000}"/>
    <cellStyle name="Currency 2 5 9 5" xfId="6298" xr:uid="{00000000-0005-0000-0000-000016170000}"/>
    <cellStyle name="Currency 2 5 9 5 2" xfId="6299" xr:uid="{00000000-0005-0000-0000-000017170000}"/>
    <cellStyle name="Currency 2 5 9 5 2 2" xfId="6300" xr:uid="{00000000-0005-0000-0000-000018170000}"/>
    <cellStyle name="Currency 2 5 9 5 3" xfId="6301" xr:uid="{00000000-0005-0000-0000-000019170000}"/>
    <cellStyle name="Currency 2 5 9 6" xfId="6302" xr:uid="{00000000-0005-0000-0000-00001A170000}"/>
    <cellStyle name="Currency 2 5 9 6 2" xfId="6303" xr:uid="{00000000-0005-0000-0000-00001B170000}"/>
    <cellStyle name="Currency 2 5 9 6 2 2" xfId="6304" xr:uid="{00000000-0005-0000-0000-00001C170000}"/>
    <cellStyle name="Currency 2 5 9 6 3" xfId="6305" xr:uid="{00000000-0005-0000-0000-00001D170000}"/>
    <cellStyle name="Currency 2 5 9 7" xfId="6306" xr:uid="{00000000-0005-0000-0000-00001E170000}"/>
    <cellStyle name="Currency 2 5 9 7 2" xfId="6307" xr:uid="{00000000-0005-0000-0000-00001F170000}"/>
    <cellStyle name="Currency 2 5 9 8" xfId="6308" xr:uid="{00000000-0005-0000-0000-000020170000}"/>
    <cellStyle name="Currency 2 5 9 8 2" xfId="6309" xr:uid="{00000000-0005-0000-0000-000021170000}"/>
    <cellStyle name="Currency 2 5 9 9" xfId="6310" xr:uid="{00000000-0005-0000-0000-000022170000}"/>
    <cellStyle name="Currency 2 6" xfId="282" xr:uid="{00000000-0005-0000-0000-000023170000}"/>
    <cellStyle name="Currency 2 6 10" xfId="6311" xr:uid="{00000000-0005-0000-0000-000024170000}"/>
    <cellStyle name="Currency 2 6 10 10" xfId="6312" xr:uid="{00000000-0005-0000-0000-000025170000}"/>
    <cellStyle name="Currency 2 6 10 11" xfId="6313" xr:uid="{00000000-0005-0000-0000-000026170000}"/>
    <cellStyle name="Currency 2 6 10 12" xfId="6314" xr:uid="{00000000-0005-0000-0000-000027170000}"/>
    <cellStyle name="Currency 2 6 10 2" xfId="6315" xr:uid="{00000000-0005-0000-0000-000028170000}"/>
    <cellStyle name="Currency 2 6 10 2 2" xfId="6316" xr:uid="{00000000-0005-0000-0000-000029170000}"/>
    <cellStyle name="Currency 2 6 10 2 3" xfId="6317" xr:uid="{00000000-0005-0000-0000-00002A170000}"/>
    <cellStyle name="Currency 2 6 10 3" xfId="6318" xr:uid="{00000000-0005-0000-0000-00002B170000}"/>
    <cellStyle name="Currency 2 6 10 3 2" xfId="6319" xr:uid="{00000000-0005-0000-0000-00002C170000}"/>
    <cellStyle name="Currency 2 6 10 3 3" xfId="6320" xr:uid="{00000000-0005-0000-0000-00002D170000}"/>
    <cellStyle name="Currency 2 6 10 4" xfId="6321" xr:uid="{00000000-0005-0000-0000-00002E170000}"/>
    <cellStyle name="Currency 2 6 10 5" xfId="6322" xr:uid="{00000000-0005-0000-0000-00002F170000}"/>
    <cellStyle name="Currency 2 6 10 5 2" xfId="6323" xr:uid="{00000000-0005-0000-0000-000030170000}"/>
    <cellStyle name="Currency 2 6 10 5 2 2" xfId="6324" xr:uid="{00000000-0005-0000-0000-000031170000}"/>
    <cellStyle name="Currency 2 6 10 5 3" xfId="6325" xr:uid="{00000000-0005-0000-0000-000032170000}"/>
    <cellStyle name="Currency 2 6 10 6" xfId="6326" xr:uid="{00000000-0005-0000-0000-000033170000}"/>
    <cellStyle name="Currency 2 6 10 6 2" xfId="6327" xr:uid="{00000000-0005-0000-0000-000034170000}"/>
    <cellStyle name="Currency 2 6 10 6 2 2" xfId="6328" xr:uid="{00000000-0005-0000-0000-000035170000}"/>
    <cellStyle name="Currency 2 6 10 6 3" xfId="6329" xr:uid="{00000000-0005-0000-0000-000036170000}"/>
    <cellStyle name="Currency 2 6 10 7" xfId="6330" xr:uid="{00000000-0005-0000-0000-000037170000}"/>
    <cellStyle name="Currency 2 6 10 7 2" xfId="6331" xr:uid="{00000000-0005-0000-0000-000038170000}"/>
    <cellStyle name="Currency 2 6 10 7 2 2" xfId="6332" xr:uid="{00000000-0005-0000-0000-000039170000}"/>
    <cellStyle name="Currency 2 6 10 7 3" xfId="6333" xr:uid="{00000000-0005-0000-0000-00003A170000}"/>
    <cellStyle name="Currency 2 6 10 8" xfId="6334" xr:uid="{00000000-0005-0000-0000-00003B170000}"/>
    <cellStyle name="Currency 2 6 10 8 2" xfId="6335" xr:uid="{00000000-0005-0000-0000-00003C170000}"/>
    <cellStyle name="Currency 2 6 10 9" xfId="6336" xr:uid="{00000000-0005-0000-0000-00003D170000}"/>
    <cellStyle name="Currency 2 6 10 9 2" xfId="6337" xr:uid="{00000000-0005-0000-0000-00003E170000}"/>
    <cellStyle name="Currency 2 6 11" xfId="6338" xr:uid="{00000000-0005-0000-0000-00003F170000}"/>
    <cellStyle name="Currency 2 6 11 2" xfId="6339" xr:uid="{00000000-0005-0000-0000-000040170000}"/>
    <cellStyle name="Currency 2 6 11 3" xfId="6340" xr:uid="{00000000-0005-0000-0000-000041170000}"/>
    <cellStyle name="Currency 2 6 12" xfId="6341" xr:uid="{00000000-0005-0000-0000-000042170000}"/>
    <cellStyle name="Currency 2 6 12 2" xfId="6342" xr:uid="{00000000-0005-0000-0000-000043170000}"/>
    <cellStyle name="Currency 2 6 12 2 2" xfId="6343" xr:uid="{00000000-0005-0000-0000-000044170000}"/>
    <cellStyle name="Currency 2 6 12 3" xfId="6344" xr:uid="{00000000-0005-0000-0000-000045170000}"/>
    <cellStyle name="Currency 2 6 12 4" xfId="6345" xr:uid="{00000000-0005-0000-0000-000046170000}"/>
    <cellStyle name="Currency 2 6 13" xfId="6346" xr:uid="{00000000-0005-0000-0000-000047170000}"/>
    <cellStyle name="Currency 2 6 13 2" xfId="6347" xr:uid="{00000000-0005-0000-0000-000048170000}"/>
    <cellStyle name="Currency 2 6 13 2 2" xfId="6348" xr:uid="{00000000-0005-0000-0000-000049170000}"/>
    <cellStyle name="Currency 2 6 13 3" xfId="6349" xr:uid="{00000000-0005-0000-0000-00004A170000}"/>
    <cellStyle name="Currency 2 6 14" xfId="6350" xr:uid="{00000000-0005-0000-0000-00004B170000}"/>
    <cellStyle name="Currency 2 6 14 2" xfId="6351" xr:uid="{00000000-0005-0000-0000-00004C170000}"/>
    <cellStyle name="Currency 2 6 14 2 2" xfId="6352" xr:uid="{00000000-0005-0000-0000-00004D170000}"/>
    <cellStyle name="Currency 2 6 14 3" xfId="6353" xr:uid="{00000000-0005-0000-0000-00004E170000}"/>
    <cellStyle name="Currency 2 6 15" xfId="6354" xr:uid="{00000000-0005-0000-0000-00004F170000}"/>
    <cellStyle name="Currency 2 6 15 2" xfId="6355" xr:uid="{00000000-0005-0000-0000-000050170000}"/>
    <cellStyle name="Currency 2 6 16" xfId="6356" xr:uid="{00000000-0005-0000-0000-000051170000}"/>
    <cellStyle name="Currency 2 6 16 2" xfId="6357" xr:uid="{00000000-0005-0000-0000-000052170000}"/>
    <cellStyle name="Currency 2 6 17" xfId="6358" xr:uid="{00000000-0005-0000-0000-000053170000}"/>
    <cellStyle name="Currency 2 6 18" xfId="6359" xr:uid="{00000000-0005-0000-0000-000054170000}"/>
    <cellStyle name="Currency 2 6 19" xfId="6360" xr:uid="{00000000-0005-0000-0000-000055170000}"/>
    <cellStyle name="Currency 2 6 2" xfId="283" xr:uid="{00000000-0005-0000-0000-000056170000}"/>
    <cellStyle name="Currency 2 6 2 10" xfId="6361" xr:uid="{00000000-0005-0000-0000-000057170000}"/>
    <cellStyle name="Currency 2 6 2 10 2" xfId="6362" xr:uid="{00000000-0005-0000-0000-000058170000}"/>
    <cellStyle name="Currency 2 6 2 10 2 2" xfId="6363" xr:uid="{00000000-0005-0000-0000-000059170000}"/>
    <cellStyle name="Currency 2 6 2 10 3" xfId="6364" xr:uid="{00000000-0005-0000-0000-00005A170000}"/>
    <cellStyle name="Currency 2 6 2 10 4" xfId="6365" xr:uid="{00000000-0005-0000-0000-00005B170000}"/>
    <cellStyle name="Currency 2 6 2 11" xfId="6366" xr:uid="{00000000-0005-0000-0000-00005C170000}"/>
    <cellStyle name="Currency 2 6 2 11 2" xfId="6367" xr:uid="{00000000-0005-0000-0000-00005D170000}"/>
    <cellStyle name="Currency 2 6 2 11 2 2" xfId="6368" xr:uid="{00000000-0005-0000-0000-00005E170000}"/>
    <cellStyle name="Currency 2 6 2 11 3" xfId="6369" xr:uid="{00000000-0005-0000-0000-00005F170000}"/>
    <cellStyle name="Currency 2 6 2 12" xfId="6370" xr:uid="{00000000-0005-0000-0000-000060170000}"/>
    <cellStyle name="Currency 2 6 2 12 2" xfId="6371" xr:uid="{00000000-0005-0000-0000-000061170000}"/>
    <cellStyle name="Currency 2 6 2 12 2 2" xfId="6372" xr:uid="{00000000-0005-0000-0000-000062170000}"/>
    <cellStyle name="Currency 2 6 2 12 3" xfId="6373" xr:uid="{00000000-0005-0000-0000-000063170000}"/>
    <cellStyle name="Currency 2 6 2 13" xfId="6374" xr:uid="{00000000-0005-0000-0000-000064170000}"/>
    <cellStyle name="Currency 2 6 2 13 2" xfId="6375" xr:uid="{00000000-0005-0000-0000-000065170000}"/>
    <cellStyle name="Currency 2 6 2 14" xfId="6376" xr:uid="{00000000-0005-0000-0000-000066170000}"/>
    <cellStyle name="Currency 2 6 2 14 2" xfId="6377" xr:uid="{00000000-0005-0000-0000-000067170000}"/>
    <cellStyle name="Currency 2 6 2 15" xfId="6378" xr:uid="{00000000-0005-0000-0000-000068170000}"/>
    <cellStyle name="Currency 2 6 2 16" xfId="6379" xr:uid="{00000000-0005-0000-0000-000069170000}"/>
    <cellStyle name="Currency 2 6 2 17" xfId="6380" xr:uid="{00000000-0005-0000-0000-00006A170000}"/>
    <cellStyle name="Currency 2 6 2 18" xfId="6381" xr:uid="{00000000-0005-0000-0000-00006B170000}"/>
    <cellStyle name="Currency 2 6 2 2" xfId="284" xr:uid="{00000000-0005-0000-0000-00006C170000}"/>
    <cellStyle name="Currency 2 6 2 2 10" xfId="6382" xr:uid="{00000000-0005-0000-0000-00006D170000}"/>
    <cellStyle name="Currency 2 6 2 2 10 2" xfId="6383" xr:uid="{00000000-0005-0000-0000-00006E170000}"/>
    <cellStyle name="Currency 2 6 2 2 10 2 2" xfId="6384" xr:uid="{00000000-0005-0000-0000-00006F170000}"/>
    <cellStyle name="Currency 2 6 2 2 10 3" xfId="6385" xr:uid="{00000000-0005-0000-0000-000070170000}"/>
    <cellStyle name="Currency 2 6 2 2 11" xfId="6386" xr:uid="{00000000-0005-0000-0000-000071170000}"/>
    <cellStyle name="Currency 2 6 2 2 11 2" xfId="6387" xr:uid="{00000000-0005-0000-0000-000072170000}"/>
    <cellStyle name="Currency 2 6 2 2 12" xfId="6388" xr:uid="{00000000-0005-0000-0000-000073170000}"/>
    <cellStyle name="Currency 2 6 2 2 12 2" xfId="6389" xr:uid="{00000000-0005-0000-0000-000074170000}"/>
    <cellStyle name="Currency 2 6 2 2 13" xfId="6390" xr:uid="{00000000-0005-0000-0000-000075170000}"/>
    <cellStyle name="Currency 2 6 2 2 14" xfId="6391" xr:uid="{00000000-0005-0000-0000-000076170000}"/>
    <cellStyle name="Currency 2 6 2 2 15" xfId="6392" xr:uid="{00000000-0005-0000-0000-000077170000}"/>
    <cellStyle name="Currency 2 6 2 2 16" xfId="6393" xr:uid="{00000000-0005-0000-0000-000078170000}"/>
    <cellStyle name="Currency 2 6 2 2 2" xfId="285" xr:uid="{00000000-0005-0000-0000-000079170000}"/>
    <cellStyle name="Currency 2 6 2 2 2 2" xfId="6394" xr:uid="{00000000-0005-0000-0000-00007A170000}"/>
    <cellStyle name="Currency 2 6 2 2 2 2 10" xfId="6395" xr:uid="{00000000-0005-0000-0000-00007B170000}"/>
    <cellStyle name="Currency 2 6 2 2 2 2 2" xfId="6396" xr:uid="{00000000-0005-0000-0000-00007C170000}"/>
    <cellStyle name="Currency 2 6 2 2 2 2 2 2" xfId="6397" xr:uid="{00000000-0005-0000-0000-00007D170000}"/>
    <cellStyle name="Currency 2 6 2 2 2 2 2 3" xfId="6398" xr:uid="{00000000-0005-0000-0000-00007E170000}"/>
    <cellStyle name="Currency 2 6 2 2 2 2 3" xfId="6399" xr:uid="{00000000-0005-0000-0000-00007F170000}"/>
    <cellStyle name="Currency 2 6 2 2 2 2 3 2" xfId="6400" xr:uid="{00000000-0005-0000-0000-000080170000}"/>
    <cellStyle name="Currency 2 6 2 2 2 2 3 3" xfId="6401" xr:uid="{00000000-0005-0000-0000-000081170000}"/>
    <cellStyle name="Currency 2 6 2 2 2 2 4" xfId="6402" xr:uid="{00000000-0005-0000-0000-000082170000}"/>
    <cellStyle name="Currency 2 6 2 2 2 2 4 2" xfId="6403" xr:uid="{00000000-0005-0000-0000-000083170000}"/>
    <cellStyle name="Currency 2 6 2 2 2 2 4 2 2" xfId="6404" xr:uid="{00000000-0005-0000-0000-000084170000}"/>
    <cellStyle name="Currency 2 6 2 2 2 2 4 3" xfId="6405" xr:uid="{00000000-0005-0000-0000-000085170000}"/>
    <cellStyle name="Currency 2 6 2 2 2 2 5" xfId="6406" xr:uid="{00000000-0005-0000-0000-000086170000}"/>
    <cellStyle name="Currency 2 6 2 2 2 2 5 2" xfId="6407" xr:uid="{00000000-0005-0000-0000-000087170000}"/>
    <cellStyle name="Currency 2 6 2 2 2 2 5 2 2" xfId="6408" xr:uid="{00000000-0005-0000-0000-000088170000}"/>
    <cellStyle name="Currency 2 6 2 2 2 2 5 3" xfId="6409" xr:uid="{00000000-0005-0000-0000-000089170000}"/>
    <cellStyle name="Currency 2 6 2 2 2 2 6" xfId="6410" xr:uid="{00000000-0005-0000-0000-00008A170000}"/>
    <cellStyle name="Currency 2 6 2 2 2 2 6 2" xfId="6411" xr:uid="{00000000-0005-0000-0000-00008B170000}"/>
    <cellStyle name="Currency 2 6 2 2 2 2 6 2 2" xfId="6412" xr:uid="{00000000-0005-0000-0000-00008C170000}"/>
    <cellStyle name="Currency 2 6 2 2 2 2 6 3" xfId="6413" xr:uid="{00000000-0005-0000-0000-00008D170000}"/>
    <cellStyle name="Currency 2 6 2 2 2 2 7" xfId="6414" xr:uid="{00000000-0005-0000-0000-00008E170000}"/>
    <cellStyle name="Currency 2 6 2 2 2 2 7 2" xfId="6415" xr:uid="{00000000-0005-0000-0000-00008F170000}"/>
    <cellStyle name="Currency 2 6 2 2 2 2 8" xfId="6416" xr:uid="{00000000-0005-0000-0000-000090170000}"/>
    <cellStyle name="Currency 2 6 2 2 2 2 8 2" xfId="6417" xr:uid="{00000000-0005-0000-0000-000091170000}"/>
    <cellStyle name="Currency 2 6 2 2 2 2 9" xfId="6418" xr:uid="{00000000-0005-0000-0000-000092170000}"/>
    <cellStyle name="Currency 2 6 2 2 2 3" xfId="6419" xr:uid="{00000000-0005-0000-0000-000093170000}"/>
    <cellStyle name="Currency 2 6 2 2 2 3 10" xfId="6420" xr:uid="{00000000-0005-0000-0000-000094170000}"/>
    <cellStyle name="Currency 2 6 2 2 2 3 2" xfId="6421" xr:uid="{00000000-0005-0000-0000-000095170000}"/>
    <cellStyle name="Currency 2 6 2 2 2 3 2 2" xfId="6422" xr:uid="{00000000-0005-0000-0000-000096170000}"/>
    <cellStyle name="Currency 2 6 2 2 2 3 2 3" xfId="6423" xr:uid="{00000000-0005-0000-0000-000097170000}"/>
    <cellStyle name="Currency 2 6 2 2 2 3 3" xfId="6424" xr:uid="{00000000-0005-0000-0000-000098170000}"/>
    <cellStyle name="Currency 2 6 2 2 2 3 3 2" xfId="6425" xr:uid="{00000000-0005-0000-0000-000099170000}"/>
    <cellStyle name="Currency 2 6 2 2 2 3 3 3" xfId="6426" xr:uid="{00000000-0005-0000-0000-00009A170000}"/>
    <cellStyle name="Currency 2 6 2 2 2 3 4" xfId="6427" xr:uid="{00000000-0005-0000-0000-00009B170000}"/>
    <cellStyle name="Currency 2 6 2 2 2 3 4 2" xfId="6428" xr:uid="{00000000-0005-0000-0000-00009C170000}"/>
    <cellStyle name="Currency 2 6 2 2 2 3 4 2 2" xfId="6429" xr:uid="{00000000-0005-0000-0000-00009D170000}"/>
    <cellStyle name="Currency 2 6 2 2 2 3 4 3" xfId="6430" xr:uid="{00000000-0005-0000-0000-00009E170000}"/>
    <cellStyle name="Currency 2 6 2 2 2 3 5" xfId="6431" xr:uid="{00000000-0005-0000-0000-00009F170000}"/>
    <cellStyle name="Currency 2 6 2 2 2 3 5 2" xfId="6432" xr:uid="{00000000-0005-0000-0000-0000A0170000}"/>
    <cellStyle name="Currency 2 6 2 2 2 3 5 2 2" xfId="6433" xr:uid="{00000000-0005-0000-0000-0000A1170000}"/>
    <cellStyle name="Currency 2 6 2 2 2 3 5 3" xfId="6434" xr:uid="{00000000-0005-0000-0000-0000A2170000}"/>
    <cellStyle name="Currency 2 6 2 2 2 3 6" xfId="6435" xr:uid="{00000000-0005-0000-0000-0000A3170000}"/>
    <cellStyle name="Currency 2 6 2 2 2 3 6 2" xfId="6436" xr:uid="{00000000-0005-0000-0000-0000A4170000}"/>
    <cellStyle name="Currency 2 6 2 2 2 3 6 2 2" xfId="6437" xr:uid="{00000000-0005-0000-0000-0000A5170000}"/>
    <cellStyle name="Currency 2 6 2 2 2 3 6 3" xfId="6438" xr:uid="{00000000-0005-0000-0000-0000A6170000}"/>
    <cellStyle name="Currency 2 6 2 2 2 3 7" xfId="6439" xr:uid="{00000000-0005-0000-0000-0000A7170000}"/>
    <cellStyle name="Currency 2 6 2 2 2 3 7 2" xfId="6440" xr:uid="{00000000-0005-0000-0000-0000A8170000}"/>
    <cellStyle name="Currency 2 6 2 2 2 3 8" xfId="6441" xr:uid="{00000000-0005-0000-0000-0000A9170000}"/>
    <cellStyle name="Currency 2 6 2 2 2 3 8 2" xfId="6442" xr:uid="{00000000-0005-0000-0000-0000AA170000}"/>
    <cellStyle name="Currency 2 6 2 2 2 3 9" xfId="6443" xr:uid="{00000000-0005-0000-0000-0000AB170000}"/>
    <cellStyle name="Currency 2 6 2 2 2 4" xfId="6444" xr:uid="{00000000-0005-0000-0000-0000AC170000}"/>
    <cellStyle name="Currency 2 6 2 2 2 4 10" xfId="6445" xr:uid="{00000000-0005-0000-0000-0000AD170000}"/>
    <cellStyle name="Currency 2 6 2 2 2 4 2" xfId="6446" xr:uid="{00000000-0005-0000-0000-0000AE170000}"/>
    <cellStyle name="Currency 2 6 2 2 2 4 3" xfId="6447" xr:uid="{00000000-0005-0000-0000-0000AF170000}"/>
    <cellStyle name="Currency 2 6 2 2 2 4 3 2" xfId="6448" xr:uid="{00000000-0005-0000-0000-0000B0170000}"/>
    <cellStyle name="Currency 2 6 2 2 2 4 3 2 2" xfId="6449" xr:uid="{00000000-0005-0000-0000-0000B1170000}"/>
    <cellStyle name="Currency 2 6 2 2 2 4 3 3" xfId="6450" xr:uid="{00000000-0005-0000-0000-0000B2170000}"/>
    <cellStyle name="Currency 2 6 2 2 2 4 4" xfId="6451" xr:uid="{00000000-0005-0000-0000-0000B3170000}"/>
    <cellStyle name="Currency 2 6 2 2 2 4 4 2" xfId="6452" xr:uid="{00000000-0005-0000-0000-0000B4170000}"/>
    <cellStyle name="Currency 2 6 2 2 2 4 4 2 2" xfId="6453" xr:uid="{00000000-0005-0000-0000-0000B5170000}"/>
    <cellStyle name="Currency 2 6 2 2 2 4 4 3" xfId="6454" xr:uid="{00000000-0005-0000-0000-0000B6170000}"/>
    <cellStyle name="Currency 2 6 2 2 2 4 5" xfId="6455" xr:uid="{00000000-0005-0000-0000-0000B7170000}"/>
    <cellStyle name="Currency 2 6 2 2 2 4 5 2" xfId="6456" xr:uid="{00000000-0005-0000-0000-0000B8170000}"/>
    <cellStyle name="Currency 2 6 2 2 2 4 5 2 2" xfId="6457" xr:uid="{00000000-0005-0000-0000-0000B9170000}"/>
    <cellStyle name="Currency 2 6 2 2 2 4 5 3" xfId="6458" xr:uid="{00000000-0005-0000-0000-0000BA170000}"/>
    <cellStyle name="Currency 2 6 2 2 2 4 6" xfId="6459" xr:uid="{00000000-0005-0000-0000-0000BB170000}"/>
    <cellStyle name="Currency 2 6 2 2 2 4 6 2" xfId="6460" xr:uid="{00000000-0005-0000-0000-0000BC170000}"/>
    <cellStyle name="Currency 2 6 2 2 2 4 7" xfId="6461" xr:uid="{00000000-0005-0000-0000-0000BD170000}"/>
    <cellStyle name="Currency 2 6 2 2 2 4 7 2" xfId="6462" xr:uid="{00000000-0005-0000-0000-0000BE170000}"/>
    <cellStyle name="Currency 2 6 2 2 2 4 8" xfId="6463" xr:uid="{00000000-0005-0000-0000-0000BF170000}"/>
    <cellStyle name="Currency 2 6 2 2 2 4 9" xfId="6464" xr:uid="{00000000-0005-0000-0000-0000C0170000}"/>
    <cellStyle name="Currency 2 6 2 2 2 5" xfId="6465" xr:uid="{00000000-0005-0000-0000-0000C1170000}"/>
    <cellStyle name="Currency 2 6 2 2 2 5 2" xfId="6466" xr:uid="{00000000-0005-0000-0000-0000C2170000}"/>
    <cellStyle name="Currency 2 6 2 2 2 5 3" xfId="6467" xr:uid="{00000000-0005-0000-0000-0000C3170000}"/>
    <cellStyle name="Currency 2 6 2 2 2 5 4" xfId="25505" xr:uid="{00000000-0005-0000-0000-0000C4170000}"/>
    <cellStyle name="Currency 2 6 2 2 2 6" xfId="6468" xr:uid="{00000000-0005-0000-0000-0000C5170000}"/>
    <cellStyle name="Currency 2 6 2 2 2 6 2" xfId="6469" xr:uid="{00000000-0005-0000-0000-0000C6170000}"/>
    <cellStyle name="Currency 2 6 2 2 2 6 2 2" xfId="6470" xr:uid="{00000000-0005-0000-0000-0000C7170000}"/>
    <cellStyle name="Currency 2 6 2 2 2 6 2 2 2" xfId="6471" xr:uid="{00000000-0005-0000-0000-0000C8170000}"/>
    <cellStyle name="Currency 2 6 2 2 2 6 2 3" xfId="6472" xr:uid="{00000000-0005-0000-0000-0000C9170000}"/>
    <cellStyle name="Currency 2 6 2 2 2 6 3" xfId="6473" xr:uid="{00000000-0005-0000-0000-0000CA170000}"/>
    <cellStyle name="Currency 2 6 2 2 2 6 3 2" xfId="6474" xr:uid="{00000000-0005-0000-0000-0000CB170000}"/>
    <cellStyle name="Currency 2 6 2 2 2 6 3 2 2" xfId="6475" xr:uid="{00000000-0005-0000-0000-0000CC170000}"/>
    <cellStyle name="Currency 2 6 2 2 2 6 3 3" xfId="6476" xr:uid="{00000000-0005-0000-0000-0000CD170000}"/>
    <cellStyle name="Currency 2 6 2 2 2 6 4" xfId="6477" xr:uid="{00000000-0005-0000-0000-0000CE170000}"/>
    <cellStyle name="Currency 2 6 2 2 2 6 4 2" xfId="6478" xr:uid="{00000000-0005-0000-0000-0000CF170000}"/>
    <cellStyle name="Currency 2 6 2 2 2 6 4 2 2" xfId="6479" xr:uid="{00000000-0005-0000-0000-0000D0170000}"/>
    <cellStyle name="Currency 2 6 2 2 2 6 4 3" xfId="6480" xr:uid="{00000000-0005-0000-0000-0000D1170000}"/>
    <cellStyle name="Currency 2 6 2 2 2 6 5" xfId="6481" xr:uid="{00000000-0005-0000-0000-0000D2170000}"/>
    <cellStyle name="Currency 2 6 2 2 2 6 5 2" xfId="6482" xr:uid="{00000000-0005-0000-0000-0000D3170000}"/>
    <cellStyle name="Currency 2 6 2 2 2 6 6" xfId="6483" xr:uid="{00000000-0005-0000-0000-0000D4170000}"/>
    <cellStyle name="Currency 2 6 2 2 2 6 6 2" xfId="6484" xr:uid="{00000000-0005-0000-0000-0000D5170000}"/>
    <cellStyle name="Currency 2 6 2 2 2 6 7" xfId="6485" xr:uid="{00000000-0005-0000-0000-0000D6170000}"/>
    <cellStyle name="Currency 2 6 2 2 2 7" xfId="6486" xr:uid="{00000000-0005-0000-0000-0000D7170000}"/>
    <cellStyle name="Currency 2 6 2 2 2 7 2" xfId="6487" xr:uid="{00000000-0005-0000-0000-0000D8170000}"/>
    <cellStyle name="Currency 2 6 2 2 2 7 2 2" xfId="6488" xr:uid="{00000000-0005-0000-0000-0000D9170000}"/>
    <cellStyle name="Currency 2 6 2 2 2 7 3" xfId="6489" xr:uid="{00000000-0005-0000-0000-0000DA170000}"/>
    <cellStyle name="Currency 2 6 2 2 2 8" xfId="6490" xr:uid="{00000000-0005-0000-0000-0000DB170000}"/>
    <cellStyle name="Currency 2 6 2 2 2 8 2" xfId="6491" xr:uid="{00000000-0005-0000-0000-0000DC170000}"/>
    <cellStyle name="Currency 2 6 2 2 2 8 2 2" xfId="6492" xr:uid="{00000000-0005-0000-0000-0000DD170000}"/>
    <cellStyle name="Currency 2 6 2 2 2 8 3" xfId="6493" xr:uid="{00000000-0005-0000-0000-0000DE170000}"/>
    <cellStyle name="Currency 2 6 2 2 2 9" xfId="6494" xr:uid="{00000000-0005-0000-0000-0000DF170000}"/>
    <cellStyle name="Currency 2 6 2 2 3" xfId="286" xr:uid="{00000000-0005-0000-0000-0000E0170000}"/>
    <cellStyle name="Currency 2 6 2 2 3 10" xfId="6495" xr:uid="{00000000-0005-0000-0000-0000E1170000}"/>
    <cellStyle name="Currency 2 6 2 2 3 11" xfId="6496" xr:uid="{00000000-0005-0000-0000-0000E2170000}"/>
    <cellStyle name="Currency 2 6 2 2 3 12" xfId="6497" xr:uid="{00000000-0005-0000-0000-0000E3170000}"/>
    <cellStyle name="Currency 2 6 2 2 3 13" xfId="6498" xr:uid="{00000000-0005-0000-0000-0000E4170000}"/>
    <cellStyle name="Currency 2 6 2 2 3 2" xfId="287" xr:uid="{00000000-0005-0000-0000-0000E5170000}"/>
    <cellStyle name="Currency 2 6 2 2 3 2 10" xfId="6499" xr:uid="{00000000-0005-0000-0000-0000E6170000}"/>
    <cellStyle name="Currency 2 6 2 2 3 2 2" xfId="6500" xr:uid="{00000000-0005-0000-0000-0000E7170000}"/>
    <cellStyle name="Currency 2 6 2 2 3 2 2 2" xfId="6501" xr:uid="{00000000-0005-0000-0000-0000E8170000}"/>
    <cellStyle name="Currency 2 6 2 2 3 2 2 3" xfId="6502" xr:uid="{00000000-0005-0000-0000-0000E9170000}"/>
    <cellStyle name="Currency 2 6 2 2 3 2 3" xfId="6503" xr:uid="{00000000-0005-0000-0000-0000EA170000}"/>
    <cellStyle name="Currency 2 6 2 2 3 2 3 2" xfId="6504" xr:uid="{00000000-0005-0000-0000-0000EB170000}"/>
    <cellStyle name="Currency 2 6 2 2 3 2 3 3" xfId="6505" xr:uid="{00000000-0005-0000-0000-0000EC170000}"/>
    <cellStyle name="Currency 2 6 2 2 3 2 3 4" xfId="25507" xr:uid="{00000000-0005-0000-0000-0000ED170000}"/>
    <cellStyle name="Currency 2 6 2 2 3 2 4" xfId="6506" xr:uid="{00000000-0005-0000-0000-0000EE170000}"/>
    <cellStyle name="Currency 2 6 2 2 3 2 4 2" xfId="6507" xr:uid="{00000000-0005-0000-0000-0000EF170000}"/>
    <cellStyle name="Currency 2 6 2 2 3 2 4 2 2" xfId="6508" xr:uid="{00000000-0005-0000-0000-0000F0170000}"/>
    <cellStyle name="Currency 2 6 2 2 3 2 4 3" xfId="6509" xr:uid="{00000000-0005-0000-0000-0000F1170000}"/>
    <cellStyle name="Currency 2 6 2 2 3 2 5" xfId="6510" xr:uid="{00000000-0005-0000-0000-0000F2170000}"/>
    <cellStyle name="Currency 2 6 2 2 3 2 5 2" xfId="6511" xr:uid="{00000000-0005-0000-0000-0000F3170000}"/>
    <cellStyle name="Currency 2 6 2 2 3 2 5 2 2" xfId="6512" xr:uid="{00000000-0005-0000-0000-0000F4170000}"/>
    <cellStyle name="Currency 2 6 2 2 3 2 5 3" xfId="6513" xr:uid="{00000000-0005-0000-0000-0000F5170000}"/>
    <cellStyle name="Currency 2 6 2 2 3 2 6" xfId="6514" xr:uid="{00000000-0005-0000-0000-0000F6170000}"/>
    <cellStyle name="Currency 2 6 2 2 3 2 6 2" xfId="6515" xr:uid="{00000000-0005-0000-0000-0000F7170000}"/>
    <cellStyle name="Currency 2 6 2 2 3 2 6 2 2" xfId="6516" xr:uid="{00000000-0005-0000-0000-0000F8170000}"/>
    <cellStyle name="Currency 2 6 2 2 3 2 6 3" xfId="6517" xr:uid="{00000000-0005-0000-0000-0000F9170000}"/>
    <cellStyle name="Currency 2 6 2 2 3 2 7" xfId="6518" xr:uid="{00000000-0005-0000-0000-0000FA170000}"/>
    <cellStyle name="Currency 2 6 2 2 3 2 7 2" xfId="6519" xr:uid="{00000000-0005-0000-0000-0000FB170000}"/>
    <cellStyle name="Currency 2 6 2 2 3 2 8" xfId="6520" xr:uid="{00000000-0005-0000-0000-0000FC170000}"/>
    <cellStyle name="Currency 2 6 2 2 3 2 8 2" xfId="6521" xr:uid="{00000000-0005-0000-0000-0000FD170000}"/>
    <cellStyle name="Currency 2 6 2 2 3 2 9" xfId="6522" xr:uid="{00000000-0005-0000-0000-0000FE170000}"/>
    <cellStyle name="Currency 2 6 2 2 3 3" xfId="288" xr:uid="{00000000-0005-0000-0000-0000FF170000}"/>
    <cellStyle name="Currency 2 6 2 2 3 3 2" xfId="6523" xr:uid="{00000000-0005-0000-0000-000000180000}"/>
    <cellStyle name="Currency 2 6 2 2 3 3 2 2" xfId="25508" xr:uid="{00000000-0005-0000-0000-000001180000}"/>
    <cellStyle name="Currency 2 6 2 2 3 3 2 3" xfId="25623" xr:uid="{00000000-0005-0000-0000-000002180000}"/>
    <cellStyle name="Currency 2 6 2 2 3 3 3" xfId="6524" xr:uid="{00000000-0005-0000-0000-000003180000}"/>
    <cellStyle name="Currency 2 6 2 2 3 4" xfId="6525" xr:uid="{00000000-0005-0000-0000-000004180000}"/>
    <cellStyle name="Currency 2 6 2 2 3 4 2" xfId="6526" xr:uid="{00000000-0005-0000-0000-000005180000}"/>
    <cellStyle name="Currency 2 6 2 2 3 4 3" xfId="6527" xr:uid="{00000000-0005-0000-0000-000006180000}"/>
    <cellStyle name="Currency 2 6 2 2 3 4 4" xfId="25506" xr:uid="{00000000-0005-0000-0000-000007180000}"/>
    <cellStyle name="Currency 2 6 2 2 3 5" xfId="6528" xr:uid="{00000000-0005-0000-0000-000008180000}"/>
    <cellStyle name="Currency 2 6 2 2 3 5 2" xfId="6529" xr:uid="{00000000-0005-0000-0000-000009180000}"/>
    <cellStyle name="Currency 2 6 2 2 3 5 2 2" xfId="6530" xr:uid="{00000000-0005-0000-0000-00000A180000}"/>
    <cellStyle name="Currency 2 6 2 2 3 5 3" xfId="6531" xr:uid="{00000000-0005-0000-0000-00000B180000}"/>
    <cellStyle name="Currency 2 6 2 2 3 6" xfId="6532" xr:uid="{00000000-0005-0000-0000-00000C180000}"/>
    <cellStyle name="Currency 2 6 2 2 3 6 2" xfId="6533" xr:uid="{00000000-0005-0000-0000-00000D180000}"/>
    <cellStyle name="Currency 2 6 2 2 3 6 2 2" xfId="6534" xr:uid="{00000000-0005-0000-0000-00000E180000}"/>
    <cellStyle name="Currency 2 6 2 2 3 6 3" xfId="6535" xr:uid="{00000000-0005-0000-0000-00000F180000}"/>
    <cellStyle name="Currency 2 6 2 2 3 7" xfId="6536" xr:uid="{00000000-0005-0000-0000-000010180000}"/>
    <cellStyle name="Currency 2 6 2 2 3 7 2" xfId="6537" xr:uid="{00000000-0005-0000-0000-000011180000}"/>
    <cellStyle name="Currency 2 6 2 2 3 7 2 2" xfId="6538" xr:uid="{00000000-0005-0000-0000-000012180000}"/>
    <cellStyle name="Currency 2 6 2 2 3 7 3" xfId="6539" xr:uid="{00000000-0005-0000-0000-000013180000}"/>
    <cellStyle name="Currency 2 6 2 2 3 8" xfId="6540" xr:uid="{00000000-0005-0000-0000-000014180000}"/>
    <cellStyle name="Currency 2 6 2 2 3 8 2" xfId="6541" xr:uid="{00000000-0005-0000-0000-000015180000}"/>
    <cellStyle name="Currency 2 6 2 2 3 9" xfId="6542" xr:uid="{00000000-0005-0000-0000-000016180000}"/>
    <cellStyle name="Currency 2 6 2 2 3 9 2" xfId="6543" xr:uid="{00000000-0005-0000-0000-000017180000}"/>
    <cellStyle name="Currency 2 6 2 2 4" xfId="289" xr:uid="{00000000-0005-0000-0000-000018180000}"/>
    <cellStyle name="Currency 2 6 2 2 4 2" xfId="290" xr:uid="{00000000-0005-0000-0000-000019180000}"/>
    <cellStyle name="Currency 2 6 2 2 4 2 10" xfId="6544" xr:uid="{00000000-0005-0000-0000-00001A180000}"/>
    <cellStyle name="Currency 2 6 2 2 4 2 11" xfId="6545" xr:uid="{00000000-0005-0000-0000-00001B180000}"/>
    <cellStyle name="Currency 2 6 2 2 4 2 2" xfId="6546" xr:uid="{00000000-0005-0000-0000-00001C180000}"/>
    <cellStyle name="Currency 2 6 2 2 4 2 2 2" xfId="6547" xr:uid="{00000000-0005-0000-0000-00001D180000}"/>
    <cellStyle name="Currency 2 6 2 2 4 2 2 3" xfId="6548" xr:uid="{00000000-0005-0000-0000-00001E180000}"/>
    <cellStyle name="Currency 2 6 2 2 4 2 3" xfId="6549" xr:uid="{00000000-0005-0000-0000-00001F180000}"/>
    <cellStyle name="Currency 2 6 2 2 4 2 3 2" xfId="25510" xr:uid="{00000000-0005-0000-0000-000020180000}"/>
    <cellStyle name="Currency 2 6 2 2 4 2 3 3" xfId="25624" xr:uid="{00000000-0005-0000-0000-000021180000}"/>
    <cellStyle name="Currency 2 6 2 2 4 2 4" xfId="6550" xr:uid="{00000000-0005-0000-0000-000022180000}"/>
    <cellStyle name="Currency 2 6 2 2 4 2 4 2" xfId="6551" xr:uid="{00000000-0005-0000-0000-000023180000}"/>
    <cellStyle name="Currency 2 6 2 2 4 2 4 2 2" xfId="6552" xr:uid="{00000000-0005-0000-0000-000024180000}"/>
    <cellStyle name="Currency 2 6 2 2 4 2 4 3" xfId="6553" xr:uid="{00000000-0005-0000-0000-000025180000}"/>
    <cellStyle name="Currency 2 6 2 2 4 2 5" xfId="6554" xr:uid="{00000000-0005-0000-0000-000026180000}"/>
    <cellStyle name="Currency 2 6 2 2 4 2 5 2" xfId="6555" xr:uid="{00000000-0005-0000-0000-000027180000}"/>
    <cellStyle name="Currency 2 6 2 2 4 2 5 2 2" xfId="6556" xr:uid="{00000000-0005-0000-0000-000028180000}"/>
    <cellStyle name="Currency 2 6 2 2 4 2 5 3" xfId="6557" xr:uid="{00000000-0005-0000-0000-000029180000}"/>
    <cellStyle name="Currency 2 6 2 2 4 2 6" xfId="6558" xr:uid="{00000000-0005-0000-0000-00002A180000}"/>
    <cellStyle name="Currency 2 6 2 2 4 2 6 2" xfId="6559" xr:uid="{00000000-0005-0000-0000-00002B180000}"/>
    <cellStyle name="Currency 2 6 2 2 4 2 6 2 2" xfId="6560" xr:uid="{00000000-0005-0000-0000-00002C180000}"/>
    <cellStyle name="Currency 2 6 2 2 4 2 6 3" xfId="6561" xr:uid="{00000000-0005-0000-0000-00002D180000}"/>
    <cellStyle name="Currency 2 6 2 2 4 2 7" xfId="6562" xr:uid="{00000000-0005-0000-0000-00002E180000}"/>
    <cellStyle name="Currency 2 6 2 2 4 2 7 2" xfId="6563" xr:uid="{00000000-0005-0000-0000-00002F180000}"/>
    <cellStyle name="Currency 2 6 2 2 4 2 8" xfId="6564" xr:uid="{00000000-0005-0000-0000-000030180000}"/>
    <cellStyle name="Currency 2 6 2 2 4 2 8 2" xfId="6565" xr:uid="{00000000-0005-0000-0000-000031180000}"/>
    <cellStyle name="Currency 2 6 2 2 4 2 9" xfId="6566" xr:uid="{00000000-0005-0000-0000-000032180000}"/>
    <cellStyle name="Currency 2 6 2 2 4 3" xfId="291" xr:uid="{00000000-0005-0000-0000-000033180000}"/>
    <cellStyle name="Currency 2 6 2 2 4 3 2" xfId="6567" xr:uid="{00000000-0005-0000-0000-000034180000}"/>
    <cellStyle name="Currency 2 6 2 2 4 3 2 2" xfId="25511" xr:uid="{00000000-0005-0000-0000-000035180000}"/>
    <cellStyle name="Currency 2 6 2 2 4 3 2 3" xfId="25625" xr:uid="{00000000-0005-0000-0000-000036180000}"/>
    <cellStyle name="Currency 2 6 2 2 4 3 3" xfId="6568" xr:uid="{00000000-0005-0000-0000-000037180000}"/>
    <cellStyle name="Currency 2 6 2 2 4 4" xfId="6569" xr:uid="{00000000-0005-0000-0000-000038180000}"/>
    <cellStyle name="Currency 2 6 2 2 4 4 2" xfId="6570" xr:uid="{00000000-0005-0000-0000-000039180000}"/>
    <cellStyle name="Currency 2 6 2 2 4 4 2 2" xfId="6571" xr:uid="{00000000-0005-0000-0000-00003A180000}"/>
    <cellStyle name="Currency 2 6 2 2 4 4 3" xfId="6572" xr:uid="{00000000-0005-0000-0000-00003B180000}"/>
    <cellStyle name="Currency 2 6 2 2 4 4 4" xfId="25509" xr:uid="{00000000-0005-0000-0000-00003C180000}"/>
    <cellStyle name="Currency 2 6 2 2 4 5" xfId="6573" xr:uid="{00000000-0005-0000-0000-00003D180000}"/>
    <cellStyle name="Currency 2 6 2 2 4 5 2" xfId="6574" xr:uid="{00000000-0005-0000-0000-00003E180000}"/>
    <cellStyle name="Currency 2 6 2 2 4 5 2 2" xfId="6575" xr:uid="{00000000-0005-0000-0000-00003F180000}"/>
    <cellStyle name="Currency 2 6 2 2 4 5 3" xfId="6576" xr:uid="{00000000-0005-0000-0000-000040180000}"/>
    <cellStyle name="Currency 2 6 2 2 4 6" xfId="6577" xr:uid="{00000000-0005-0000-0000-000041180000}"/>
    <cellStyle name="Currency 2 6 2 2 4 7" xfId="6578" xr:uid="{00000000-0005-0000-0000-000042180000}"/>
    <cellStyle name="Currency 2 6 2 2 5" xfId="6579" xr:uid="{00000000-0005-0000-0000-000043180000}"/>
    <cellStyle name="Currency 2 6 2 2 5 10" xfId="6580" xr:uid="{00000000-0005-0000-0000-000044180000}"/>
    <cellStyle name="Currency 2 6 2 2 5 2" xfId="6581" xr:uid="{00000000-0005-0000-0000-000045180000}"/>
    <cellStyle name="Currency 2 6 2 2 5 2 2" xfId="6582" xr:uid="{00000000-0005-0000-0000-000046180000}"/>
    <cellStyle name="Currency 2 6 2 2 5 2 3" xfId="6583" xr:uid="{00000000-0005-0000-0000-000047180000}"/>
    <cellStyle name="Currency 2 6 2 2 5 3" xfId="6584" xr:uid="{00000000-0005-0000-0000-000048180000}"/>
    <cellStyle name="Currency 2 6 2 2 5 3 2" xfId="6585" xr:uid="{00000000-0005-0000-0000-000049180000}"/>
    <cellStyle name="Currency 2 6 2 2 5 3 3" xfId="6586" xr:uid="{00000000-0005-0000-0000-00004A180000}"/>
    <cellStyle name="Currency 2 6 2 2 5 4" xfId="6587" xr:uid="{00000000-0005-0000-0000-00004B180000}"/>
    <cellStyle name="Currency 2 6 2 2 5 4 2" xfId="6588" xr:uid="{00000000-0005-0000-0000-00004C180000}"/>
    <cellStyle name="Currency 2 6 2 2 5 4 2 2" xfId="6589" xr:uid="{00000000-0005-0000-0000-00004D180000}"/>
    <cellStyle name="Currency 2 6 2 2 5 4 3" xfId="6590" xr:uid="{00000000-0005-0000-0000-00004E180000}"/>
    <cellStyle name="Currency 2 6 2 2 5 5" xfId="6591" xr:uid="{00000000-0005-0000-0000-00004F180000}"/>
    <cellStyle name="Currency 2 6 2 2 5 5 2" xfId="6592" xr:uid="{00000000-0005-0000-0000-000050180000}"/>
    <cellStyle name="Currency 2 6 2 2 5 5 2 2" xfId="6593" xr:uid="{00000000-0005-0000-0000-000051180000}"/>
    <cellStyle name="Currency 2 6 2 2 5 5 3" xfId="6594" xr:uid="{00000000-0005-0000-0000-000052180000}"/>
    <cellStyle name="Currency 2 6 2 2 5 6" xfId="6595" xr:uid="{00000000-0005-0000-0000-000053180000}"/>
    <cellStyle name="Currency 2 6 2 2 5 6 2" xfId="6596" xr:uid="{00000000-0005-0000-0000-000054180000}"/>
    <cellStyle name="Currency 2 6 2 2 5 6 2 2" xfId="6597" xr:uid="{00000000-0005-0000-0000-000055180000}"/>
    <cellStyle name="Currency 2 6 2 2 5 6 3" xfId="6598" xr:uid="{00000000-0005-0000-0000-000056180000}"/>
    <cellStyle name="Currency 2 6 2 2 5 7" xfId="6599" xr:uid="{00000000-0005-0000-0000-000057180000}"/>
    <cellStyle name="Currency 2 6 2 2 5 7 2" xfId="6600" xr:uid="{00000000-0005-0000-0000-000058180000}"/>
    <cellStyle name="Currency 2 6 2 2 5 8" xfId="6601" xr:uid="{00000000-0005-0000-0000-000059180000}"/>
    <cellStyle name="Currency 2 6 2 2 5 8 2" xfId="6602" xr:uid="{00000000-0005-0000-0000-00005A180000}"/>
    <cellStyle name="Currency 2 6 2 2 5 9" xfId="6603" xr:uid="{00000000-0005-0000-0000-00005B180000}"/>
    <cellStyle name="Currency 2 6 2 2 6" xfId="6604" xr:uid="{00000000-0005-0000-0000-00005C180000}"/>
    <cellStyle name="Currency 2 6 2 2 6 10" xfId="6605" xr:uid="{00000000-0005-0000-0000-00005D180000}"/>
    <cellStyle name="Currency 2 6 2 2 6 11" xfId="6606" xr:uid="{00000000-0005-0000-0000-00005E180000}"/>
    <cellStyle name="Currency 2 6 2 2 6 12" xfId="6607" xr:uid="{00000000-0005-0000-0000-00005F180000}"/>
    <cellStyle name="Currency 2 6 2 2 6 2" xfId="6608" xr:uid="{00000000-0005-0000-0000-000060180000}"/>
    <cellStyle name="Currency 2 6 2 2 6 2 2" xfId="6609" xr:uid="{00000000-0005-0000-0000-000061180000}"/>
    <cellStyle name="Currency 2 6 2 2 6 2 3" xfId="6610" xr:uid="{00000000-0005-0000-0000-000062180000}"/>
    <cellStyle name="Currency 2 6 2 2 6 3" xfId="6611" xr:uid="{00000000-0005-0000-0000-000063180000}"/>
    <cellStyle name="Currency 2 6 2 2 6 3 2" xfId="6612" xr:uid="{00000000-0005-0000-0000-000064180000}"/>
    <cellStyle name="Currency 2 6 2 2 6 3 3" xfId="6613" xr:uid="{00000000-0005-0000-0000-000065180000}"/>
    <cellStyle name="Currency 2 6 2 2 6 4" xfId="6614" xr:uid="{00000000-0005-0000-0000-000066180000}"/>
    <cellStyle name="Currency 2 6 2 2 6 5" xfId="6615" xr:uid="{00000000-0005-0000-0000-000067180000}"/>
    <cellStyle name="Currency 2 6 2 2 6 5 2" xfId="6616" xr:uid="{00000000-0005-0000-0000-000068180000}"/>
    <cellStyle name="Currency 2 6 2 2 6 5 2 2" xfId="6617" xr:uid="{00000000-0005-0000-0000-000069180000}"/>
    <cellStyle name="Currency 2 6 2 2 6 5 3" xfId="6618" xr:uid="{00000000-0005-0000-0000-00006A180000}"/>
    <cellStyle name="Currency 2 6 2 2 6 6" xfId="6619" xr:uid="{00000000-0005-0000-0000-00006B180000}"/>
    <cellStyle name="Currency 2 6 2 2 6 6 2" xfId="6620" xr:uid="{00000000-0005-0000-0000-00006C180000}"/>
    <cellStyle name="Currency 2 6 2 2 6 6 2 2" xfId="6621" xr:uid="{00000000-0005-0000-0000-00006D180000}"/>
    <cellStyle name="Currency 2 6 2 2 6 6 3" xfId="6622" xr:uid="{00000000-0005-0000-0000-00006E180000}"/>
    <cellStyle name="Currency 2 6 2 2 6 7" xfId="6623" xr:uid="{00000000-0005-0000-0000-00006F180000}"/>
    <cellStyle name="Currency 2 6 2 2 6 7 2" xfId="6624" xr:uid="{00000000-0005-0000-0000-000070180000}"/>
    <cellStyle name="Currency 2 6 2 2 6 7 2 2" xfId="6625" xr:uid="{00000000-0005-0000-0000-000071180000}"/>
    <cellStyle name="Currency 2 6 2 2 6 7 3" xfId="6626" xr:uid="{00000000-0005-0000-0000-000072180000}"/>
    <cellStyle name="Currency 2 6 2 2 6 8" xfId="6627" xr:uid="{00000000-0005-0000-0000-000073180000}"/>
    <cellStyle name="Currency 2 6 2 2 6 8 2" xfId="6628" xr:uid="{00000000-0005-0000-0000-000074180000}"/>
    <cellStyle name="Currency 2 6 2 2 6 9" xfId="6629" xr:uid="{00000000-0005-0000-0000-000075180000}"/>
    <cellStyle name="Currency 2 6 2 2 6 9 2" xfId="6630" xr:uid="{00000000-0005-0000-0000-000076180000}"/>
    <cellStyle name="Currency 2 6 2 2 7" xfId="6631" xr:uid="{00000000-0005-0000-0000-000077180000}"/>
    <cellStyle name="Currency 2 6 2 2 7 2" xfId="6632" xr:uid="{00000000-0005-0000-0000-000078180000}"/>
    <cellStyle name="Currency 2 6 2 2 7 3" xfId="6633" xr:uid="{00000000-0005-0000-0000-000079180000}"/>
    <cellStyle name="Currency 2 6 2 2 8" xfId="6634" xr:uid="{00000000-0005-0000-0000-00007A180000}"/>
    <cellStyle name="Currency 2 6 2 2 8 2" xfId="6635" xr:uid="{00000000-0005-0000-0000-00007B180000}"/>
    <cellStyle name="Currency 2 6 2 2 8 2 2" xfId="6636" xr:uid="{00000000-0005-0000-0000-00007C180000}"/>
    <cellStyle name="Currency 2 6 2 2 8 3" xfId="6637" xr:uid="{00000000-0005-0000-0000-00007D180000}"/>
    <cellStyle name="Currency 2 6 2 2 8 4" xfId="6638" xr:uid="{00000000-0005-0000-0000-00007E180000}"/>
    <cellStyle name="Currency 2 6 2 2 9" xfId="6639" xr:uid="{00000000-0005-0000-0000-00007F180000}"/>
    <cellStyle name="Currency 2 6 2 2 9 2" xfId="6640" xr:uid="{00000000-0005-0000-0000-000080180000}"/>
    <cellStyle name="Currency 2 6 2 2 9 2 2" xfId="6641" xr:uid="{00000000-0005-0000-0000-000081180000}"/>
    <cellStyle name="Currency 2 6 2 2 9 3" xfId="6642" xr:uid="{00000000-0005-0000-0000-000082180000}"/>
    <cellStyle name="Currency 2 6 2 3" xfId="292" xr:uid="{00000000-0005-0000-0000-000083180000}"/>
    <cellStyle name="Currency 2 6 2 3 10" xfId="6643" xr:uid="{00000000-0005-0000-0000-000084180000}"/>
    <cellStyle name="Currency 2 6 2 3 10 2" xfId="6644" xr:uid="{00000000-0005-0000-0000-000085180000}"/>
    <cellStyle name="Currency 2 6 2 3 10 2 2" xfId="6645" xr:uid="{00000000-0005-0000-0000-000086180000}"/>
    <cellStyle name="Currency 2 6 2 3 10 3" xfId="6646" xr:uid="{00000000-0005-0000-0000-000087180000}"/>
    <cellStyle name="Currency 2 6 2 3 11" xfId="6647" xr:uid="{00000000-0005-0000-0000-000088180000}"/>
    <cellStyle name="Currency 2 6 2 3 11 2" xfId="6648" xr:uid="{00000000-0005-0000-0000-000089180000}"/>
    <cellStyle name="Currency 2 6 2 3 12" xfId="6649" xr:uid="{00000000-0005-0000-0000-00008A180000}"/>
    <cellStyle name="Currency 2 6 2 3 12 2" xfId="6650" xr:uid="{00000000-0005-0000-0000-00008B180000}"/>
    <cellStyle name="Currency 2 6 2 3 13" xfId="6651" xr:uid="{00000000-0005-0000-0000-00008C180000}"/>
    <cellStyle name="Currency 2 6 2 3 14" xfId="6652" xr:uid="{00000000-0005-0000-0000-00008D180000}"/>
    <cellStyle name="Currency 2 6 2 3 15" xfId="6653" xr:uid="{00000000-0005-0000-0000-00008E180000}"/>
    <cellStyle name="Currency 2 6 2 3 16" xfId="6654" xr:uid="{00000000-0005-0000-0000-00008F180000}"/>
    <cellStyle name="Currency 2 6 2 3 2" xfId="293" xr:uid="{00000000-0005-0000-0000-000090180000}"/>
    <cellStyle name="Currency 2 6 2 3 2 2" xfId="6655" xr:uid="{00000000-0005-0000-0000-000091180000}"/>
    <cellStyle name="Currency 2 6 2 3 2 2 10" xfId="6656" xr:uid="{00000000-0005-0000-0000-000092180000}"/>
    <cellStyle name="Currency 2 6 2 3 2 2 2" xfId="6657" xr:uid="{00000000-0005-0000-0000-000093180000}"/>
    <cellStyle name="Currency 2 6 2 3 2 2 2 2" xfId="6658" xr:uid="{00000000-0005-0000-0000-000094180000}"/>
    <cellStyle name="Currency 2 6 2 3 2 2 2 3" xfId="6659" xr:uid="{00000000-0005-0000-0000-000095180000}"/>
    <cellStyle name="Currency 2 6 2 3 2 2 3" xfId="6660" xr:uid="{00000000-0005-0000-0000-000096180000}"/>
    <cellStyle name="Currency 2 6 2 3 2 2 3 2" xfId="6661" xr:uid="{00000000-0005-0000-0000-000097180000}"/>
    <cellStyle name="Currency 2 6 2 3 2 2 3 3" xfId="6662" xr:uid="{00000000-0005-0000-0000-000098180000}"/>
    <cellStyle name="Currency 2 6 2 3 2 2 4" xfId="6663" xr:uid="{00000000-0005-0000-0000-000099180000}"/>
    <cellStyle name="Currency 2 6 2 3 2 2 4 2" xfId="6664" xr:uid="{00000000-0005-0000-0000-00009A180000}"/>
    <cellStyle name="Currency 2 6 2 3 2 2 4 2 2" xfId="6665" xr:uid="{00000000-0005-0000-0000-00009B180000}"/>
    <cellStyle name="Currency 2 6 2 3 2 2 4 3" xfId="6666" xr:uid="{00000000-0005-0000-0000-00009C180000}"/>
    <cellStyle name="Currency 2 6 2 3 2 2 5" xfId="6667" xr:uid="{00000000-0005-0000-0000-00009D180000}"/>
    <cellStyle name="Currency 2 6 2 3 2 2 5 2" xfId="6668" xr:uid="{00000000-0005-0000-0000-00009E180000}"/>
    <cellStyle name="Currency 2 6 2 3 2 2 5 2 2" xfId="6669" xr:uid="{00000000-0005-0000-0000-00009F180000}"/>
    <cellStyle name="Currency 2 6 2 3 2 2 5 3" xfId="6670" xr:uid="{00000000-0005-0000-0000-0000A0180000}"/>
    <cellStyle name="Currency 2 6 2 3 2 2 6" xfId="6671" xr:uid="{00000000-0005-0000-0000-0000A1180000}"/>
    <cellStyle name="Currency 2 6 2 3 2 2 6 2" xfId="6672" xr:uid="{00000000-0005-0000-0000-0000A2180000}"/>
    <cellStyle name="Currency 2 6 2 3 2 2 6 2 2" xfId="6673" xr:uid="{00000000-0005-0000-0000-0000A3180000}"/>
    <cellStyle name="Currency 2 6 2 3 2 2 6 3" xfId="6674" xr:uid="{00000000-0005-0000-0000-0000A4180000}"/>
    <cellStyle name="Currency 2 6 2 3 2 2 7" xfId="6675" xr:uid="{00000000-0005-0000-0000-0000A5180000}"/>
    <cellStyle name="Currency 2 6 2 3 2 2 7 2" xfId="6676" xr:uid="{00000000-0005-0000-0000-0000A6180000}"/>
    <cellStyle name="Currency 2 6 2 3 2 2 8" xfId="6677" xr:uid="{00000000-0005-0000-0000-0000A7180000}"/>
    <cellStyle name="Currency 2 6 2 3 2 2 8 2" xfId="6678" xr:uid="{00000000-0005-0000-0000-0000A8180000}"/>
    <cellStyle name="Currency 2 6 2 3 2 2 9" xfId="6679" xr:uid="{00000000-0005-0000-0000-0000A9180000}"/>
    <cellStyle name="Currency 2 6 2 3 2 3" xfId="6680" xr:uid="{00000000-0005-0000-0000-0000AA180000}"/>
    <cellStyle name="Currency 2 6 2 3 2 3 10" xfId="6681" xr:uid="{00000000-0005-0000-0000-0000AB180000}"/>
    <cellStyle name="Currency 2 6 2 3 2 3 2" xfId="6682" xr:uid="{00000000-0005-0000-0000-0000AC180000}"/>
    <cellStyle name="Currency 2 6 2 3 2 3 2 2" xfId="6683" xr:uid="{00000000-0005-0000-0000-0000AD180000}"/>
    <cellStyle name="Currency 2 6 2 3 2 3 2 3" xfId="6684" xr:uid="{00000000-0005-0000-0000-0000AE180000}"/>
    <cellStyle name="Currency 2 6 2 3 2 3 3" xfId="6685" xr:uid="{00000000-0005-0000-0000-0000AF180000}"/>
    <cellStyle name="Currency 2 6 2 3 2 3 3 2" xfId="6686" xr:uid="{00000000-0005-0000-0000-0000B0180000}"/>
    <cellStyle name="Currency 2 6 2 3 2 3 3 3" xfId="6687" xr:uid="{00000000-0005-0000-0000-0000B1180000}"/>
    <cellStyle name="Currency 2 6 2 3 2 3 4" xfId="6688" xr:uid="{00000000-0005-0000-0000-0000B2180000}"/>
    <cellStyle name="Currency 2 6 2 3 2 3 4 2" xfId="6689" xr:uid="{00000000-0005-0000-0000-0000B3180000}"/>
    <cellStyle name="Currency 2 6 2 3 2 3 4 2 2" xfId="6690" xr:uid="{00000000-0005-0000-0000-0000B4180000}"/>
    <cellStyle name="Currency 2 6 2 3 2 3 4 3" xfId="6691" xr:uid="{00000000-0005-0000-0000-0000B5180000}"/>
    <cellStyle name="Currency 2 6 2 3 2 3 5" xfId="6692" xr:uid="{00000000-0005-0000-0000-0000B6180000}"/>
    <cellStyle name="Currency 2 6 2 3 2 3 5 2" xfId="6693" xr:uid="{00000000-0005-0000-0000-0000B7180000}"/>
    <cellStyle name="Currency 2 6 2 3 2 3 5 2 2" xfId="6694" xr:uid="{00000000-0005-0000-0000-0000B8180000}"/>
    <cellStyle name="Currency 2 6 2 3 2 3 5 3" xfId="6695" xr:uid="{00000000-0005-0000-0000-0000B9180000}"/>
    <cellStyle name="Currency 2 6 2 3 2 3 6" xfId="6696" xr:uid="{00000000-0005-0000-0000-0000BA180000}"/>
    <cellStyle name="Currency 2 6 2 3 2 3 6 2" xfId="6697" xr:uid="{00000000-0005-0000-0000-0000BB180000}"/>
    <cellStyle name="Currency 2 6 2 3 2 3 6 2 2" xfId="6698" xr:uid="{00000000-0005-0000-0000-0000BC180000}"/>
    <cellStyle name="Currency 2 6 2 3 2 3 6 3" xfId="6699" xr:uid="{00000000-0005-0000-0000-0000BD180000}"/>
    <cellStyle name="Currency 2 6 2 3 2 3 7" xfId="6700" xr:uid="{00000000-0005-0000-0000-0000BE180000}"/>
    <cellStyle name="Currency 2 6 2 3 2 3 7 2" xfId="6701" xr:uid="{00000000-0005-0000-0000-0000BF180000}"/>
    <cellStyle name="Currency 2 6 2 3 2 3 8" xfId="6702" xr:uid="{00000000-0005-0000-0000-0000C0180000}"/>
    <cellStyle name="Currency 2 6 2 3 2 3 8 2" xfId="6703" xr:uid="{00000000-0005-0000-0000-0000C1180000}"/>
    <cellStyle name="Currency 2 6 2 3 2 3 9" xfId="6704" xr:uid="{00000000-0005-0000-0000-0000C2180000}"/>
    <cellStyle name="Currency 2 6 2 3 2 4" xfId="6705" xr:uid="{00000000-0005-0000-0000-0000C3180000}"/>
    <cellStyle name="Currency 2 6 2 3 2 4 10" xfId="6706" xr:uid="{00000000-0005-0000-0000-0000C4180000}"/>
    <cellStyle name="Currency 2 6 2 3 2 4 2" xfId="6707" xr:uid="{00000000-0005-0000-0000-0000C5180000}"/>
    <cellStyle name="Currency 2 6 2 3 2 4 3" xfId="6708" xr:uid="{00000000-0005-0000-0000-0000C6180000}"/>
    <cellStyle name="Currency 2 6 2 3 2 4 3 2" xfId="6709" xr:uid="{00000000-0005-0000-0000-0000C7180000}"/>
    <cellStyle name="Currency 2 6 2 3 2 4 3 2 2" xfId="6710" xr:uid="{00000000-0005-0000-0000-0000C8180000}"/>
    <cellStyle name="Currency 2 6 2 3 2 4 3 3" xfId="6711" xr:uid="{00000000-0005-0000-0000-0000C9180000}"/>
    <cellStyle name="Currency 2 6 2 3 2 4 4" xfId="6712" xr:uid="{00000000-0005-0000-0000-0000CA180000}"/>
    <cellStyle name="Currency 2 6 2 3 2 4 4 2" xfId="6713" xr:uid="{00000000-0005-0000-0000-0000CB180000}"/>
    <cellStyle name="Currency 2 6 2 3 2 4 4 2 2" xfId="6714" xr:uid="{00000000-0005-0000-0000-0000CC180000}"/>
    <cellStyle name="Currency 2 6 2 3 2 4 4 3" xfId="6715" xr:uid="{00000000-0005-0000-0000-0000CD180000}"/>
    <cellStyle name="Currency 2 6 2 3 2 4 5" xfId="6716" xr:uid="{00000000-0005-0000-0000-0000CE180000}"/>
    <cellStyle name="Currency 2 6 2 3 2 4 5 2" xfId="6717" xr:uid="{00000000-0005-0000-0000-0000CF180000}"/>
    <cellStyle name="Currency 2 6 2 3 2 4 5 2 2" xfId="6718" xr:uid="{00000000-0005-0000-0000-0000D0180000}"/>
    <cellStyle name="Currency 2 6 2 3 2 4 5 3" xfId="6719" xr:uid="{00000000-0005-0000-0000-0000D1180000}"/>
    <cellStyle name="Currency 2 6 2 3 2 4 6" xfId="6720" xr:uid="{00000000-0005-0000-0000-0000D2180000}"/>
    <cellStyle name="Currency 2 6 2 3 2 4 6 2" xfId="6721" xr:uid="{00000000-0005-0000-0000-0000D3180000}"/>
    <cellStyle name="Currency 2 6 2 3 2 4 7" xfId="6722" xr:uid="{00000000-0005-0000-0000-0000D4180000}"/>
    <cellStyle name="Currency 2 6 2 3 2 4 7 2" xfId="6723" xr:uid="{00000000-0005-0000-0000-0000D5180000}"/>
    <cellStyle name="Currency 2 6 2 3 2 4 8" xfId="6724" xr:uid="{00000000-0005-0000-0000-0000D6180000}"/>
    <cellStyle name="Currency 2 6 2 3 2 4 9" xfId="6725" xr:uid="{00000000-0005-0000-0000-0000D7180000}"/>
    <cellStyle name="Currency 2 6 2 3 2 5" xfId="6726" xr:uid="{00000000-0005-0000-0000-0000D8180000}"/>
    <cellStyle name="Currency 2 6 2 3 2 5 2" xfId="6727" xr:uid="{00000000-0005-0000-0000-0000D9180000}"/>
    <cellStyle name="Currency 2 6 2 3 2 5 3" xfId="6728" xr:uid="{00000000-0005-0000-0000-0000DA180000}"/>
    <cellStyle name="Currency 2 6 2 3 2 5 4" xfId="25512" xr:uid="{00000000-0005-0000-0000-0000DB180000}"/>
    <cellStyle name="Currency 2 6 2 3 2 6" xfId="6729" xr:uid="{00000000-0005-0000-0000-0000DC180000}"/>
    <cellStyle name="Currency 2 6 2 3 2 6 2" xfId="6730" xr:uid="{00000000-0005-0000-0000-0000DD180000}"/>
    <cellStyle name="Currency 2 6 2 3 2 6 2 2" xfId="6731" xr:uid="{00000000-0005-0000-0000-0000DE180000}"/>
    <cellStyle name="Currency 2 6 2 3 2 6 2 2 2" xfId="6732" xr:uid="{00000000-0005-0000-0000-0000DF180000}"/>
    <cellStyle name="Currency 2 6 2 3 2 6 2 3" xfId="6733" xr:uid="{00000000-0005-0000-0000-0000E0180000}"/>
    <cellStyle name="Currency 2 6 2 3 2 6 3" xfId="6734" xr:uid="{00000000-0005-0000-0000-0000E1180000}"/>
    <cellStyle name="Currency 2 6 2 3 2 6 3 2" xfId="6735" xr:uid="{00000000-0005-0000-0000-0000E2180000}"/>
    <cellStyle name="Currency 2 6 2 3 2 6 3 2 2" xfId="6736" xr:uid="{00000000-0005-0000-0000-0000E3180000}"/>
    <cellStyle name="Currency 2 6 2 3 2 6 3 3" xfId="6737" xr:uid="{00000000-0005-0000-0000-0000E4180000}"/>
    <cellStyle name="Currency 2 6 2 3 2 6 4" xfId="6738" xr:uid="{00000000-0005-0000-0000-0000E5180000}"/>
    <cellStyle name="Currency 2 6 2 3 2 6 4 2" xfId="6739" xr:uid="{00000000-0005-0000-0000-0000E6180000}"/>
    <cellStyle name="Currency 2 6 2 3 2 6 4 2 2" xfId="6740" xr:uid="{00000000-0005-0000-0000-0000E7180000}"/>
    <cellStyle name="Currency 2 6 2 3 2 6 4 3" xfId="6741" xr:uid="{00000000-0005-0000-0000-0000E8180000}"/>
    <cellStyle name="Currency 2 6 2 3 2 6 5" xfId="6742" xr:uid="{00000000-0005-0000-0000-0000E9180000}"/>
    <cellStyle name="Currency 2 6 2 3 2 6 5 2" xfId="6743" xr:uid="{00000000-0005-0000-0000-0000EA180000}"/>
    <cellStyle name="Currency 2 6 2 3 2 6 6" xfId="6744" xr:uid="{00000000-0005-0000-0000-0000EB180000}"/>
    <cellStyle name="Currency 2 6 2 3 2 6 6 2" xfId="6745" xr:uid="{00000000-0005-0000-0000-0000EC180000}"/>
    <cellStyle name="Currency 2 6 2 3 2 6 7" xfId="6746" xr:uid="{00000000-0005-0000-0000-0000ED180000}"/>
    <cellStyle name="Currency 2 6 2 3 2 7" xfId="6747" xr:uid="{00000000-0005-0000-0000-0000EE180000}"/>
    <cellStyle name="Currency 2 6 2 3 2 7 2" xfId="6748" xr:uid="{00000000-0005-0000-0000-0000EF180000}"/>
    <cellStyle name="Currency 2 6 2 3 2 7 2 2" xfId="6749" xr:uid="{00000000-0005-0000-0000-0000F0180000}"/>
    <cellStyle name="Currency 2 6 2 3 2 7 3" xfId="6750" xr:uid="{00000000-0005-0000-0000-0000F1180000}"/>
    <cellStyle name="Currency 2 6 2 3 2 8" xfId="6751" xr:uid="{00000000-0005-0000-0000-0000F2180000}"/>
    <cellStyle name="Currency 2 6 2 3 2 8 2" xfId="6752" xr:uid="{00000000-0005-0000-0000-0000F3180000}"/>
    <cellStyle name="Currency 2 6 2 3 2 8 2 2" xfId="6753" xr:uid="{00000000-0005-0000-0000-0000F4180000}"/>
    <cellStyle name="Currency 2 6 2 3 2 8 3" xfId="6754" xr:uid="{00000000-0005-0000-0000-0000F5180000}"/>
    <cellStyle name="Currency 2 6 2 3 2 9" xfId="6755" xr:uid="{00000000-0005-0000-0000-0000F6180000}"/>
    <cellStyle name="Currency 2 6 2 3 3" xfId="294" xr:uid="{00000000-0005-0000-0000-0000F7180000}"/>
    <cellStyle name="Currency 2 6 2 3 3 10" xfId="6756" xr:uid="{00000000-0005-0000-0000-0000F8180000}"/>
    <cellStyle name="Currency 2 6 2 3 3 11" xfId="6757" xr:uid="{00000000-0005-0000-0000-0000F9180000}"/>
    <cellStyle name="Currency 2 6 2 3 3 12" xfId="6758" xr:uid="{00000000-0005-0000-0000-0000FA180000}"/>
    <cellStyle name="Currency 2 6 2 3 3 13" xfId="6759" xr:uid="{00000000-0005-0000-0000-0000FB180000}"/>
    <cellStyle name="Currency 2 6 2 3 3 2" xfId="295" xr:uid="{00000000-0005-0000-0000-0000FC180000}"/>
    <cellStyle name="Currency 2 6 2 3 3 2 10" xfId="6760" xr:uid="{00000000-0005-0000-0000-0000FD180000}"/>
    <cellStyle name="Currency 2 6 2 3 3 2 2" xfId="6761" xr:uid="{00000000-0005-0000-0000-0000FE180000}"/>
    <cellStyle name="Currency 2 6 2 3 3 2 2 2" xfId="6762" xr:uid="{00000000-0005-0000-0000-0000FF180000}"/>
    <cellStyle name="Currency 2 6 2 3 3 2 2 3" xfId="6763" xr:uid="{00000000-0005-0000-0000-000000190000}"/>
    <cellStyle name="Currency 2 6 2 3 3 2 3" xfId="6764" xr:uid="{00000000-0005-0000-0000-000001190000}"/>
    <cellStyle name="Currency 2 6 2 3 3 2 3 2" xfId="6765" xr:uid="{00000000-0005-0000-0000-000002190000}"/>
    <cellStyle name="Currency 2 6 2 3 3 2 3 3" xfId="6766" xr:uid="{00000000-0005-0000-0000-000003190000}"/>
    <cellStyle name="Currency 2 6 2 3 3 2 3 4" xfId="25514" xr:uid="{00000000-0005-0000-0000-000004190000}"/>
    <cellStyle name="Currency 2 6 2 3 3 2 4" xfId="6767" xr:uid="{00000000-0005-0000-0000-000005190000}"/>
    <cellStyle name="Currency 2 6 2 3 3 2 4 2" xfId="6768" xr:uid="{00000000-0005-0000-0000-000006190000}"/>
    <cellStyle name="Currency 2 6 2 3 3 2 4 2 2" xfId="6769" xr:uid="{00000000-0005-0000-0000-000007190000}"/>
    <cellStyle name="Currency 2 6 2 3 3 2 4 3" xfId="6770" xr:uid="{00000000-0005-0000-0000-000008190000}"/>
    <cellStyle name="Currency 2 6 2 3 3 2 5" xfId="6771" xr:uid="{00000000-0005-0000-0000-000009190000}"/>
    <cellStyle name="Currency 2 6 2 3 3 2 5 2" xfId="6772" xr:uid="{00000000-0005-0000-0000-00000A190000}"/>
    <cellStyle name="Currency 2 6 2 3 3 2 5 2 2" xfId="6773" xr:uid="{00000000-0005-0000-0000-00000B190000}"/>
    <cellStyle name="Currency 2 6 2 3 3 2 5 3" xfId="6774" xr:uid="{00000000-0005-0000-0000-00000C190000}"/>
    <cellStyle name="Currency 2 6 2 3 3 2 6" xfId="6775" xr:uid="{00000000-0005-0000-0000-00000D190000}"/>
    <cellStyle name="Currency 2 6 2 3 3 2 6 2" xfId="6776" xr:uid="{00000000-0005-0000-0000-00000E190000}"/>
    <cellStyle name="Currency 2 6 2 3 3 2 6 2 2" xfId="6777" xr:uid="{00000000-0005-0000-0000-00000F190000}"/>
    <cellStyle name="Currency 2 6 2 3 3 2 6 3" xfId="6778" xr:uid="{00000000-0005-0000-0000-000010190000}"/>
    <cellStyle name="Currency 2 6 2 3 3 2 7" xfId="6779" xr:uid="{00000000-0005-0000-0000-000011190000}"/>
    <cellStyle name="Currency 2 6 2 3 3 2 7 2" xfId="6780" xr:uid="{00000000-0005-0000-0000-000012190000}"/>
    <cellStyle name="Currency 2 6 2 3 3 2 8" xfId="6781" xr:uid="{00000000-0005-0000-0000-000013190000}"/>
    <cellStyle name="Currency 2 6 2 3 3 2 8 2" xfId="6782" xr:uid="{00000000-0005-0000-0000-000014190000}"/>
    <cellStyle name="Currency 2 6 2 3 3 2 9" xfId="6783" xr:uid="{00000000-0005-0000-0000-000015190000}"/>
    <cellStyle name="Currency 2 6 2 3 3 3" xfId="296" xr:uid="{00000000-0005-0000-0000-000016190000}"/>
    <cellStyle name="Currency 2 6 2 3 3 3 2" xfId="6784" xr:uid="{00000000-0005-0000-0000-000017190000}"/>
    <cellStyle name="Currency 2 6 2 3 3 3 2 2" xfId="25515" xr:uid="{00000000-0005-0000-0000-000018190000}"/>
    <cellStyle name="Currency 2 6 2 3 3 3 2 3" xfId="25626" xr:uid="{00000000-0005-0000-0000-000019190000}"/>
    <cellStyle name="Currency 2 6 2 3 3 3 3" xfId="6785" xr:uid="{00000000-0005-0000-0000-00001A190000}"/>
    <cellStyle name="Currency 2 6 2 3 3 4" xfId="6786" xr:uid="{00000000-0005-0000-0000-00001B190000}"/>
    <cellStyle name="Currency 2 6 2 3 3 4 2" xfId="6787" xr:uid="{00000000-0005-0000-0000-00001C190000}"/>
    <cellStyle name="Currency 2 6 2 3 3 4 3" xfId="6788" xr:uid="{00000000-0005-0000-0000-00001D190000}"/>
    <cellStyle name="Currency 2 6 2 3 3 4 4" xfId="25513" xr:uid="{00000000-0005-0000-0000-00001E190000}"/>
    <cellStyle name="Currency 2 6 2 3 3 5" xfId="6789" xr:uid="{00000000-0005-0000-0000-00001F190000}"/>
    <cellStyle name="Currency 2 6 2 3 3 5 2" xfId="6790" xr:uid="{00000000-0005-0000-0000-000020190000}"/>
    <cellStyle name="Currency 2 6 2 3 3 5 2 2" xfId="6791" xr:uid="{00000000-0005-0000-0000-000021190000}"/>
    <cellStyle name="Currency 2 6 2 3 3 5 3" xfId="6792" xr:uid="{00000000-0005-0000-0000-000022190000}"/>
    <cellStyle name="Currency 2 6 2 3 3 6" xfId="6793" xr:uid="{00000000-0005-0000-0000-000023190000}"/>
    <cellStyle name="Currency 2 6 2 3 3 6 2" xfId="6794" xr:uid="{00000000-0005-0000-0000-000024190000}"/>
    <cellStyle name="Currency 2 6 2 3 3 6 2 2" xfId="6795" xr:uid="{00000000-0005-0000-0000-000025190000}"/>
    <cellStyle name="Currency 2 6 2 3 3 6 3" xfId="6796" xr:uid="{00000000-0005-0000-0000-000026190000}"/>
    <cellStyle name="Currency 2 6 2 3 3 7" xfId="6797" xr:uid="{00000000-0005-0000-0000-000027190000}"/>
    <cellStyle name="Currency 2 6 2 3 3 7 2" xfId="6798" xr:uid="{00000000-0005-0000-0000-000028190000}"/>
    <cellStyle name="Currency 2 6 2 3 3 7 2 2" xfId="6799" xr:uid="{00000000-0005-0000-0000-000029190000}"/>
    <cellStyle name="Currency 2 6 2 3 3 7 3" xfId="6800" xr:uid="{00000000-0005-0000-0000-00002A190000}"/>
    <cellStyle name="Currency 2 6 2 3 3 8" xfId="6801" xr:uid="{00000000-0005-0000-0000-00002B190000}"/>
    <cellStyle name="Currency 2 6 2 3 3 8 2" xfId="6802" xr:uid="{00000000-0005-0000-0000-00002C190000}"/>
    <cellStyle name="Currency 2 6 2 3 3 9" xfId="6803" xr:uid="{00000000-0005-0000-0000-00002D190000}"/>
    <cellStyle name="Currency 2 6 2 3 3 9 2" xfId="6804" xr:uid="{00000000-0005-0000-0000-00002E190000}"/>
    <cellStyle name="Currency 2 6 2 3 4" xfId="297" xr:uid="{00000000-0005-0000-0000-00002F190000}"/>
    <cellStyle name="Currency 2 6 2 3 4 2" xfId="298" xr:uid="{00000000-0005-0000-0000-000030190000}"/>
    <cellStyle name="Currency 2 6 2 3 4 2 10" xfId="6805" xr:uid="{00000000-0005-0000-0000-000031190000}"/>
    <cellStyle name="Currency 2 6 2 3 4 2 11" xfId="6806" xr:uid="{00000000-0005-0000-0000-000032190000}"/>
    <cellStyle name="Currency 2 6 2 3 4 2 2" xfId="6807" xr:uid="{00000000-0005-0000-0000-000033190000}"/>
    <cellStyle name="Currency 2 6 2 3 4 2 2 2" xfId="6808" xr:uid="{00000000-0005-0000-0000-000034190000}"/>
    <cellStyle name="Currency 2 6 2 3 4 2 2 3" xfId="6809" xr:uid="{00000000-0005-0000-0000-000035190000}"/>
    <cellStyle name="Currency 2 6 2 3 4 2 3" xfId="6810" xr:uid="{00000000-0005-0000-0000-000036190000}"/>
    <cellStyle name="Currency 2 6 2 3 4 2 3 2" xfId="25517" xr:uid="{00000000-0005-0000-0000-000037190000}"/>
    <cellStyle name="Currency 2 6 2 3 4 2 3 3" xfId="25627" xr:uid="{00000000-0005-0000-0000-000038190000}"/>
    <cellStyle name="Currency 2 6 2 3 4 2 4" xfId="6811" xr:uid="{00000000-0005-0000-0000-000039190000}"/>
    <cellStyle name="Currency 2 6 2 3 4 2 4 2" xfId="6812" xr:uid="{00000000-0005-0000-0000-00003A190000}"/>
    <cellStyle name="Currency 2 6 2 3 4 2 4 2 2" xfId="6813" xr:uid="{00000000-0005-0000-0000-00003B190000}"/>
    <cellStyle name="Currency 2 6 2 3 4 2 4 3" xfId="6814" xr:uid="{00000000-0005-0000-0000-00003C190000}"/>
    <cellStyle name="Currency 2 6 2 3 4 2 5" xfId="6815" xr:uid="{00000000-0005-0000-0000-00003D190000}"/>
    <cellStyle name="Currency 2 6 2 3 4 2 5 2" xfId="6816" xr:uid="{00000000-0005-0000-0000-00003E190000}"/>
    <cellStyle name="Currency 2 6 2 3 4 2 5 2 2" xfId="6817" xr:uid="{00000000-0005-0000-0000-00003F190000}"/>
    <cellStyle name="Currency 2 6 2 3 4 2 5 3" xfId="6818" xr:uid="{00000000-0005-0000-0000-000040190000}"/>
    <cellStyle name="Currency 2 6 2 3 4 2 6" xfId="6819" xr:uid="{00000000-0005-0000-0000-000041190000}"/>
    <cellStyle name="Currency 2 6 2 3 4 2 6 2" xfId="6820" xr:uid="{00000000-0005-0000-0000-000042190000}"/>
    <cellStyle name="Currency 2 6 2 3 4 2 6 2 2" xfId="6821" xr:uid="{00000000-0005-0000-0000-000043190000}"/>
    <cellStyle name="Currency 2 6 2 3 4 2 6 3" xfId="6822" xr:uid="{00000000-0005-0000-0000-000044190000}"/>
    <cellStyle name="Currency 2 6 2 3 4 2 7" xfId="6823" xr:uid="{00000000-0005-0000-0000-000045190000}"/>
    <cellStyle name="Currency 2 6 2 3 4 2 7 2" xfId="6824" xr:uid="{00000000-0005-0000-0000-000046190000}"/>
    <cellStyle name="Currency 2 6 2 3 4 2 8" xfId="6825" xr:uid="{00000000-0005-0000-0000-000047190000}"/>
    <cellStyle name="Currency 2 6 2 3 4 2 8 2" xfId="6826" xr:uid="{00000000-0005-0000-0000-000048190000}"/>
    <cellStyle name="Currency 2 6 2 3 4 2 9" xfId="6827" xr:uid="{00000000-0005-0000-0000-000049190000}"/>
    <cellStyle name="Currency 2 6 2 3 4 3" xfId="299" xr:uid="{00000000-0005-0000-0000-00004A190000}"/>
    <cellStyle name="Currency 2 6 2 3 4 3 2" xfId="6828" xr:uid="{00000000-0005-0000-0000-00004B190000}"/>
    <cellStyle name="Currency 2 6 2 3 4 3 2 2" xfId="25518" xr:uid="{00000000-0005-0000-0000-00004C190000}"/>
    <cellStyle name="Currency 2 6 2 3 4 3 2 3" xfId="25628" xr:uid="{00000000-0005-0000-0000-00004D190000}"/>
    <cellStyle name="Currency 2 6 2 3 4 3 3" xfId="6829" xr:uid="{00000000-0005-0000-0000-00004E190000}"/>
    <cellStyle name="Currency 2 6 2 3 4 4" xfId="6830" xr:uid="{00000000-0005-0000-0000-00004F190000}"/>
    <cellStyle name="Currency 2 6 2 3 4 4 2" xfId="6831" xr:uid="{00000000-0005-0000-0000-000050190000}"/>
    <cellStyle name="Currency 2 6 2 3 4 4 2 2" xfId="6832" xr:uid="{00000000-0005-0000-0000-000051190000}"/>
    <cellStyle name="Currency 2 6 2 3 4 4 3" xfId="6833" xr:uid="{00000000-0005-0000-0000-000052190000}"/>
    <cellStyle name="Currency 2 6 2 3 4 4 4" xfId="25516" xr:uid="{00000000-0005-0000-0000-000053190000}"/>
    <cellStyle name="Currency 2 6 2 3 4 5" xfId="6834" xr:uid="{00000000-0005-0000-0000-000054190000}"/>
    <cellStyle name="Currency 2 6 2 3 4 5 2" xfId="6835" xr:uid="{00000000-0005-0000-0000-000055190000}"/>
    <cellStyle name="Currency 2 6 2 3 4 5 2 2" xfId="6836" xr:uid="{00000000-0005-0000-0000-000056190000}"/>
    <cellStyle name="Currency 2 6 2 3 4 5 3" xfId="6837" xr:uid="{00000000-0005-0000-0000-000057190000}"/>
    <cellStyle name="Currency 2 6 2 3 4 6" xfId="6838" xr:uid="{00000000-0005-0000-0000-000058190000}"/>
    <cellStyle name="Currency 2 6 2 3 4 7" xfId="6839" xr:uid="{00000000-0005-0000-0000-000059190000}"/>
    <cellStyle name="Currency 2 6 2 3 5" xfId="6840" xr:uid="{00000000-0005-0000-0000-00005A190000}"/>
    <cellStyle name="Currency 2 6 2 3 5 10" xfId="6841" xr:uid="{00000000-0005-0000-0000-00005B190000}"/>
    <cellStyle name="Currency 2 6 2 3 5 2" xfId="6842" xr:uid="{00000000-0005-0000-0000-00005C190000}"/>
    <cellStyle name="Currency 2 6 2 3 5 2 2" xfId="6843" xr:uid="{00000000-0005-0000-0000-00005D190000}"/>
    <cellStyle name="Currency 2 6 2 3 5 2 3" xfId="6844" xr:uid="{00000000-0005-0000-0000-00005E190000}"/>
    <cellStyle name="Currency 2 6 2 3 5 3" xfId="6845" xr:uid="{00000000-0005-0000-0000-00005F190000}"/>
    <cellStyle name="Currency 2 6 2 3 5 3 2" xfId="6846" xr:uid="{00000000-0005-0000-0000-000060190000}"/>
    <cellStyle name="Currency 2 6 2 3 5 3 3" xfId="6847" xr:uid="{00000000-0005-0000-0000-000061190000}"/>
    <cellStyle name="Currency 2 6 2 3 5 4" xfId="6848" xr:uid="{00000000-0005-0000-0000-000062190000}"/>
    <cellStyle name="Currency 2 6 2 3 5 4 2" xfId="6849" xr:uid="{00000000-0005-0000-0000-000063190000}"/>
    <cellStyle name="Currency 2 6 2 3 5 4 2 2" xfId="6850" xr:uid="{00000000-0005-0000-0000-000064190000}"/>
    <cellStyle name="Currency 2 6 2 3 5 4 3" xfId="6851" xr:uid="{00000000-0005-0000-0000-000065190000}"/>
    <cellStyle name="Currency 2 6 2 3 5 5" xfId="6852" xr:uid="{00000000-0005-0000-0000-000066190000}"/>
    <cellStyle name="Currency 2 6 2 3 5 5 2" xfId="6853" xr:uid="{00000000-0005-0000-0000-000067190000}"/>
    <cellStyle name="Currency 2 6 2 3 5 5 2 2" xfId="6854" xr:uid="{00000000-0005-0000-0000-000068190000}"/>
    <cellStyle name="Currency 2 6 2 3 5 5 3" xfId="6855" xr:uid="{00000000-0005-0000-0000-000069190000}"/>
    <cellStyle name="Currency 2 6 2 3 5 6" xfId="6856" xr:uid="{00000000-0005-0000-0000-00006A190000}"/>
    <cellStyle name="Currency 2 6 2 3 5 6 2" xfId="6857" xr:uid="{00000000-0005-0000-0000-00006B190000}"/>
    <cellStyle name="Currency 2 6 2 3 5 6 2 2" xfId="6858" xr:uid="{00000000-0005-0000-0000-00006C190000}"/>
    <cellStyle name="Currency 2 6 2 3 5 6 3" xfId="6859" xr:uid="{00000000-0005-0000-0000-00006D190000}"/>
    <cellStyle name="Currency 2 6 2 3 5 7" xfId="6860" xr:uid="{00000000-0005-0000-0000-00006E190000}"/>
    <cellStyle name="Currency 2 6 2 3 5 7 2" xfId="6861" xr:uid="{00000000-0005-0000-0000-00006F190000}"/>
    <cellStyle name="Currency 2 6 2 3 5 8" xfId="6862" xr:uid="{00000000-0005-0000-0000-000070190000}"/>
    <cellStyle name="Currency 2 6 2 3 5 8 2" xfId="6863" xr:uid="{00000000-0005-0000-0000-000071190000}"/>
    <cellStyle name="Currency 2 6 2 3 5 9" xfId="6864" xr:uid="{00000000-0005-0000-0000-000072190000}"/>
    <cellStyle name="Currency 2 6 2 3 6" xfId="6865" xr:uid="{00000000-0005-0000-0000-000073190000}"/>
    <cellStyle name="Currency 2 6 2 3 6 10" xfId="6866" xr:uid="{00000000-0005-0000-0000-000074190000}"/>
    <cellStyle name="Currency 2 6 2 3 6 11" xfId="6867" xr:uid="{00000000-0005-0000-0000-000075190000}"/>
    <cellStyle name="Currency 2 6 2 3 6 12" xfId="6868" xr:uid="{00000000-0005-0000-0000-000076190000}"/>
    <cellStyle name="Currency 2 6 2 3 6 2" xfId="6869" xr:uid="{00000000-0005-0000-0000-000077190000}"/>
    <cellStyle name="Currency 2 6 2 3 6 2 2" xfId="6870" xr:uid="{00000000-0005-0000-0000-000078190000}"/>
    <cellStyle name="Currency 2 6 2 3 6 2 3" xfId="6871" xr:uid="{00000000-0005-0000-0000-000079190000}"/>
    <cellStyle name="Currency 2 6 2 3 6 3" xfId="6872" xr:uid="{00000000-0005-0000-0000-00007A190000}"/>
    <cellStyle name="Currency 2 6 2 3 6 3 2" xfId="6873" xr:uid="{00000000-0005-0000-0000-00007B190000}"/>
    <cellStyle name="Currency 2 6 2 3 6 3 3" xfId="6874" xr:uid="{00000000-0005-0000-0000-00007C190000}"/>
    <cellStyle name="Currency 2 6 2 3 6 4" xfId="6875" xr:uid="{00000000-0005-0000-0000-00007D190000}"/>
    <cellStyle name="Currency 2 6 2 3 6 5" xfId="6876" xr:uid="{00000000-0005-0000-0000-00007E190000}"/>
    <cellStyle name="Currency 2 6 2 3 6 5 2" xfId="6877" xr:uid="{00000000-0005-0000-0000-00007F190000}"/>
    <cellStyle name="Currency 2 6 2 3 6 5 2 2" xfId="6878" xr:uid="{00000000-0005-0000-0000-000080190000}"/>
    <cellStyle name="Currency 2 6 2 3 6 5 3" xfId="6879" xr:uid="{00000000-0005-0000-0000-000081190000}"/>
    <cellStyle name="Currency 2 6 2 3 6 6" xfId="6880" xr:uid="{00000000-0005-0000-0000-000082190000}"/>
    <cellStyle name="Currency 2 6 2 3 6 6 2" xfId="6881" xr:uid="{00000000-0005-0000-0000-000083190000}"/>
    <cellStyle name="Currency 2 6 2 3 6 6 2 2" xfId="6882" xr:uid="{00000000-0005-0000-0000-000084190000}"/>
    <cellStyle name="Currency 2 6 2 3 6 6 3" xfId="6883" xr:uid="{00000000-0005-0000-0000-000085190000}"/>
    <cellStyle name="Currency 2 6 2 3 6 7" xfId="6884" xr:uid="{00000000-0005-0000-0000-000086190000}"/>
    <cellStyle name="Currency 2 6 2 3 6 7 2" xfId="6885" xr:uid="{00000000-0005-0000-0000-000087190000}"/>
    <cellStyle name="Currency 2 6 2 3 6 7 2 2" xfId="6886" xr:uid="{00000000-0005-0000-0000-000088190000}"/>
    <cellStyle name="Currency 2 6 2 3 6 7 3" xfId="6887" xr:uid="{00000000-0005-0000-0000-000089190000}"/>
    <cellStyle name="Currency 2 6 2 3 6 8" xfId="6888" xr:uid="{00000000-0005-0000-0000-00008A190000}"/>
    <cellStyle name="Currency 2 6 2 3 6 8 2" xfId="6889" xr:uid="{00000000-0005-0000-0000-00008B190000}"/>
    <cellStyle name="Currency 2 6 2 3 6 9" xfId="6890" xr:uid="{00000000-0005-0000-0000-00008C190000}"/>
    <cellStyle name="Currency 2 6 2 3 6 9 2" xfId="6891" xr:uid="{00000000-0005-0000-0000-00008D190000}"/>
    <cellStyle name="Currency 2 6 2 3 7" xfId="6892" xr:uid="{00000000-0005-0000-0000-00008E190000}"/>
    <cellStyle name="Currency 2 6 2 3 7 2" xfId="6893" xr:uid="{00000000-0005-0000-0000-00008F190000}"/>
    <cellStyle name="Currency 2 6 2 3 7 3" xfId="6894" xr:uid="{00000000-0005-0000-0000-000090190000}"/>
    <cellStyle name="Currency 2 6 2 3 8" xfId="6895" xr:uid="{00000000-0005-0000-0000-000091190000}"/>
    <cellStyle name="Currency 2 6 2 3 8 2" xfId="6896" xr:uid="{00000000-0005-0000-0000-000092190000}"/>
    <cellStyle name="Currency 2 6 2 3 8 2 2" xfId="6897" xr:uid="{00000000-0005-0000-0000-000093190000}"/>
    <cellStyle name="Currency 2 6 2 3 8 3" xfId="6898" xr:uid="{00000000-0005-0000-0000-000094190000}"/>
    <cellStyle name="Currency 2 6 2 3 8 4" xfId="6899" xr:uid="{00000000-0005-0000-0000-000095190000}"/>
    <cellStyle name="Currency 2 6 2 3 9" xfId="6900" xr:uid="{00000000-0005-0000-0000-000096190000}"/>
    <cellStyle name="Currency 2 6 2 3 9 2" xfId="6901" xr:uid="{00000000-0005-0000-0000-000097190000}"/>
    <cellStyle name="Currency 2 6 2 3 9 2 2" xfId="6902" xr:uid="{00000000-0005-0000-0000-000098190000}"/>
    <cellStyle name="Currency 2 6 2 3 9 3" xfId="6903" xr:uid="{00000000-0005-0000-0000-000099190000}"/>
    <cellStyle name="Currency 2 6 2 4" xfId="300" xr:uid="{00000000-0005-0000-0000-00009A190000}"/>
    <cellStyle name="Currency 2 6 2 4 2" xfId="6904" xr:uid="{00000000-0005-0000-0000-00009B190000}"/>
    <cellStyle name="Currency 2 6 2 4 2 10" xfId="6905" xr:uid="{00000000-0005-0000-0000-00009C190000}"/>
    <cellStyle name="Currency 2 6 2 4 2 2" xfId="6906" xr:uid="{00000000-0005-0000-0000-00009D190000}"/>
    <cellStyle name="Currency 2 6 2 4 2 2 2" xfId="6907" xr:uid="{00000000-0005-0000-0000-00009E190000}"/>
    <cellStyle name="Currency 2 6 2 4 2 2 3" xfId="6908" xr:uid="{00000000-0005-0000-0000-00009F190000}"/>
    <cellStyle name="Currency 2 6 2 4 2 3" xfId="6909" xr:uid="{00000000-0005-0000-0000-0000A0190000}"/>
    <cellStyle name="Currency 2 6 2 4 2 3 2" xfId="6910" xr:uid="{00000000-0005-0000-0000-0000A1190000}"/>
    <cellStyle name="Currency 2 6 2 4 2 3 3" xfId="6911" xr:uid="{00000000-0005-0000-0000-0000A2190000}"/>
    <cellStyle name="Currency 2 6 2 4 2 4" xfId="6912" xr:uid="{00000000-0005-0000-0000-0000A3190000}"/>
    <cellStyle name="Currency 2 6 2 4 2 4 2" xfId="6913" xr:uid="{00000000-0005-0000-0000-0000A4190000}"/>
    <cellStyle name="Currency 2 6 2 4 2 4 2 2" xfId="6914" xr:uid="{00000000-0005-0000-0000-0000A5190000}"/>
    <cellStyle name="Currency 2 6 2 4 2 4 3" xfId="6915" xr:uid="{00000000-0005-0000-0000-0000A6190000}"/>
    <cellStyle name="Currency 2 6 2 4 2 5" xfId="6916" xr:uid="{00000000-0005-0000-0000-0000A7190000}"/>
    <cellStyle name="Currency 2 6 2 4 2 5 2" xfId="6917" xr:uid="{00000000-0005-0000-0000-0000A8190000}"/>
    <cellStyle name="Currency 2 6 2 4 2 5 2 2" xfId="6918" xr:uid="{00000000-0005-0000-0000-0000A9190000}"/>
    <cellStyle name="Currency 2 6 2 4 2 5 3" xfId="6919" xr:uid="{00000000-0005-0000-0000-0000AA190000}"/>
    <cellStyle name="Currency 2 6 2 4 2 6" xfId="6920" xr:uid="{00000000-0005-0000-0000-0000AB190000}"/>
    <cellStyle name="Currency 2 6 2 4 2 6 2" xfId="6921" xr:uid="{00000000-0005-0000-0000-0000AC190000}"/>
    <cellStyle name="Currency 2 6 2 4 2 6 2 2" xfId="6922" xr:uid="{00000000-0005-0000-0000-0000AD190000}"/>
    <cellStyle name="Currency 2 6 2 4 2 6 3" xfId="6923" xr:uid="{00000000-0005-0000-0000-0000AE190000}"/>
    <cellStyle name="Currency 2 6 2 4 2 7" xfId="6924" xr:uid="{00000000-0005-0000-0000-0000AF190000}"/>
    <cellStyle name="Currency 2 6 2 4 2 7 2" xfId="6925" xr:uid="{00000000-0005-0000-0000-0000B0190000}"/>
    <cellStyle name="Currency 2 6 2 4 2 8" xfId="6926" xr:uid="{00000000-0005-0000-0000-0000B1190000}"/>
    <cellStyle name="Currency 2 6 2 4 2 8 2" xfId="6927" xr:uid="{00000000-0005-0000-0000-0000B2190000}"/>
    <cellStyle name="Currency 2 6 2 4 2 9" xfId="6928" xr:uid="{00000000-0005-0000-0000-0000B3190000}"/>
    <cellStyle name="Currency 2 6 2 4 3" xfId="6929" xr:uid="{00000000-0005-0000-0000-0000B4190000}"/>
    <cellStyle name="Currency 2 6 2 4 3 10" xfId="6930" xr:uid="{00000000-0005-0000-0000-0000B5190000}"/>
    <cellStyle name="Currency 2 6 2 4 3 2" xfId="6931" xr:uid="{00000000-0005-0000-0000-0000B6190000}"/>
    <cellStyle name="Currency 2 6 2 4 3 2 2" xfId="6932" xr:uid="{00000000-0005-0000-0000-0000B7190000}"/>
    <cellStyle name="Currency 2 6 2 4 3 2 3" xfId="6933" xr:uid="{00000000-0005-0000-0000-0000B8190000}"/>
    <cellStyle name="Currency 2 6 2 4 3 3" xfId="6934" xr:uid="{00000000-0005-0000-0000-0000B9190000}"/>
    <cellStyle name="Currency 2 6 2 4 3 3 2" xfId="6935" xr:uid="{00000000-0005-0000-0000-0000BA190000}"/>
    <cellStyle name="Currency 2 6 2 4 3 3 3" xfId="6936" xr:uid="{00000000-0005-0000-0000-0000BB190000}"/>
    <cellStyle name="Currency 2 6 2 4 3 4" xfId="6937" xr:uid="{00000000-0005-0000-0000-0000BC190000}"/>
    <cellStyle name="Currency 2 6 2 4 3 4 2" xfId="6938" xr:uid="{00000000-0005-0000-0000-0000BD190000}"/>
    <cellStyle name="Currency 2 6 2 4 3 4 2 2" xfId="6939" xr:uid="{00000000-0005-0000-0000-0000BE190000}"/>
    <cellStyle name="Currency 2 6 2 4 3 4 3" xfId="6940" xr:uid="{00000000-0005-0000-0000-0000BF190000}"/>
    <cellStyle name="Currency 2 6 2 4 3 5" xfId="6941" xr:uid="{00000000-0005-0000-0000-0000C0190000}"/>
    <cellStyle name="Currency 2 6 2 4 3 5 2" xfId="6942" xr:uid="{00000000-0005-0000-0000-0000C1190000}"/>
    <cellStyle name="Currency 2 6 2 4 3 5 2 2" xfId="6943" xr:uid="{00000000-0005-0000-0000-0000C2190000}"/>
    <cellStyle name="Currency 2 6 2 4 3 5 3" xfId="6944" xr:uid="{00000000-0005-0000-0000-0000C3190000}"/>
    <cellStyle name="Currency 2 6 2 4 3 6" xfId="6945" xr:uid="{00000000-0005-0000-0000-0000C4190000}"/>
    <cellStyle name="Currency 2 6 2 4 3 6 2" xfId="6946" xr:uid="{00000000-0005-0000-0000-0000C5190000}"/>
    <cellStyle name="Currency 2 6 2 4 3 6 2 2" xfId="6947" xr:uid="{00000000-0005-0000-0000-0000C6190000}"/>
    <cellStyle name="Currency 2 6 2 4 3 6 3" xfId="6948" xr:uid="{00000000-0005-0000-0000-0000C7190000}"/>
    <cellStyle name="Currency 2 6 2 4 3 7" xfId="6949" xr:uid="{00000000-0005-0000-0000-0000C8190000}"/>
    <cellStyle name="Currency 2 6 2 4 3 7 2" xfId="6950" xr:uid="{00000000-0005-0000-0000-0000C9190000}"/>
    <cellStyle name="Currency 2 6 2 4 3 8" xfId="6951" xr:uid="{00000000-0005-0000-0000-0000CA190000}"/>
    <cellStyle name="Currency 2 6 2 4 3 8 2" xfId="6952" xr:uid="{00000000-0005-0000-0000-0000CB190000}"/>
    <cellStyle name="Currency 2 6 2 4 3 9" xfId="6953" xr:uid="{00000000-0005-0000-0000-0000CC190000}"/>
    <cellStyle name="Currency 2 6 2 4 4" xfId="6954" xr:uid="{00000000-0005-0000-0000-0000CD190000}"/>
    <cellStyle name="Currency 2 6 2 4 4 10" xfId="6955" xr:uid="{00000000-0005-0000-0000-0000CE190000}"/>
    <cellStyle name="Currency 2 6 2 4 4 2" xfId="6956" xr:uid="{00000000-0005-0000-0000-0000CF190000}"/>
    <cellStyle name="Currency 2 6 2 4 4 3" xfId="6957" xr:uid="{00000000-0005-0000-0000-0000D0190000}"/>
    <cellStyle name="Currency 2 6 2 4 4 3 2" xfId="6958" xr:uid="{00000000-0005-0000-0000-0000D1190000}"/>
    <cellStyle name="Currency 2 6 2 4 4 3 2 2" xfId="6959" xr:uid="{00000000-0005-0000-0000-0000D2190000}"/>
    <cellStyle name="Currency 2 6 2 4 4 3 3" xfId="6960" xr:uid="{00000000-0005-0000-0000-0000D3190000}"/>
    <cellStyle name="Currency 2 6 2 4 4 4" xfId="6961" xr:uid="{00000000-0005-0000-0000-0000D4190000}"/>
    <cellStyle name="Currency 2 6 2 4 4 4 2" xfId="6962" xr:uid="{00000000-0005-0000-0000-0000D5190000}"/>
    <cellStyle name="Currency 2 6 2 4 4 4 2 2" xfId="6963" xr:uid="{00000000-0005-0000-0000-0000D6190000}"/>
    <cellStyle name="Currency 2 6 2 4 4 4 3" xfId="6964" xr:uid="{00000000-0005-0000-0000-0000D7190000}"/>
    <cellStyle name="Currency 2 6 2 4 4 5" xfId="6965" xr:uid="{00000000-0005-0000-0000-0000D8190000}"/>
    <cellStyle name="Currency 2 6 2 4 4 5 2" xfId="6966" xr:uid="{00000000-0005-0000-0000-0000D9190000}"/>
    <cellStyle name="Currency 2 6 2 4 4 5 2 2" xfId="6967" xr:uid="{00000000-0005-0000-0000-0000DA190000}"/>
    <cellStyle name="Currency 2 6 2 4 4 5 3" xfId="6968" xr:uid="{00000000-0005-0000-0000-0000DB190000}"/>
    <cellStyle name="Currency 2 6 2 4 4 6" xfId="6969" xr:uid="{00000000-0005-0000-0000-0000DC190000}"/>
    <cellStyle name="Currency 2 6 2 4 4 6 2" xfId="6970" xr:uid="{00000000-0005-0000-0000-0000DD190000}"/>
    <cellStyle name="Currency 2 6 2 4 4 7" xfId="6971" xr:uid="{00000000-0005-0000-0000-0000DE190000}"/>
    <cellStyle name="Currency 2 6 2 4 4 7 2" xfId="6972" xr:uid="{00000000-0005-0000-0000-0000DF190000}"/>
    <cellStyle name="Currency 2 6 2 4 4 8" xfId="6973" xr:uid="{00000000-0005-0000-0000-0000E0190000}"/>
    <cellStyle name="Currency 2 6 2 4 4 9" xfId="6974" xr:uid="{00000000-0005-0000-0000-0000E1190000}"/>
    <cellStyle name="Currency 2 6 2 4 5" xfId="6975" xr:uid="{00000000-0005-0000-0000-0000E2190000}"/>
    <cellStyle name="Currency 2 6 2 4 5 2" xfId="6976" xr:uid="{00000000-0005-0000-0000-0000E3190000}"/>
    <cellStyle name="Currency 2 6 2 4 5 3" xfId="6977" xr:uid="{00000000-0005-0000-0000-0000E4190000}"/>
    <cellStyle name="Currency 2 6 2 4 5 4" xfId="25519" xr:uid="{00000000-0005-0000-0000-0000E5190000}"/>
    <cellStyle name="Currency 2 6 2 4 6" xfId="6978" xr:uid="{00000000-0005-0000-0000-0000E6190000}"/>
    <cellStyle name="Currency 2 6 2 4 6 2" xfId="6979" xr:uid="{00000000-0005-0000-0000-0000E7190000}"/>
    <cellStyle name="Currency 2 6 2 4 6 2 2" xfId="6980" xr:uid="{00000000-0005-0000-0000-0000E8190000}"/>
    <cellStyle name="Currency 2 6 2 4 6 2 2 2" xfId="6981" xr:uid="{00000000-0005-0000-0000-0000E9190000}"/>
    <cellStyle name="Currency 2 6 2 4 6 2 3" xfId="6982" xr:uid="{00000000-0005-0000-0000-0000EA190000}"/>
    <cellStyle name="Currency 2 6 2 4 6 3" xfId="6983" xr:uid="{00000000-0005-0000-0000-0000EB190000}"/>
    <cellStyle name="Currency 2 6 2 4 6 3 2" xfId="6984" xr:uid="{00000000-0005-0000-0000-0000EC190000}"/>
    <cellStyle name="Currency 2 6 2 4 6 3 2 2" xfId="6985" xr:uid="{00000000-0005-0000-0000-0000ED190000}"/>
    <cellStyle name="Currency 2 6 2 4 6 3 3" xfId="6986" xr:uid="{00000000-0005-0000-0000-0000EE190000}"/>
    <cellStyle name="Currency 2 6 2 4 6 4" xfId="6987" xr:uid="{00000000-0005-0000-0000-0000EF190000}"/>
    <cellStyle name="Currency 2 6 2 4 6 4 2" xfId="6988" xr:uid="{00000000-0005-0000-0000-0000F0190000}"/>
    <cellStyle name="Currency 2 6 2 4 6 4 2 2" xfId="6989" xr:uid="{00000000-0005-0000-0000-0000F1190000}"/>
    <cellStyle name="Currency 2 6 2 4 6 4 3" xfId="6990" xr:uid="{00000000-0005-0000-0000-0000F2190000}"/>
    <cellStyle name="Currency 2 6 2 4 6 5" xfId="6991" xr:uid="{00000000-0005-0000-0000-0000F3190000}"/>
    <cellStyle name="Currency 2 6 2 4 6 5 2" xfId="6992" xr:uid="{00000000-0005-0000-0000-0000F4190000}"/>
    <cellStyle name="Currency 2 6 2 4 6 6" xfId="6993" xr:uid="{00000000-0005-0000-0000-0000F5190000}"/>
    <cellStyle name="Currency 2 6 2 4 6 6 2" xfId="6994" xr:uid="{00000000-0005-0000-0000-0000F6190000}"/>
    <cellStyle name="Currency 2 6 2 4 6 7" xfId="6995" xr:uid="{00000000-0005-0000-0000-0000F7190000}"/>
    <cellStyle name="Currency 2 6 2 4 7" xfId="6996" xr:uid="{00000000-0005-0000-0000-0000F8190000}"/>
    <cellStyle name="Currency 2 6 2 4 7 2" xfId="6997" xr:uid="{00000000-0005-0000-0000-0000F9190000}"/>
    <cellStyle name="Currency 2 6 2 4 7 2 2" xfId="6998" xr:uid="{00000000-0005-0000-0000-0000FA190000}"/>
    <cellStyle name="Currency 2 6 2 4 7 3" xfId="6999" xr:uid="{00000000-0005-0000-0000-0000FB190000}"/>
    <cellStyle name="Currency 2 6 2 4 8" xfId="7000" xr:uid="{00000000-0005-0000-0000-0000FC190000}"/>
    <cellStyle name="Currency 2 6 2 4 8 2" xfId="7001" xr:uid="{00000000-0005-0000-0000-0000FD190000}"/>
    <cellStyle name="Currency 2 6 2 4 8 2 2" xfId="7002" xr:uid="{00000000-0005-0000-0000-0000FE190000}"/>
    <cellStyle name="Currency 2 6 2 4 8 3" xfId="7003" xr:uid="{00000000-0005-0000-0000-0000FF190000}"/>
    <cellStyle name="Currency 2 6 2 4 9" xfId="7004" xr:uid="{00000000-0005-0000-0000-0000001A0000}"/>
    <cellStyle name="Currency 2 6 2 5" xfId="301" xr:uid="{00000000-0005-0000-0000-0000011A0000}"/>
    <cellStyle name="Currency 2 6 2 5 10" xfId="7005" xr:uid="{00000000-0005-0000-0000-0000021A0000}"/>
    <cellStyle name="Currency 2 6 2 5 11" xfId="7006" xr:uid="{00000000-0005-0000-0000-0000031A0000}"/>
    <cellStyle name="Currency 2 6 2 5 12" xfId="7007" xr:uid="{00000000-0005-0000-0000-0000041A0000}"/>
    <cellStyle name="Currency 2 6 2 5 13" xfId="7008" xr:uid="{00000000-0005-0000-0000-0000051A0000}"/>
    <cellStyle name="Currency 2 6 2 5 2" xfId="302" xr:uid="{00000000-0005-0000-0000-0000061A0000}"/>
    <cellStyle name="Currency 2 6 2 5 2 10" xfId="7009" xr:uid="{00000000-0005-0000-0000-0000071A0000}"/>
    <cellStyle name="Currency 2 6 2 5 2 2" xfId="7010" xr:uid="{00000000-0005-0000-0000-0000081A0000}"/>
    <cellStyle name="Currency 2 6 2 5 2 2 2" xfId="7011" xr:uid="{00000000-0005-0000-0000-0000091A0000}"/>
    <cellStyle name="Currency 2 6 2 5 2 2 3" xfId="7012" xr:uid="{00000000-0005-0000-0000-00000A1A0000}"/>
    <cellStyle name="Currency 2 6 2 5 2 3" xfId="7013" xr:uid="{00000000-0005-0000-0000-00000B1A0000}"/>
    <cellStyle name="Currency 2 6 2 5 2 3 2" xfId="7014" xr:uid="{00000000-0005-0000-0000-00000C1A0000}"/>
    <cellStyle name="Currency 2 6 2 5 2 3 3" xfId="7015" xr:uid="{00000000-0005-0000-0000-00000D1A0000}"/>
    <cellStyle name="Currency 2 6 2 5 2 3 4" xfId="25521" xr:uid="{00000000-0005-0000-0000-00000E1A0000}"/>
    <cellStyle name="Currency 2 6 2 5 2 4" xfId="7016" xr:uid="{00000000-0005-0000-0000-00000F1A0000}"/>
    <cellStyle name="Currency 2 6 2 5 2 4 2" xfId="7017" xr:uid="{00000000-0005-0000-0000-0000101A0000}"/>
    <cellStyle name="Currency 2 6 2 5 2 4 2 2" xfId="7018" xr:uid="{00000000-0005-0000-0000-0000111A0000}"/>
    <cellStyle name="Currency 2 6 2 5 2 4 3" xfId="7019" xr:uid="{00000000-0005-0000-0000-0000121A0000}"/>
    <cellStyle name="Currency 2 6 2 5 2 5" xfId="7020" xr:uid="{00000000-0005-0000-0000-0000131A0000}"/>
    <cellStyle name="Currency 2 6 2 5 2 5 2" xfId="7021" xr:uid="{00000000-0005-0000-0000-0000141A0000}"/>
    <cellStyle name="Currency 2 6 2 5 2 5 2 2" xfId="7022" xr:uid="{00000000-0005-0000-0000-0000151A0000}"/>
    <cellStyle name="Currency 2 6 2 5 2 5 3" xfId="7023" xr:uid="{00000000-0005-0000-0000-0000161A0000}"/>
    <cellStyle name="Currency 2 6 2 5 2 6" xfId="7024" xr:uid="{00000000-0005-0000-0000-0000171A0000}"/>
    <cellStyle name="Currency 2 6 2 5 2 6 2" xfId="7025" xr:uid="{00000000-0005-0000-0000-0000181A0000}"/>
    <cellStyle name="Currency 2 6 2 5 2 6 2 2" xfId="7026" xr:uid="{00000000-0005-0000-0000-0000191A0000}"/>
    <cellStyle name="Currency 2 6 2 5 2 6 3" xfId="7027" xr:uid="{00000000-0005-0000-0000-00001A1A0000}"/>
    <cellStyle name="Currency 2 6 2 5 2 7" xfId="7028" xr:uid="{00000000-0005-0000-0000-00001B1A0000}"/>
    <cellStyle name="Currency 2 6 2 5 2 7 2" xfId="7029" xr:uid="{00000000-0005-0000-0000-00001C1A0000}"/>
    <cellStyle name="Currency 2 6 2 5 2 8" xfId="7030" xr:uid="{00000000-0005-0000-0000-00001D1A0000}"/>
    <cellStyle name="Currency 2 6 2 5 2 8 2" xfId="7031" xr:uid="{00000000-0005-0000-0000-00001E1A0000}"/>
    <cellStyle name="Currency 2 6 2 5 2 9" xfId="7032" xr:uid="{00000000-0005-0000-0000-00001F1A0000}"/>
    <cellStyle name="Currency 2 6 2 5 3" xfId="303" xr:uid="{00000000-0005-0000-0000-0000201A0000}"/>
    <cellStyle name="Currency 2 6 2 5 3 2" xfId="7033" xr:uid="{00000000-0005-0000-0000-0000211A0000}"/>
    <cellStyle name="Currency 2 6 2 5 3 2 2" xfId="25522" xr:uid="{00000000-0005-0000-0000-0000221A0000}"/>
    <cellStyle name="Currency 2 6 2 5 3 2 3" xfId="25629" xr:uid="{00000000-0005-0000-0000-0000231A0000}"/>
    <cellStyle name="Currency 2 6 2 5 3 3" xfId="7034" xr:uid="{00000000-0005-0000-0000-0000241A0000}"/>
    <cellStyle name="Currency 2 6 2 5 4" xfId="7035" xr:uid="{00000000-0005-0000-0000-0000251A0000}"/>
    <cellStyle name="Currency 2 6 2 5 4 2" xfId="7036" xr:uid="{00000000-0005-0000-0000-0000261A0000}"/>
    <cellStyle name="Currency 2 6 2 5 4 3" xfId="7037" xr:uid="{00000000-0005-0000-0000-0000271A0000}"/>
    <cellStyle name="Currency 2 6 2 5 4 4" xfId="25520" xr:uid="{00000000-0005-0000-0000-0000281A0000}"/>
    <cellStyle name="Currency 2 6 2 5 5" xfId="7038" xr:uid="{00000000-0005-0000-0000-0000291A0000}"/>
    <cellStyle name="Currency 2 6 2 5 5 2" xfId="7039" xr:uid="{00000000-0005-0000-0000-00002A1A0000}"/>
    <cellStyle name="Currency 2 6 2 5 5 2 2" xfId="7040" xr:uid="{00000000-0005-0000-0000-00002B1A0000}"/>
    <cellStyle name="Currency 2 6 2 5 5 3" xfId="7041" xr:uid="{00000000-0005-0000-0000-00002C1A0000}"/>
    <cellStyle name="Currency 2 6 2 5 6" xfId="7042" xr:uid="{00000000-0005-0000-0000-00002D1A0000}"/>
    <cellStyle name="Currency 2 6 2 5 6 2" xfId="7043" xr:uid="{00000000-0005-0000-0000-00002E1A0000}"/>
    <cellStyle name="Currency 2 6 2 5 6 2 2" xfId="7044" xr:uid="{00000000-0005-0000-0000-00002F1A0000}"/>
    <cellStyle name="Currency 2 6 2 5 6 3" xfId="7045" xr:uid="{00000000-0005-0000-0000-0000301A0000}"/>
    <cellStyle name="Currency 2 6 2 5 7" xfId="7046" xr:uid="{00000000-0005-0000-0000-0000311A0000}"/>
    <cellStyle name="Currency 2 6 2 5 7 2" xfId="7047" xr:uid="{00000000-0005-0000-0000-0000321A0000}"/>
    <cellStyle name="Currency 2 6 2 5 7 2 2" xfId="7048" xr:uid="{00000000-0005-0000-0000-0000331A0000}"/>
    <cellStyle name="Currency 2 6 2 5 7 3" xfId="7049" xr:uid="{00000000-0005-0000-0000-0000341A0000}"/>
    <cellStyle name="Currency 2 6 2 5 8" xfId="7050" xr:uid="{00000000-0005-0000-0000-0000351A0000}"/>
    <cellStyle name="Currency 2 6 2 5 8 2" xfId="7051" xr:uid="{00000000-0005-0000-0000-0000361A0000}"/>
    <cellStyle name="Currency 2 6 2 5 9" xfId="7052" xr:uid="{00000000-0005-0000-0000-0000371A0000}"/>
    <cellStyle name="Currency 2 6 2 5 9 2" xfId="7053" xr:uid="{00000000-0005-0000-0000-0000381A0000}"/>
    <cellStyle name="Currency 2 6 2 6" xfId="304" xr:uid="{00000000-0005-0000-0000-0000391A0000}"/>
    <cellStyle name="Currency 2 6 2 6 2" xfId="305" xr:uid="{00000000-0005-0000-0000-00003A1A0000}"/>
    <cellStyle name="Currency 2 6 2 6 2 10" xfId="7054" xr:uid="{00000000-0005-0000-0000-00003B1A0000}"/>
    <cellStyle name="Currency 2 6 2 6 2 11" xfId="7055" xr:uid="{00000000-0005-0000-0000-00003C1A0000}"/>
    <cellStyle name="Currency 2 6 2 6 2 2" xfId="7056" xr:uid="{00000000-0005-0000-0000-00003D1A0000}"/>
    <cellStyle name="Currency 2 6 2 6 2 2 2" xfId="7057" xr:uid="{00000000-0005-0000-0000-00003E1A0000}"/>
    <cellStyle name="Currency 2 6 2 6 2 2 3" xfId="7058" xr:uid="{00000000-0005-0000-0000-00003F1A0000}"/>
    <cellStyle name="Currency 2 6 2 6 2 3" xfId="7059" xr:uid="{00000000-0005-0000-0000-0000401A0000}"/>
    <cellStyle name="Currency 2 6 2 6 2 3 2" xfId="25524" xr:uid="{00000000-0005-0000-0000-0000411A0000}"/>
    <cellStyle name="Currency 2 6 2 6 2 3 3" xfId="25630" xr:uid="{00000000-0005-0000-0000-0000421A0000}"/>
    <cellStyle name="Currency 2 6 2 6 2 4" xfId="7060" xr:uid="{00000000-0005-0000-0000-0000431A0000}"/>
    <cellStyle name="Currency 2 6 2 6 2 4 2" xfId="7061" xr:uid="{00000000-0005-0000-0000-0000441A0000}"/>
    <cellStyle name="Currency 2 6 2 6 2 4 2 2" xfId="7062" xr:uid="{00000000-0005-0000-0000-0000451A0000}"/>
    <cellStyle name="Currency 2 6 2 6 2 4 3" xfId="7063" xr:uid="{00000000-0005-0000-0000-0000461A0000}"/>
    <cellStyle name="Currency 2 6 2 6 2 5" xfId="7064" xr:uid="{00000000-0005-0000-0000-0000471A0000}"/>
    <cellStyle name="Currency 2 6 2 6 2 5 2" xfId="7065" xr:uid="{00000000-0005-0000-0000-0000481A0000}"/>
    <cellStyle name="Currency 2 6 2 6 2 5 2 2" xfId="7066" xr:uid="{00000000-0005-0000-0000-0000491A0000}"/>
    <cellStyle name="Currency 2 6 2 6 2 5 3" xfId="7067" xr:uid="{00000000-0005-0000-0000-00004A1A0000}"/>
    <cellStyle name="Currency 2 6 2 6 2 6" xfId="7068" xr:uid="{00000000-0005-0000-0000-00004B1A0000}"/>
    <cellStyle name="Currency 2 6 2 6 2 6 2" xfId="7069" xr:uid="{00000000-0005-0000-0000-00004C1A0000}"/>
    <cellStyle name="Currency 2 6 2 6 2 6 2 2" xfId="7070" xr:uid="{00000000-0005-0000-0000-00004D1A0000}"/>
    <cellStyle name="Currency 2 6 2 6 2 6 3" xfId="7071" xr:uid="{00000000-0005-0000-0000-00004E1A0000}"/>
    <cellStyle name="Currency 2 6 2 6 2 7" xfId="7072" xr:uid="{00000000-0005-0000-0000-00004F1A0000}"/>
    <cellStyle name="Currency 2 6 2 6 2 7 2" xfId="7073" xr:uid="{00000000-0005-0000-0000-0000501A0000}"/>
    <cellStyle name="Currency 2 6 2 6 2 8" xfId="7074" xr:uid="{00000000-0005-0000-0000-0000511A0000}"/>
    <cellStyle name="Currency 2 6 2 6 2 8 2" xfId="7075" xr:uid="{00000000-0005-0000-0000-0000521A0000}"/>
    <cellStyle name="Currency 2 6 2 6 2 9" xfId="7076" xr:uid="{00000000-0005-0000-0000-0000531A0000}"/>
    <cellStyle name="Currency 2 6 2 6 3" xfId="306" xr:uid="{00000000-0005-0000-0000-0000541A0000}"/>
    <cellStyle name="Currency 2 6 2 6 3 2" xfId="7077" xr:uid="{00000000-0005-0000-0000-0000551A0000}"/>
    <cellStyle name="Currency 2 6 2 6 3 2 2" xfId="25525" xr:uid="{00000000-0005-0000-0000-0000561A0000}"/>
    <cellStyle name="Currency 2 6 2 6 3 2 3" xfId="25631" xr:uid="{00000000-0005-0000-0000-0000571A0000}"/>
    <cellStyle name="Currency 2 6 2 6 3 3" xfId="7078" xr:uid="{00000000-0005-0000-0000-0000581A0000}"/>
    <cellStyle name="Currency 2 6 2 6 4" xfId="7079" xr:uid="{00000000-0005-0000-0000-0000591A0000}"/>
    <cellStyle name="Currency 2 6 2 6 4 2" xfId="7080" xr:uid="{00000000-0005-0000-0000-00005A1A0000}"/>
    <cellStyle name="Currency 2 6 2 6 4 2 2" xfId="7081" xr:uid="{00000000-0005-0000-0000-00005B1A0000}"/>
    <cellStyle name="Currency 2 6 2 6 4 3" xfId="7082" xr:uid="{00000000-0005-0000-0000-00005C1A0000}"/>
    <cellStyle name="Currency 2 6 2 6 4 4" xfId="25523" xr:uid="{00000000-0005-0000-0000-00005D1A0000}"/>
    <cellStyle name="Currency 2 6 2 6 5" xfId="7083" xr:uid="{00000000-0005-0000-0000-00005E1A0000}"/>
    <cellStyle name="Currency 2 6 2 6 5 2" xfId="7084" xr:uid="{00000000-0005-0000-0000-00005F1A0000}"/>
    <cellStyle name="Currency 2 6 2 6 5 2 2" xfId="7085" xr:uid="{00000000-0005-0000-0000-0000601A0000}"/>
    <cellStyle name="Currency 2 6 2 6 5 3" xfId="7086" xr:uid="{00000000-0005-0000-0000-0000611A0000}"/>
    <cellStyle name="Currency 2 6 2 6 6" xfId="7087" xr:uid="{00000000-0005-0000-0000-0000621A0000}"/>
    <cellStyle name="Currency 2 6 2 6 7" xfId="7088" xr:uid="{00000000-0005-0000-0000-0000631A0000}"/>
    <cellStyle name="Currency 2 6 2 7" xfId="7089" xr:uid="{00000000-0005-0000-0000-0000641A0000}"/>
    <cellStyle name="Currency 2 6 2 7 10" xfId="7090" xr:uid="{00000000-0005-0000-0000-0000651A0000}"/>
    <cellStyle name="Currency 2 6 2 7 2" xfId="7091" xr:uid="{00000000-0005-0000-0000-0000661A0000}"/>
    <cellStyle name="Currency 2 6 2 7 2 2" xfId="7092" xr:uid="{00000000-0005-0000-0000-0000671A0000}"/>
    <cellStyle name="Currency 2 6 2 7 2 3" xfId="7093" xr:uid="{00000000-0005-0000-0000-0000681A0000}"/>
    <cellStyle name="Currency 2 6 2 7 3" xfId="7094" xr:uid="{00000000-0005-0000-0000-0000691A0000}"/>
    <cellStyle name="Currency 2 6 2 7 3 2" xfId="7095" xr:uid="{00000000-0005-0000-0000-00006A1A0000}"/>
    <cellStyle name="Currency 2 6 2 7 3 3" xfId="7096" xr:uid="{00000000-0005-0000-0000-00006B1A0000}"/>
    <cellStyle name="Currency 2 6 2 7 4" xfId="7097" xr:uid="{00000000-0005-0000-0000-00006C1A0000}"/>
    <cellStyle name="Currency 2 6 2 7 4 2" xfId="7098" xr:uid="{00000000-0005-0000-0000-00006D1A0000}"/>
    <cellStyle name="Currency 2 6 2 7 4 2 2" xfId="7099" xr:uid="{00000000-0005-0000-0000-00006E1A0000}"/>
    <cellStyle name="Currency 2 6 2 7 4 3" xfId="7100" xr:uid="{00000000-0005-0000-0000-00006F1A0000}"/>
    <cellStyle name="Currency 2 6 2 7 5" xfId="7101" xr:uid="{00000000-0005-0000-0000-0000701A0000}"/>
    <cellStyle name="Currency 2 6 2 7 5 2" xfId="7102" xr:uid="{00000000-0005-0000-0000-0000711A0000}"/>
    <cellStyle name="Currency 2 6 2 7 5 2 2" xfId="7103" xr:uid="{00000000-0005-0000-0000-0000721A0000}"/>
    <cellStyle name="Currency 2 6 2 7 5 3" xfId="7104" xr:uid="{00000000-0005-0000-0000-0000731A0000}"/>
    <cellStyle name="Currency 2 6 2 7 6" xfId="7105" xr:uid="{00000000-0005-0000-0000-0000741A0000}"/>
    <cellStyle name="Currency 2 6 2 7 6 2" xfId="7106" xr:uid="{00000000-0005-0000-0000-0000751A0000}"/>
    <cellStyle name="Currency 2 6 2 7 6 2 2" xfId="7107" xr:uid="{00000000-0005-0000-0000-0000761A0000}"/>
    <cellStyle name="Currency 2 6 2 7 6 3" xfId="7108" xr:uid="{00000000-0005-0000-0000-0000771A0000}"/>
    <cellStyle name="Currency 2 6 2 7 7" xfId="7109" xr:uid="{00000000-0005-0000-0000-0000781A0000}"/>
    <cellStyle name="Currency 2 6 2 7 7 2" xfId="7110" xr:uid="{00000000-0005-0000-0000-0000791A0000}"/>
    <cellStyle name="Currency 2 6 2 7 8" xfId="7111" xr:uid="{00000000-0005-0000-0000-00007A1A0000}"/>
    <cellStyle name="Currency 2 6 2 7 8 2" xfId="7112" xr:uid="{00000000-0005-0000-0000-00007B1A0000}"/>
    <cellStyle name="Currency 2 6 2 7 9" xfId="7113" xr:uid="{00000000-0005-0000-0000-00007C1A0000}"/>
    <cellStyle name="Currency 2 6 2 8" xfId="7114" xr:uid="{00000000-0005-0000-0000-00007D1A0000}"/>
    <cellStyle name="Currency 2 6 2 8 10" xfId="7115" xr:uid="{00000000-0005-0000-0000-00007E1A0000}"/>
    <cellStyle name="Currency 2 6 2 8 11" xfId="7116" xr:uid="{00000000-0005-0000-0000-00007F1A0000}"/>
    <cellStyle name="Currency 2 6 2 8 12" xfId="7117" xr:uid="{00000000-0005-0000-0000-0000801A0000}"/>
    <cellStyle name="Currency 2 6 2 8 2" xfId="7118" xr:uid="{00000000-0005-0000-0000-0000811A0000}"/>
    <cellStyle name="Currency 2 6 2 8 2 2" xfId="7119" xr:uid="{00000000-0005-0000-0000-0000821A0000}"/>
    <cellStyle name="Currency 2 6 2 8 2 3" xfId="7120" xr:uid="{00000000-0005-0000-0000-0000831A0000}"/>
    <cellStyle name="Currency 2 6 2 8 3" xfId="7121" xr:uid="{00000000-0005-0000-0000-0000841A0000}"/>
    <cellStyle name="Currency 2 6 2 8 3 2" xfId="7122" xr:uid="{00000000-0005-0000-0000-0000851A0000}"/>
    <cellStyle name="Currency 2 6 2 8 3 3" xfId="7123" xr:uid="{00000000-0005-0000-0000-0000861A0000}"/>
    <cellStyle name="Currency 2 6 2 8 4" xfId="7124" xr:uid="{00000000-0005-0000-0000-0000871A0000}"/>
    <cellStyle name="Currency 2 6 2 8 5" xfId="7125" xr:uid="{00000000-0005-0000-0000-0000881A0000}"/>
    <cellStyle name="Currency 2 6 2 8 5 2" xfId="7126" xr:uid="{00000000-0005-0000-0000-0000891A0000}"/>
    <cellStyle name="Currency 2 6 2 8 5 2 2" xfId="7127" xr:uid="{00000000-0005-0000-0000-00008A1A0000}"/>
    <cellStyle name="Currency 2 6 2 8 5 3" xfId="7128" xr:uid="{00000000-0005-0000-0000-00008B1A0000}"/>
    <cellStyle name="Currency 2 6 2 8 6" xfId="7129" xr:uid="{00000000-0005-0000-0000-00008C1A0000}"/>
    <cellStyle name="Currency 2 6 2 8 6 2" xfId="7130" xr:uid="{00000000-0005-0000-0000-00008D1A0000}"/>
    <cellStyle name="Currency 2 6 2 8 6 2 2" xfId="7131" xr:uid="{00000000-0005-0000-0000-00008E1A0000}"/>
    <cellStyle name="Currency 2 6 2 8 6 3" xfId="7132" xr:uid="{00000000-0005-0000-0000-00008F1A0000}"/>
    <cellStyle name="Currency 2 6 2 8 7" xfId="7133" xr:uid="{00000000-0005-0000-0000-0000901A0000}"/>
    <cellStyle name="Currency 2 6 2 8 7 2" xfId="7134" xr:uid="{00000000-0005-0000-0000-0000911A0000}"/>
    <cellStyle name="Currency 2 6 2 8 7 2 2" xfId="7135" xr:uid="{00000000-0005-0000-0000-0000921A0000}"/>
    <cellStyle name="Currency 2 6 2 8 7 3" xfId="7136" xr:uid="{00000000-0005-0000-0000-0000931A0000}"/>
    <cellStyle name="Currency 2 6 2 8 8" xfId="7137" xr:uid="{00000000-0005-0000-0000-0000941A0000}"/>
    <cellStyle name="Currency 2 6 2 8 8 2" xfId="7138" xr:uid="{00000000-0005-0000-0000-0000951A0000}"/>
    <cellStyle name="Currency 2 6 2 8 9" xfId="7139" xr:uid="{00000000-0005-0000-0000-0000961A0000}"/>
    <cellStyle name="Currency 2 6 2 8 9 2" xfId="7140" xr:uid="{00000000-0005-0000-0000-0000971A0000}"/>
    <cellStyle name="Currency 2 6 2 9" xfId="7141" xr:uid="{00000000-0005-0000-0000-0000981A0000}"/>
    <cellStyle name="Currency 2 6 2 9 2" xfId="7142" xr:uid="{00000000-0005-0000-0000-0000991A0000}"/>
    <cellStyle name="Currency 2 6 2 9 3" xfId="7143" xr:uid="{00000000-0005-0000-0000-00009A1A0000}"/>
    <cellStyle name="Currency 2 6 20" xfId="7144" xr:uid="{00000000-0005-0000-0000-00009B1A0000}"/>
    <cellStyle name="Currency 2 6 3" xfId="307" xr:uid="{00000000-0005-0000-0000-00009C1A0000}"/>
    <cellStyle name="Currency 2 6 3 10" xfId="7145" xr:uid="{00000000-0005-0000-0000-00009D1A0000}"/>
    <cellStyle name="Currency 2 6 3 10 2" xfId="7146" xr:uid="{00000000-0005-0000-0000-00009E1A0000}"/>
    <cellStyle name="Currency 2 6 3 10 2 2" xfId="7147" xr:uid="{00000000-0005-0000-0000-00009F1A0000}"/>
    <cellStyle name="Currency 2 6 3 10 3" xfId="7148" xr:uid="{00000000-0005-0000-0000-0000A01A0000}"/>
    <cellStyle name="Currency 2 6 3 10 4" xfId="7149" xr:uid="{00000000-0005-0000-0000-0000A11A0000}"/>
    <cellStyle name="Currency 2 6 3 11" xfId="7150" xr:uid="{00000000-0005-0000-0000-0000A21A0000}"/>
    <cellStyle name="Currency 2 6 3 11 2" xfId="7151" xr:uid="{00000000-0005-0000-0000-0000A31A0000}"/>
    <cellStyle name="Currency 2 6 3 11 2 2" xfId="7152" xr:uid="{00000000-0005-0000-0000-0000A41A0000}"/>
    <cellStyle name="Currency 2 6 3 11 3" xfId="7153" xr:uid="{00000000-0005-0000-0000-0000A51A0000}"/>
    <cellStyle name="Currency 2 6 3 12" xfId="7154" xr:uid="{00000000-0005-0000-0000-0000A61A0000}"/>
    <cellStyle name="Currency 2 6 3 12 2" xfId="7155" xr:uid="{00000000-0005-0000-0000-0000A71A0000}"/>
    <cellStyle name="Currency 2 6 3 12 2 2" xfId="7156" xr:uid="{00000000-0005-0000-0000-0000A81A0000}"/>
    <cellStyle name="Currency 2 6 3 12 3" xfId="7157" xr:uid="{00000000-0005-0000-0000-0000A91A0000}"/>
    <cellStyle name="Currency 2 6 3 13" xfId="7158" xr:uid="{00000000-0005-0000-0000-0000AA1A0000}"/>
    <cellStyle name="Currency 2 6 3 13 2" xfId="7159" xr:uid="{00000000-0005-0000-0000-0000AB1A0000}"/>
    <cellStyle name="Currency 2 6 3 14" xfId="7160" xr:uid="{00000000-0005-0000-0000-0000AC1A0000}"/>
    <cellStyle name="Currency 2 6 3 14 2" xfId="7161" xr:uid="{00000000-0005-0000-0000-0000AD1A0000}"/>
    <cellStyle name="Currency 2 6 3 15" xfId="7162" xr:uid="{00000000-0005-0000-0000-0000AE1A0000}"/>
    <cellStyle name="Currency 2 6 3 16" xfId="7163" xr:uid="{00000000-0005-0000-0000-0000AF1A0000}"/>
    <cellStyle name="Currency 2 6 3 17" xfId="7164" xr:uid="{00000000-0005-0000-0000-0000B01A0000}"/>
    <cellStyle name="Currency 2 6 3 18" xfId="7165" xr:uid="{00000000-0005-0000-0000-0000B11A0000}"/>
    <cellStyle name="Currency 2 6 3 2" xfId="308" xr:uid="{00000000-0005-0000-0000-0000B21A0000}"/>
    <cellStyle name="Currency 2 6 3 2 10" xfId="7166" xr:uid="{00000000-0005-0000-0000-0000B31A0000}"/>
    <cellStyle name="Currency 2 6 3 2 10 2" xfId="7167" xr:uid="{00000000-0005-0000-0000-0000B41A0000}"/>
    <cellStyle name="Currency 2 6 3 2 10 2 2" xfId="7168" xr:uid="{00000000-0005-0000-0000-0000B51A0000}"/>
    <cellStyle name="Currency 2 6 3 2 10 3" xfId="7169" xr:uid="{00000000-0005-0000-0000-0000B61A0000}"/>
    <cellStyle name="Currency 2 6 3 2 11" xfId="7170" xr:uid="{00000000-0005-0000-0000-0000B71A0000}"/>
    <cellStyle name="Currency 2 6 3 2 11 2" xfId="7171" xr:uid="{00000000-0005-0000-0000-0000B81A0000}"/>
    <cellStyle name="Currency 2 6 3 2 12" xfId="7172" xr:uid="{00000000-0005-0000-0000-0000B91A0000}"/>
    <cellStyle name="Currency 2 6 3 2 12 2" xfId="7173" xr:uid="{00000000-0005-0000-0000-0000BA1A0000}"/>
    <cellStyle name="Currency 2 6 3 2 13" xfId="7174" xr:uid="{00000000-0005-0000-0000-0000BB1A0000}"/>
    <cellStyle name="Currency 2 6 3 2 14" xfId="7175" xr:uid="{00000000-0005-0000-0000-0000BC1A0000}"/>
    <cellStyle name="Currency 2 6 3 2 15" xfId="7176" xr:uid="{00000000-0005-0000-0000-0000BD1A0000}"/>
    <cellStyle name="Currency 2 6 3 2 16" xfId="7177" xr:uid="{00000000-0005-0000-0000-0000BE1A0000}"/>
    <cellStyle name="Currency 2 6 3 2 2" xfId="309" xr:uid="{00000000-0005-0000-0000-0000BF1A0000}"/>
    <cellStyle name="Currency 2 6 3 2 2 2" xfId="7178" xr:uid="{00000000-0005-0000-0000-0000C01A0000}"/>
    <cellStyle name="Currency 2 6 3 2 2 2 10" xfId="7179" xr:uid="{00000000-0005-0000-0000-0000C11A0000}"/>
    <cellStyle name="Currency 2 6 3 2 2 2 2" xfId="7180" xr:uid="{00000000-0005-0000-0000-0000C21A0000}"/>
    <cellStyle name="Currency 2 6 3 2 2 2 2 2" xfId="7181" xr:uid="{00000000-0005-0000-0000-0000C31A0000}"/>
    <cellStyle name="Currency 2 6 3 2 2 2 2 3" xfId="7182" xr:uid="{00000000-0005-0000-0000-0000C41A0000}"/>
    <cellStyle name="Currency 2 6 3 2 2 2 3" xfId="7183" xr:uid="{00000000-0005-0000-0000-0000C51A0000}"/>
    <cellStyle name="Currency 2 6 3 2 2 2 3 2" xfId="7184" xr:uid="{00000000-0005-0000-0000-0000C61A0000}"/>
    <cellStyle name="Currency 2 6 3 2 2 2 3 3" xfId="7185" xr:uid="{00000000-0005-0000-0000-0000C71A0000}"/>
    <cellStyle name="Currency 2 6 3 2 2 2 4" xfId="7186" xr:uid="{00000000-0005-0000-0000-0000C81A0000}"/>
    <cellStyle name="Currency 2 6 3 2 2 2 4 2" xfId="7187" xr:uid="{00000000-0005-0000-0000-0000C91A0000}"/>
    <cellStyle name="Currency 2 6 3 2 2 2 4 2 2" xfId="7188" xr:uid="{00000000-0005-0000-0000-0000CA1A0000}"/>
    <cellStyle name="Currency 2 6 3 2 2 2 4 3" xfId="7189" xr:uid="{00000000-0005-0000-0000-0000CB1A0000}"/>
    <cellStyle name="Currency 2 6 3 2 2 2 5" xfId="7190" xr:uid="{00000000-0005-0000-0000-0000CC1A0000}"/>
    <cellStyle name="Currency 2 6 3 2 2 2 5 2" xfId="7191" xr:uid="{00000000-0005-0000-0000-0000CD1A0000}"/>
    <cellStyle name="Currency 2 6 3 2 2 2 5 2 2" xfId="7192" xr:uid="{00000000-0005-0000-0000-0000CE1A0000}"/>
    <cellStyle name="Currency 2 6 3 2 2 2 5 3" xfId="7193" xr:uid="{00000000-0005-0000-0000-0000CF1A0000}"/>
    <cellStyle name="Currency 2 6 3 2 2 2 6" xfId="7194" xr:uid="{00000000-0005-0000-0000-0000D01A0000}"/>
    <cellStyle name="Currency 2 6 3 2 2 2 6 2" xfId="7195" xr:uid="{00000000-0005-0000-0000-0000D11A0000}"/>
    <cellStyle name="Currency 2 6 3 2 2 2 6 2 2" xfId="7196" xr:uid="{00000000-0005-0000-0000-0000D21A0000}"/>
    <cellStyle name="Currency 2 6 3 2 2 2 6 3" xfId="7197" xr:uid="{00000000-0005-0000-0000-0000D31A0000}"/>
    <cellStyle name="Currency 2 6 3 2 2 2 7" xfId="7198" xr:uid="{00000000-0005-0000-0000-0000D41A0000}"/>
    <cellStyle name="Currency 2 6 3 2 2 2 7 2" xfId="7199" xr:uid="{00000000-0005-0000-0000-0000D51A0000}"/>
    <cellStyle name="Currency 2 6 3 2 2 2 8" xfId="7200" xr:uid="{00000000-0005-0000-0000-0000D61A0000}"/>
    <cellStyle name="Currency 2 6 3 2 2 2 8 2" xfId="7201" xr:uid="{00000000-0005-0000-0000-0000D71A0000}"/>
    <cellStyle name="Currency 2 6 3 2 2 2 9" xfId="7202" xr:uid="{00000000-0005-0000-0000-0000D81A0000}"/>
    <cellStyle name="Currency 2 6 3 2 2 3" xfId="7203" xr:uid="{00000000-0005-0000-0000-0000D91A0000}"/>
    <cellStyle name="Currency 2 6 3 2 2 3 10" xfId="7204" xr:uid="{00000000-0005-0000-0000-0000DA1A0000}"/>
    <cellStyle name="Currency 2 6 3 2 2 3 2" xfId="7205" xr:uid="{00000000-0005-0000-0000-0000DB1A0000}"/>
    <cellStyle name="Currency 2 6 3 2 2 3 2 2" xfId="7206" xr:uid="{00000000-0005-0000-0000-0000DC1A0000}"/>
    <cellStyle name="Currency 2 6 3 2 2 3 2 3" xfId="7207" xr:uid="{00000000-0005-0000-0000-0000DD1A0000}"/>
    <cellStyle name="Currency 2 6 3 2 2 3 3" xfId="7208" xr:uid="{00000000-0005-0000-0000-0000DE1A0000}"/>
    <cellStyle name="Currency 2 6 3 2 2 3 3 2" xfId="7209" xr:uid="{00000000-0005-0000-0000-0000DF1A0000}"/>
    <cellStyle name="Currency 2 6 3 2 2 3 3 3" xfId="7210" xr:uid="{00000000-0005-0000-0000-0000E01A0000}"/>
    <cellStyle name="Currency 2 6 3 2 2 3 4" xfId="7211" xr:uid="{00000000-0005-0000-0000-0000E11A0000}"/>
    <cellStyle name="Currency 2 6 3 2 2 3 4 2" xfId="7212" xr:uid="{00000000-0005-0000-0000-0000E21A0000}"/>
    <cellStyle name="Currency 2 6 3 2 2 3 4 2 2" xfId="7213" xr:uid="{00000000-0005-0000-0000-0000E31A0000}"/>
    <cellStyle name="Currency 2 6 3 2 2 3 4 3" xfId="7214" xr:uid="{00000000-0005-0000-0000-0000E41A0000}"/>
    <cellStyle name="Currency 2 6 3 2 2 3 5" xfId="7215" xr:uid="{00000000-0005-0000-0000-0000E51A0000}"/>
    <cellStyle name="Currency 2 6 3 2 2 3 5 2" xfId="7216" xr:uid="{00000000-0005-0000-0000-0000E61A0000}"/>
    <cellStyle name="Currency 2 6 3 2 2 3 5 2 2" xfId="7217" xr:uid="{00000000-0005-0000-0000-0000E71A0000}"/>
    <cellStyle name="Currency 2 6 3 2 2 3 5 3" xfId="7218" xr:uid="{00000000-0005-0000-0000-0000E81A0000}"/>
    <cellStyle name="Currency 2 6 3 2 2 3 6" xfId="7219" xr:uid="{00000000-0005-0000-0000-0000E91A0000}"/>
    <cellStyle name="Currency 2 6 3 2 2 3 6 2" xfId="7220" xr:uid="{00000000-0005-0000-0000-0000EA1A0000}"/>
    <cellStyle name="Currency 2 6 3 2 2 3 6 2 2" xfId="7221" xr:uid="{00000000-0005-0000-0000-0000EB1A0000}"/>
    <cellStyle name="Currency 2 6 3 2 2 3 6 3" xfId="7222" xr:uid="{00000000-0005-0000-0000-0000EC1A0000}"/>
    <cellStyle name="Currency 2 6 3 2 2 3 7" xfId="7223" xr:uid="{00000000-0005-0000-0000-0000ED1A0000}"/>
    <cellStyle name="Currency 2 6 3 2 2 3 7 2" xfId="7224" xr:uid="{00000000-0005-0000-0000-0000EE1A0000}"/>
    <cellStyle name="Currency 2 6 3 2 2 3 8" xfId="7225" xr:uid="{00000000-0005-0000-0000-0000EF1A0000}"/>
    <cellStyle name="Currency 2 6 3 2 2 3 8 2" xfId="7226" xr:uid="{00000000-0005-0000-0000-0000F01A0000}"/>
    <cellStyle name="Currency 2 6 3 2 2 3 9" xfId="7227" xr:uid="{00000000-0005-0000-0000-0000F11A0000}"/>
    <cellStyle name="Currency 2 6 3 2 2 4" xfId="7228" xr:uid="{00000000-0005-0000-0000-0000F21A0000}"/>
    <cellStyle name="Currency 2 6 3 2 2 4 10" xfId="7229" xr:uid="{00000000-0005-0000-0000-0000F31A0000}"/>
    <cellStyle name="Currency 2 6 3 2 2 4 2" xfId="7230" xr:uid="{00000000-0005-0000-0000-0000F41A0000}"/>
    <cellStyle name="Currency 2 6 3 2 2 4 3" xfId="7231" xr:uid="{00000000-0005-0000-0000-0000F51A0000}"/>
    <cellStyle name="Currency 2 6 3 2 2 4 3 2" xfId="7232" xr:uid="{00000000-0005-0000-0000-0000F61A0000}"/>
    <cellStyle name="Currency 2 6 3 2 2 4 3 2 2" xfId="7233" xr:uid="{00000000-0005-0000-0000-0000F71A0000}"/>
    <cellStyle name="Currency 2 6 3 2 2 4 3 3" xfId="7234" xr:uid="{00000000-0005-0000-0000-0000F81A0000}"/>
    <cellStyle name="Currency 2 6 3 2 2 4 4" xfId="7235" xr:uid="{00000000-0005-0000-0000-0000F91A0000}"/>
    <cellStyle name="Currency 2 6 3 2 2 4 4 2" xfId="7236" xr:uid="{00000000-0005-0000-0000-0000FA1A0000}"/>
    <cellStyle name="Currency 2 6 3 2 2 4 4 2 2" xfId="7237" xr:uid="{00000000-0005-0000-0000-0000FB1A0000}"/>
    <cellStyle name="Currency 2 6 3 2 2 4 4 3" xfId="7238" xr:uid="{00000000-0005-0000-0000-0000FC1A0000}"/>
    <cellStyle name="Currency 2 6 3 2 2 4 5" xfId="7239" xr:uid="{00000000-0005-0000-0000-0000FD1A0000}"/>
    <cellStyle name="Currency 2 6 3 2 2 4 5 2" xfId="7240" xr:uid="{00000000-0005-0000-0000-0000FE1A0000}"/>
    <cellStyle name="Currency 2 6 3 2 2 4 5 2 2" xfId="7241" xr:uid="{00000000-0005-0000-0000-0000FF1A0000}"/>
    <cellStyle name="Currency 2 6 3 2 2 4 5 3" xfId="7242" xr:uid="{00000000-0005-0000-0000-0000001B0000}"/>
    <cellStyle name="Currency 2 6 3 2 2 4 6" xfId="7243" xr:uid="{00000000-0005-0000-0000-0000011B0000}"/>
    <cellStyle name="Currency 2 6 3 2 2 4 6 2" xfId="7244" xr:uid="{00000000-0005-0000-0000-0000021B0000}"/>
    <cellStyle name="Currency 2 6 3 2 2 4 7" xfId="7245" xr:uid="{00000000-0005-0000-0000-0000031B0000}"/>
    <cellStyle name="Currency 2 6 3 2 2 4 7 2" xfId="7246" xr:uid="{00000000-0005-0000-0000-0000041B0000}"/>
    <cellStyle name="Currency 2 6 3 2 2 4 8" xfId="7247" xr:uid="{00000000-0005-0000-0000-0000051B0000}"/>
    <cellStyle name="Currency 2 6 3 2 2 4 9" xfId="7248" xr:uid="{00000000-0005-0000-0000-0000061B0000}"/>
    <cellStyle name="Currency 2 6 3 2 2 5" xfId="7249" xr:uid="{00000000-0005-0000-0000-0000071B0000}"/>
    <cellStyle name="Currency 2 6 3 2 2 5 2" xfId="7250" xr:uid="{00000000-0005-0000-0000-0000081B0000}"/>
    <cellStyle name="Currency 2 6 3 2 2 5 3" xfId="7251" xr:uid="{00000000-0005-0000-0000-0000091B0000}"/>
    <cellStyle name="Currency 2 6 3 2 2 5 4" xfId="25526" xr:uid="{00000000-0005-0000-0000-00000A1B0000}"/>
    <cellStyle name="Currency 2 6 3 2 2 6" xfId="7252" xr:uid="{00000000-0005-0000-0000-00000B1B0000}"/>
    <cellStyle name="Currency 2 6 3 2 2 6 2" xfId="7253" xr:uid="{00000000-0005-0000-0000-00000C1B0000}"/>
    <cellStyle name="Currency 2 6 3 2 2 6 2 2" xfId="7254" xr:uid="{00000000-0005-0000-0000-00000D1B0000}"/>
    <cellStyle name="Currency 2 6 3 2 2 6 2 2 2" xfId="7255" xr:uid="{00000000-0005-0000-0000-00000E1B0000}"/>
    <cellStyle name="Currency 2 6 3 2 2 6 2 3" xfId="7256" xr:uid="{00000000-0005-0000-0000-00000F1B0000}"/>
    <cellStyle name="Currency 2 6 3 2 2 6 3" xfId="7257" xr:uid="{00000000-0005-0000-0000-0000101B0000}"/>
    <cellStyle name="Currency 2 6 3 2 2 6 3 2" xfId="7258" xr:uid="{00000000-0005-0000-0000-0000111B0000}"/>
    <cellStyle name="Currency 2 6 3 2 2 6 3 2 2" xfId="7259" xr:uid="{00000000-0005-0000-0000-0000121B0000}"/>
    <cellStyle name="Currency 2 6 3 2 2 6 3 3" xfId="7260" xr:uid="{00000000-0005-0000-0000-0000131B0000}"/>
    <cellStyle name="Currency 2 6 3 2 2 6 4" xfId="7261" xr:uid="{00000000-0005-0000-0000-0000141B0000}"/>
    <cellStyle name="Currency 2 6 3 2 2 6 4 2" xfId="7262" xr:uid="{00000000-0005-0000-0000-0000151B0000}"/>
    <cellStyle name="Currency 2 6 3 2 2 6 4 2 2" xfId="7263" xr:uid="{00000000-0005-0000-0000-0000161B0000}"/>
    <cellStyle name="Currency 2 6 3 2 2 6 4 3" xfId="7264" xr:uid="{00000000-0005-0000-0000-0000171B0000}"/>
    <cellStyle name="Currency 2 6 3 2 2 6 5" xfId="7265" xr:uid="{00000000-0005-0000-0000-0000181B0000}"/>
    <cellStyle name="Currency 2 6 3 2 2 6 5 2" xfId="7266" xr:uid="{00000000-0005-0000-0000-0000191B0000}"/>
    <cellStyle name="Currency 2 6 3 2 2 6 6" xfId="7267" xr:uid="{00000000-0005-0000-0000-00001A1B0000}"/>
    <cellStyle name="Currency 2 6 3 2 2 6 6 2" xfId="7268" xr:uid="{00000000-0005-0000-0000-00001B1B0000}"/>
    <cellStyle name="Currency 2 6 3 2 2 6 7" xfId="7269" xr:uid="{00000000-0005-0000-0000-00001C1B0000}"/>
    <cellStyle name="Currency 2 6 3 2 2 7" xfId="7270" xr:uid="{00000000-0005-0000-0000-00001D1B0000}"/>
    <cellStyle name="Currency 2 6 3 2 2 7 2" xfId="7271" xr:uid="{00000000-0005-0000-0000-00001E1B0000}"/>
    <cellStyle name="Currency 2 6 3 2 2 7 2 2" xfId="7272" xr:uid="{00000000-0005-0000-0000-00001F1B0000}"/>
    <cellStyle name="Currency 2 6 3 2 2 7 3" xfId="7273" xr:uid="{00000000-0005-0000-0000-0000201B0000}"/>
    <cellStyle name="Currency 2 6 3 2 2 8" xfId="7274" xr:uid="{00000000-0005-0000-0000-0000211B0000}"/>
    <cellStyle name="Currency 2 6 3 2 2 8 2" xfId="7275" xr:uid="{00000000-0005-0000-0000-0000221B0000}"/>
    <cellStyle name="Currency 2 6 3 2 2 8 2 2" xfId="7276" xr:uid="{00000000-0005-0000-0000-0000231B0000}"/>
    <cellStyle name="Currency 2 6 3 2 2 8 3" xfId="7277" xr:uid="{00000000-0005-0000-0000-0000241B0000}"/>
    <cellStyle name="Currency 2 6 3 2 2 9" xfId="7278" xr:uid="{00000000-0005-0000-0000-0000251B0000}"/>
    <cellStyle name="Currency 2 6 3 2 3" xfId="310" xr:uid="{00000000-0005-0000-0000-0000261B0000}"/>
    <cellStyle name="Currency 2 6 3 2 3 10" xfId="7279" xr:uid="{00000000-0005-0000-0000-0000271B0000}"/>
    <cellStyle name="Currency 2 6 3 2 3 11" xfId="7280" xr:uid="{00000000-0005-0000-0000-0000281B0000}"/>
    <cellStyle name="Currency 2 6 3 2 3 12" xfId="7281" xr:uid="{00000000-0005-0000-0000-0000291B0000}"/>
    <cellStyle name="Currency 2 6 3 2 3 13" xfId="7282" xr:uid="{00000000-0005-0000-0000-00002A1B0000}"/>
    <cellStyle name="Currency 2 6 3 2 3 2" xfId="311" xr:uid="{00000000-0005-0000-0000-00002B1B0000}"/>
    <cellStyle name="Currency 2 6 3 2 3 2 10" xfId="7283" xr:uid="{00000000-0005-0000-0000-00002C1B0000}"/>
    <cellStyle name="Currency 2 6 3 2 3 2 2" xfId="7284" xr:uid="{00000000-0005-0000-0000-00002D1B0000}"/>
    <cellStyle name="Currency 2 6 3 2 3 2 2 2" xfId="7285" xr:uid="{00000000-0005-0000-0000-00002E1B0000}"/>
    <cellStyle name="Currency 2 6 3 2 3 2 2 3" xfId="7286" xr:uid="{00000000-0005-0000-0000-00002F1B0000}"/>
    <cellStyle name="Currency 2 6 3 2 3 2 3" xfId="7287" xr:uid="{00000000-0005-0000-0000-0000301B0000}"/>
    <cellStyle name="Currency 2 6 3 2 3 2 3 2" xfId="7288" xr:uid="{00000000-0005-0000-0000-0000311B0000}"/>
    <cellStyle name="Currency 2 6 3 2 3 2 3 3" xfId="7289" xr:uid="{00000000-0005-0000-0000-0000321B0000}"/>
    <cellStyle name="Currency 2 6 3 2 3 2 3 4" xfId="25528" xr:uid="{00000000-0005-0000-0000-0000331B0000}"/>
    <cellStyle name="Currency 2 6 3 2 3 2 4" xfId="7290" xr:uid="{00000000-0005-0000-0000-0000341B0000}"/>
    <cellStyle name="Currency 2 6 3 2 3 2 4 2" xfId="7291" xr:uid="{00000000-0005-0000-0000-0000351B0000}"/>
    <cellStyle name="Currency 2 6 3 2 3 2 4 2 2" xfId="7292" xr:uid="{00000000-0005-0000-0000-0000361B0000}"/>
    <cellStyle name="Currency 2 6 3 2 3 2 4 3" xfId="7293" xr:uid="{00000000-0005-0000-0000-0000371B0000}"/>
    <cellStyle name="Currency 2 6 3 2 3 2 5" xfId="7294" xr:uid="{00000000-0005-0000-0000-0000381B0000}"/>
    <cellStyle name="Currency 2 6 3 2 3 2 5 2" xfId="7295" xr:uid="{00000000-0005-0000-0000-0000391B0000}"/>
    <cellStyle name="Currency 2 6 3 2 3 2 5 2 2" xfId="7296" xr:uid="{00000000-0005-0000-0000-00003A1B0000}"/>
    <cellStyle name="Currency 2 6 3 2 3 2 5 3" xfId="7297" xr:uid="{00000000-0005-0000-0000-00003B1B0000}"/>
    <cellStyle name="Currency 2 6 3 2 3 2 6" xfId="7298" xr:uid="{00000000-0005-0000-0000-00003C1B0000}"/>
    <cellStyle name="Currency 2 6 3 2 3 2 6 2" xfId="7299" xr:uid="{00000000-0005-0000-0000-00003D1B0000}"/>
    <cellStyle name="Currency 2 6 3 2 3 2 6 2 2" xfId="7300" xr:uid="{00000000-0005-0000-0000-00003E1B0000}"/>
    <cellStyle name="Currency 2 6 3 2 3 2 6 3" xfId="7301" xr:uid="{00000000-0005-0000-0000-00003F1B0000}"/>
    <cellStyle name="Currency 2 6 3 2 3 2 7" xfId="7302" xr:uid="{00000000-0005-0000-0000-0000401B0000}"/>
    <cellStyle name="Currency 2 6 3 2 3 2 7 2" xfId="7303" xr:uid="{00000000-0005-0000-0000-0000411B0000}"/>
    <cellStyle name="Currency 2 6 3 2 3 2 8" xfId="7304" xr:uid="{00000000-0005-0000-0000-0000421B0000}"/>
    <cellStyle name="Currency 2 6 3 2 3 2 8 2" xfId="7305" xr:uid="{00000000-0005-0000-0000-0000431B0000}"/>
    <cellStyle name="Currency 2 6 3 2 3 2 9" xfId="7306" xr:uid="{00000000-0005-0000-0000-0000441B0000}"/>
    <cellStyle name="Currency 2 6 3 2 3 3" xfId="312" xr:uid="{00000000-0005-0000-0000-0000451B0000}"/>
    <cellStyle name="Currency 2 6 3 2 3 3 2" xfId="7307" xr:uid="{00000000-0005-0000-0000-0000461B0000}"/>
    <cellStyle name="Currency 2 6 3 2 3 3 2 2" xfId="25529" xr:uid="{00000000-0005-0000-0000-0000471B0000}"/>
    <cellStyle name="Currency 2 6 3 2 3 3 2 3" xfId="25632" xr:uid="{00000000-0005-0000-0000-0000481B0000}"/>
    <cellStyle name="Currency 2 6 3 2 3 3 3" xfId="7308" xr:uid="{00000000-0005-0000-0000-0000491B0000}"/>
    <cellStyle name="Currency 2 6 3 2 3 4" xfId="7309" xr:uid="{00000000-0005-0000-0000-00004A1B0000}"/>
    <cellStyle name="Currency 2 6 3 2 3 4 2" xfId="7310" xr:uid="{00000000-0005-0000-0000-00004B1B0000}"/>
    <cellStyle name="Currency 2 6 3 2 3 4 3" xfId="7311" xr:uid="{00000000-0005-0000-0000-00004C1B0000}"/>
    <cellStyle name="Currency 2 6 3 2 3 4 4" xfId="25527" xr:uid="{00000000-0005-0000-0000-00004D1B0000}"/>
    <cellStyle name="Currency 2 6 3 2 3 5" xfId="7312" xr:uid="{00000000-0005-0000-0000-00004E1B0000}"/>
    <cellStyle name="Currency 2 6 3 2 3 5 2" xfId="7313" xr:uid="{00000000-0005-0000-0000-00004F1B0000}"/>
    <cellStyle name="Currency 2 6 3 2 3 5 2 2" xfId="7314" xr:uid="{00000000-0005-0000-0000-0000501B0000}"/>
    <cellStyle name="Currency 2 6 3 2 3 5 3" xfId="7315" xr:uid="{00000000-0005-0000-0000-0000511B0000}"/>
    <cellStyle name="Currency 2 6 3 2 3 6" xfId="7316" xr:uid="{00000000-0005-0000-0000-0000521B0000}"/>
    <cellStyle name="Currency 2 6 3 2 3 6 2" xfId="7317" xr:uid="{00000000-0005-0000-0000-0000531B0000}"/>
    <cellStyle name="Currency 2 6 3 2 3 6 2 2" xfId="7318" xr:uid="{00000000-0005-0000-0000-0000541B0000}"/>
    <cellStyle name="Currency 2 6 3 2 3 6 3" xfId="7319" xr:uid="{00000000-0005-0000-0000-0000551B0000}"/>
    <cellStyle name="Currency 2 6 3 2 3 7" xfId="7320" xr:uid="{00000000-0005-0000-0000-0000561B0000}"/>
    <cellStyle name="Currency 2 6 3 2 3 7 2" xfId="7321" xr:uid="{00000000-0005-0000-0000-0000571B0000}"/>
    <cellStyle name="Currency 2 6 3 2 3 7 2 2" xfId="7322" xr:uid="{00000000-0005-0000-0000-0000581B0000}"/>
    <cellStyle name="Currency 2 6 3 2 3 7 3" xfId="7323" xr:uid="{00000000-0005-0000-0000-0000591B0000}"/>
    <cellStyle name="Currency 2 6 3 2 3 8" xfId="7324" xr:uid="{00000000-0005-0000-0000-00005A1B0000}"/>
    <cellStyle name="Currency 2 6 3 2 3 8 2" xfId="7325" xr:uid="{00000000-0005-0000-0000-00005B1B0000}"/>
    <cellStyle name="Currency 2 6 3 2 3 9" xfId="7326" xr:uid="{00000000-0005-0000-0000-00005C1B0000}"/>
    <cellStyle name="Currency 2 6 3 2 3 9 2" xfId="7327" xr:uid="{00000000-0005-0000-0000-00005D1B0000}"/>
    <cellStyle name="Currency 2 6 3 2 4" xfId="313" xr:uid="{00000000-0005-0000-0000-00005E1B0000}"/>
    <cellStyle name="Currency 2 6 3 2 4 2" xfId="314" xr:uid="{00000000-0005-0000-0000-00005F1B0000}"/>
    <cellStyle name="Currency 2 6 3 2 4 2 10" xfId="7328" xr:uid="{00000000-0005-0000-0000-0000601B0000}"/>
    <cellStyle name="Currency 2 6 3 2 4 2 11" xfId="7329" xr:uid="{00000000-0005-0000-0000-0000611B0000}"/>
    <cellStyle name="Currency 2 6 3 2 4 2 2" xfId="7330" xr:uid="{00000000-0005-0000-0000-0000621B0000}"/>
    <cellStyle name="Currency 2 6 3 2 4 2 2 2" xfId="7331" xr:uid="{00000000-0005-0000-0000-0000631B0000}"/>
    <cellStyle name="Currency 2 6 3 2 4 2 2 3" xfId="7332" xr:uid="{00000000-0005-0000-0000-0000641B0000}"/>
    <cellStyle name="Currency 2 6 3 2 4 2 3" xfId="7333" xr:uid="{00000000-0005-0000-0000-0000651B0000}"/>
    <cellStyle name="Currency 2 6 3 2 4 2 3 2" xfId="25531" xr:uid="{00000000-0005-0000-0000-0000661B0000}"/>
    <cellStyle name="Currency 2 6 3 2 4 2 3 3" xfId="25633" xr:uid="{00000000-0005-0000-0000-0000671B0000}"/>
    <cellStyle name="Currency 2 6 3 2 4 2 4" xfId="7334" xr:uid="{00000000-0005-0000-0000-0000681B0000}"/>
    <cellStyle name="Currency 2 6 3 2 4 2 4 2" xfId="7335" xr:uid="{00000000-0005-0000-0000-0000691B0000}"/>
    <cellStyle name="Currency 2 6 3 2 4 2 4 2 2" xfId="7336" xr:uid="{00000000-0005-0000-0000-00006A1B0000}"/>
    <cellStyle name="Currency 2 6 3 2 4 2 4 3" xfId="7337" xr:uid="{00000000-0005-0000-0000-00006B1B0000}"/>
    <cellStyle name="Currency 2 6 3 2 4 2 5" xfId="7338" xr:uid="{00000000-0005-0000-0000-00006C1B0000}"/>
    <cellStyle name="Currency 2 6 3 2 4 2 5 2" xfId="7339" xr:uid="{00000000-0005-0000-0000-00006D1B0000}"/>
    <cellStyle name="Currency 2 6 3 2 4 2 5 2 2" xfId="7340" xr:uid="{00000000-0005-0000-0000-00006E1B0000}"/>
    <cellStyle name="Currency 2 6 3 2 4 2 5 3" xfId="7341" xr:uid="{00000000-0005-0000-0000-00006F1B0000}"/>
    <cellStyle name="Currency 2 6 3 2 4 2 6" xfId="7342" xr:uid="{00000000-0005-0000-0000-0000701B0000}"/>
    <cellStyle name="Currency 2 6 3 2 4 2 6 2" xfId="7343" xr:uid="{00000000-0005-0000-0000-0000711B0000}"/>
    <cellStyle name="Currency 2 6 3 2 4 2 6 2 2" xfId="7344" xr:uid="{00000000-0005-0000-0000-0000721B0000}"/>
    <cellStyle name="Currency 2 6 3 2 4 2 6 3" xfId="7345" xr:uid="{00000000-0005-0000-0000-0000731B0000}"/>
    <cellStyle name="Currency 2 6 3 2 4 2 7" xfId="7346" xr:uid="{00000000-0005-0000-0000-0000741B0000}"/>
    <cellStyle name="Currency 2 6 3 2 4 2 7 2" xfId="7347" xr:uid="{00000000-0005-0000-0000-0000751B0000}"/>
    <cellStyle name="Currency 2 6 3 2 4 2 8" xfId="7348" xr:uid="{00000000-0005-0000-0000-0000761B0000}"/>
    <cellStyle name="Currency 2 6 3 2 4 2 8 2" xfId="7349" xr:uid="{00000000-0005-0000-0000-0000771B0000}"/>
    <cellStyle name="Currency 2 6 3 2 4 2 9" xfId="7350" xr:uid="{00000000-0005-0000-0000-0000781B0000}"/>
    <cellStyle name="Currency 2 6 3 2 4 3" xfId="315" xr:uid="{00000000-0005-0000-0000-0000791B0000}"/>
    <cellStyle name="Currency 2 6 3 2 4 3 2" xfId="7351" xr:uid="{00000000-0005-0000-0000-00007A1B0000}"/>
    <cellStyle name="Currency 2 6 3 2 4 3 2 2" xfId="25532" xr:uid="{00000000-0005-0000-0000-00007B1B0000}"/>
    <cellStyle name="Currency 2 6 3 2 4 3 2 3" xfId="25634" xr:uid="{00000000-0005-0000-0000-00007C1B0000}"/>
    <cellStyle name="Currency 2 6 3 2 4 3 3" xfId="7352" xr:uid="{00000000-0005-0000-0000-00007D1B0000}"/>
    <cellStyle name="Currency 2 6 3 2 4 4" xfId="7353" xr:uid="{00000000-0005-0000-0000-00007E1B0000}"/>
    <cellStyle name="Currency 2 6 3 2 4 4 2" xfId="7354" xr:uid="{00000000-0005-0000-0000-00007F1B0000}"/>
    <cellStyle name="Currency 2 6 3 2 4 4 2 2" xfId="7355" xr:uid="{00000000-0005-0000-0000-0000801B0000}"/>
    <cellStyle name="Currency 2 6 3 2 4 4 3" xfId="7356" xr:uid="{00000000-0005-0000-0000-0000811B0000}"/>
    <cellStyle name="Currency 2 6 3 2 4 4 4" xfId="25530" xr:uid="{00000000-0005-0000-0000-0000821B0000}"/>
    <cellStyle name="Currency 2 6 3 2 4 5" xfId="7357" xr:uid="{00000000-0005-0000-0000-0000831B0000}"/>
    <cellStyle name="Currency 2 6 3 2 4 5 2" xfId="7358" xr:uid="{00000000-0005-0000-0000-0000841B0000}"/>
    <cellStyle name="Currency 2 6 3 2 4 5 2 2" xfId="7359" xr:uid="{00000000-0005-0000-0000-0000851B0000}"/>
    <cellStyle name="Currency 2 6 3 2 4 5 3" xfId="7360" xr:uid="{00000000-0005-0000-0000-0000861B0000}"/>
    <cellStyle name="Currency 2 6 3 2 4 6" xfId="7361" xr:uid="{00000000-0005-0000-0000-0000871B0000}"/>
    <cellStyle name="Currency 2 6 3 2 4 7" xfId="7362" xr:uid="{00000000-0005-0000-0000-0000881B0000}"/>
    <cellStyle name="Currency 2 6 3 2 5" xfId="7363" xr:uid="{00000000-0005-0000-0000-0000891B0000}"/>
    <cellStyle name="Currency 2 6 3 2 5 10" xfId="7364" xr:uid="{00000000-0005-0000-0000-00008A1B0000}"/>
    <cellStyle name="Currency 2 6 3 2 5 2" xfId="7365" xr:uid="{00000000-0005-0000-0000-00008B1B0000}"/>
    <cellStyle name="Currency 2 6 3 2 5 2 2" xfId="7366" xr:uid="{00000000-0005-0000-0000-00008C1B0000}"/>
    <cellStyle name="Currency 2 6 3 2 5 2 3" xfId="7367" xr:uid="{00000000-0005-0000-0000-00008D1B0000}"/>
    <cellStyle name="Currency 2 6 3 2 5 3" xfId="7368" xr:uid="{00000000-0005-0000-0000-00008E1B0000}"/>
    <cellStyle name="Currency 2 6 3 2 5 3 2" xfId="7369" xr:uid="{00000000-0005-0000-0000-00008F1B0000}"/>
    <cellStyle name="Currency 2 6 3 2 5 3 3" xfId="7370" xr:uid="{00000000-0005-0000-0000-0000901B0000}"/>
    <cellStyle name="Currency 2 6 3 2 5 4" xfId="7371" xr:uid="{00000000-0005-0000-0000-0000911B0000}"/>
    <cellStyle name="Currency 2 6 3 2 5 4 2" xfId="7372" xr:uid="{00000000-0005-0000-0000-0000921B0000}"/>
    <cellStyle name="Currency 2 6 3 2 5 4 2 2" xfId="7373" xr:uid="{00000000-0005-0000-0000-0000931B0000}"/>
    <cellStyle name="Currency 2 6 3 2 5 4 3" xfId="7374" xr:uid="{00000000-0005-0000-0000-0000941B0000}"/>
    <cellStyle name="Currency 2 6 3 2 5 5" xfId="7375" xr:uid="{00000000-0005-0000-0000-0000951B0000}"/>
    <cellStyle name="Currency 2 6 3 2 5 5 2" xfId="7376" xr:uid="{00000000-0005-0000-0000-0000961B0000}"/>
    <cellStyle name="Currency 2 6 3 2 5 5 2 2" xfId="7377" xr:uid="{00000000-0005-0000-0000-0000971B0000}"/>
    <cellStyle name="Currency 2 6 3 2 5 5 3" xfId="7378" xr:uid="{00000000-0005-0000-0000-0000981B0000}"/>
    <cellStyle name="Currency 2 6 3 2 5 6" xfId="7379" xr:uid="{00000000-0005-0000-0000-0000991B0000}"/>
    <cellStyle name="Currency 2 6 3 2 5 6 2" xfId="7380" xr:uid="{00000000-0005-0000-0000-00009A1B0000}"/>
    <cellStyle name="Currency 2 6 3 2 5 6 2 2" xfId="7381" xr:uid="{00000000-0005-0000-0000-00009B1B0000}"/>
    <cellStyle name="Currency 2 6 3 2 5 6 3" xfId="7382" xr:uid="{00000000-0005-0000-0000-00009C1B0000}"/>
    <cellStyle name="Currency 2 6 3 2 5 7" xfId="7383" xr:uid="{00000000-0005-0000-0000-00009D1B0000}"/>
    <cellStyle name="Currency 2 6 3 2 5 7 2" xfId="7384" xr:uid="{00000000-0005-0000-0000-00009E1B0000}"/>
    <cellStyle name="Currency 2 6 3 2 5 8" xfId="7385" xr:uid="{00000000-0005-0000-0000-00009F1B0000}"/>
    <cellStyle name="Currency 2 6 3 2 5 8 2" xfId="7386" xr:uid="{00000000-0005-0000-0000-0000A01B0000}"/>
    <cellStyle name="Currency 2 6 3 2 5 9" xfId="7387" xr:uid="{00000000-0005-0000-0000-0000A11B0000}"/>
    <cellStyle name="Currency 2 6 3 2 6" xfId="7388" xr:uid="{00000000-0005-0000-0000-0000A21B0000}"/>
    <cellStyle name="Currency 2 6 3 2 6 10" xfId="7389" xr:uid="{00000000-0005-0000-0000-0000A31B0000}"/>
    <cellStyle name="Currency 2 6 3 2 6 11" xfId="7390" xr:uid="{00000000-0005-0000-0000-0000A41B0000}"/>
    <cellStyle name="Currency 2 6 3 2 6 12" xfId="7391" xr:uid="{00000000-0005-0000-0000-0000A51B0000}"/>
    <cellStyle name="Currency 2 6 3 2 6 2" xfId="7392" xr:uid="{00000000-0005-0000-0000-0000A61B0000}"/>
    <cellStyle name="Currency 2 6 3 2 6 2 2" xfId="7393" xr:uid="{00000000-0005-0000-0000-0000A71B0000}"/>
    <cellStyle name="Currency 2 6 3 2 6 2 3" xfId="7394" xr:uid="{00000000-0005-0000-0000-0000A81B0000}"/>
    <cellStyle name="Currency 2 6 3 2 6 3" xfId="7395" xr:uid="{00000000-0005-0000-0000-0000A91B0000}"/>
    <cellStyle name="Currency 2 6 3 2 6 3 2" xfId="7396" xr:uid="{00000000-0005-0000-0000-0000AA1B0000}"/>
    <cellStyle name="Currency 2 6 3 2 6 3 3" xfId="7397" xr:uid="{00000000-0005-0000-0000-0000AB1B0000}"/>
    <cellStyle name="Currency 2 6 3 2 6 4" xfId="7398" xr:uid="{00000000-0005-0000-0000-0000AC1B0000}"/>
    <cellStyle name="Currency 2 6 3 2 6 5" xfId="7399" xr:uid="{00000000-0005-0000-0000-0000AD1B0000}"/>
    <cellStyle name="Currency 2 6 3 2 6 5 2" xfId="7400" xr:uid="{00000000-0005-0000-0000-0000AE1B0000}"/>
    <cellStyle name="Currency 2 6 3 2 6 5 2 2" xfId="7401" xr:uid="{00000000-0005-0000-0000-0000AF1B0000}"/>
    <cellStyle name="Currency 2 6 3 2 6 5 3" xfId="7402" xr:uid="{00000000-0005-0000-0000-0000B01B0000}"/>
    <cellStyle name="Currency 2 6 3 2 6 6" xfId="7403" xr:uid="{00000000-0005-0000-0000-0000B11B0000}"/>
    <cellStyle name="Currency 2 6 3 2 6 6 2" xfId="7404" xr:uid="{00000000-0005-0000-0000-0000B21B0000}"/>
    <cellStyle name="Currency 2 6 3 2 6 6 2 2" xfId="7405" xr:uid="{00000000-0005-0000-0000-0000B31B0000}"/>
    <cellStyle name="Currency 2 6 3 2 6 6 3" xfId="7406" xr:uid="{00000000-0005-0000-0000-0000B41B0000}"/>
    <cellStyle name="Currency 2 6 3 2 6 7" xfId="7407" xr:uid="{00000000-0005-0000-0000-0000B51B0000}"/>
    <cellStyle name="Currency 2 6 3 2 6 7 2" xfId="7408" xr:uid="{00000000-0005-0000-0000-0000B61B0000}"/>
    <cellStyle name="Currency 2 6 3 2 6 7 2 2" xfId="7409" xr:uid="{00000000-0005-0000-0000-0000B71B0000}"/>
    <cellStyle name="Currency 2 6 3 2 6 7 3" xfId="7410" xr:uid="{00000000-0005-0000-0000-0000B81B0000}"/>
    <cellStyle name="Currency 2 6 3 2 6 8" xfId="7411" xr:uid="{00000000-0005-0000-0000-0000B91B0000}"/>
    <cellStyle name="Currency 2 6 3 2 6 8 2" xfId="7412" xr:uid="{00000000-0005-0000-0000-0000BA1B0000}"/>
    <cellStyle name="Currency 2 6 3 2 6 9" xfId="7413" xr:uid="{00000000-0005-0000-0000-0000BB1B0000}"/>
    <cellStyle name="Currency 2 6 3 2 6 9 2" xfId="7414" xr:uid="{00000000-0005-0000-0000-0000BC1B0000}"/>
    <cellStyle name="Currency 2 6 3 2 7" xfId="7415" xr:uid="{00000000-0005-0000-0000-0000BD1B0000}"/>
    <cellStyle name="Currency 2 6 3 2 7 2" xfId="7416" xr:uid="{00000000-0005-0000-0000-0000BE1B0000}"/>
    <cellStyle name="Currency 2 6 3 2 7 3" xfId="7417" xr:uid="{00000000-0005-0000-0000-0000BF1B0000}"/>
    <cellStyle name="Currency 2 6 3 2 8" xfId="7418" xr:uid="{00000000-0005-0000-0000-0000C01B0000}"/>
    <cellStyle name="Currency 2 6 3 2 8 2" xfId="7419" xr:uid="{00000000-0005-0000-0000-0000C11B0000}"/>
    <cellStyle name="Currency 2 6 3 2 8 2 2" xfId="7420" xr:uid="{00000000-0005-0000-0000-0000C21B0000}"/>
    <cellStyle name="Currency 2 6 3 2 8 3" xfId="7421" xr:uid="{00000000-0005-0000-0000-0000C31B0000}"/>
    <cellStyle name="Currency 2 6 3 2 8 4" xfId="7422" xr:uid="{00000000-0005-0000-0000-0000C41B0000}"/>
    <cellStyle name="Currency 2 6 3 2 9" xfId="7423" xr:uid="{00000000-0005-0000-0000-0000C51B0000}"/>
    <cellStyle name="Currency 2 6 3 2 9 2" xfId="7424" xr:uid="{00000000-0005-0000-0000-0000C61B0000}"/>
    <cellStyle name="Currency 2 6 3 2 9 2 2" xfId="7425" xr:uid="{00000000-0005-0000-0000-0000C71B0000}"/>
    <cellStyle name="Currency 2 6 3 2 9 3" xfId="7426" xr:uid="{00000000-0005-0000-0000-0000C81B0000}"/>
    <cellStyle name="Currency 2 6 3 3" xfId="316" xr:uid="{00000000-0005-0000-0000-0000C91B0000}"/>
    <cellStyle name="Currency 2 6 3 3 10" xfId="7427" xr:uid="{00000000-0005-0000-0000-0000CA1B0000}"/>
    <cellStyle name="Currency 2 6 3 3 10 2" xfId="7428" xr:uid="{00000000-0005-0000-0000-0000CB1B0000}"/>
    <cellStyle name="Currency 2 6 3 3 10 2 2" xfId="7429" xr:uid="{00000000-0005-0000-0000-0000CC1B0000}"/>
    <cellStyle name="Currency 2 6 3 3 10 3" xfId="7430" xr:uid="{00000000-0005-0000-0000-0000CD1B0000}"/>
    <cellStyle name="Currency 2 6 3 3 11" xfId="7431" xr:uid="{00000000-0005-0000-0000-0000CE1B0000}"/>
    <cellStyle name="Currency 2 6 3 3 11 2" xfId="7432" xr:uid="{00000000-0005-0000-0000-0000CF1B0000}"/>
    <cellStyle name="Currency 2 6 3 3 12" xfId="7433" xr:uid="{00000000-0005-0000-0000-0000D01B0000}"/>
    <cellStyle name="Currency 2 6 3 3 12 2" xfId="7434" xr:uid="{00000000-0005-0000-0000-0000D11B0000}"/>
    <cellStyle name="Currency 2 6 3 3 13" xfId="7435" xr:uid="{00000000-0005-0000-0000-0000D21B0000}"/>
    <cellStyle name="Currency 2 6 3 3 14" xfId="7436" xr:uid="{00000000-0005-0000-0000-0000D31B0000}"/>
    <cellStyle name="Currency 2 6 3 3 15" xfId="7437" xr:uid="{00000000-0005-0000-0000-0000D41B0000}"/>
    <cellStyle name="Currency 2 6 3 3 16" xfId="7438" xr:uid="{00000000-0005-0000-0000-0000D51B0000}"/>
    <cellStyle name="Currency 2 6 3 3 2" xfId="317" xr:uid="{00000000-0005-0000-0000-0000D61B0000}"/>
    <cellStyle name="Currency 2 6 3 3 2 2" xfId="7439" xr:uid="{00000000-0005-0000-0000-0000D71B0000}"/>
    <cellStyle name="Currency 2 6 3 3 2 2 10" xfId="7440" xr:uid="{00000000-0005-0000-0000-0000D81B0000}"/>
    <cellStyle name="Currency 2 6 3 3 2 2 2" xfId="7441" xr:uid="{00000000-0005-0000-0000-0000D91B0000}"/>
    <cellStyle name="Currency 2 6 3 3 2 2 2 2" xfId="7442" xr:uid="{00000000-0005-0000-0000-0000DA1B0000}"/>
    <cellStyle name="Currency 2 6 3 3 2 2 2 3" xfId="7443" xr:uid="{00000000-0005-0000-0000-0000DB1B0000}"/>
    <cellStyle name="Currency 2 6 3 3 2 2 3" xfId="7444" xr:uid="{00000000-0005-0000-0000-0000DC1B0000}"/>
    <cellStyle name="Currency 2 6 3 3 2 2 3 2" xfId="7445" xr:uid="{00000000-0005-0000-0000-0000DD1B0000}"/>
    <cellStyle name="Currency 2 6 3 3 2 2 3 3" xfId="7446" xr:uid="{00000000-0005-0000-0000-0000DE1B0000}"/>
    <cellStyle name="Currency 2 6 3 3 2 2 4" xfId="7447" xr:uid="{00000000-0005-0000-0000-0000DF1B0000}"/>
    <cellStyle name="Currency 2 6 3 3 2 2 4 2" xfId="7448" xr:uid="{00000000-0005-0000-0000-0000E01B0000}"/>
    <cellStyle name="Currency 2 6 3 3 2 2 4 2 2" xfId="7449" xr:uid="{00000000-0005-0000-0000-0000E11B0000}"/>
    <cellStyle name="Currency 2 6 3 3 2 2 4 3" xfId="7450" xr:uid="{00000000-0005-0000-0000-0000E21B0000}"/>
    <cellStyle name="Currency 2 6 3 3 2 2 5" xfId="7451" xr:uid="{00000000-0005-0000-0000-0000E31B0000}"/>
    <cellStyle name="Currency 2 6 3 3 2 2 5 2" xfId="7452" xr:uid="{00000000-0005-0000-0000-0000E41B0000}"/>
    <cellStyle name="Currency 2 6 3 3 2 2 5 2 2" xfId="7453" xr:uid="{00000000-0005-0000-0000-0000E51B0000}"/>
    <cellStyle name="Currency 2 6 3 3 2 2 5 3" xfId="7454" xr:uid="{00000000-0005-0000-0000-0000E61B0000}"/>
    <cellStyle name="Currency 2 6 3 3 2 2 6" xfId="7455" xr:uid="{00000000-0005-0000-0000-0000E71B0000}"/>
    <cellStyle name="Currency 2 6 3 3 2 2 6 2" xfId="7456" xr:uid="{00000000-0005-0000-0000-0000E81B0000}"/>
    <cellStyle name="Currency 2 6 3 3 2 2 6 2 2" xfId="7457" xr:uid="{00000000-0005-0000-0000-0000E91B0000}"/>
    <cellStyle name="Currency 2 6 3 3 2 2 6 3" xfId="7458" xr:uid="{00000000-0005-0000-0000-0000EA1B0000}"/>
    <cellStyle name="Currency 2 6 3 3 2 2 7" xfId="7459" xr:uid="{00000000-0005-0000-0000-0000EB1B0000}"/>
    <cellStyle name="Currency 2 6 3 3 2 2 7 2" xfId="7460" xr:uid="{00000000-0005-0000-0000-0000EC1B0000}"/>
    <cellStyle name="Currency 2 6 3 3 2 2 8" xfId="7461" xr:uid="{00000000-0005-0000-0000-0000ED1B0000}"/>
    <cellStyle name="Currency 2 6 3 3 2 2 8 2" xfId="7462" xr:uid="{00000000-0005-0000-0000-0000EE1B0000}"/>
    <cellStyle name="Currency 2 6 3 3 2 2 9" xfId="7463" xr:uid="{00000000-0005-0000-0000-0000EF1B0000}"/>
    <cellStyle name="Currency 2 6 3 3 2 3" xfId="7464" xr:uid="{00000000-0005-0000-0000-0000F01B0000}"/>
    <cellStyle name="Currency 2 6 3 3 2 3 10" xfId="7465" xr:uid="{00000000-0005-0000-0000-0000F11B0000}"/>
    <cellStyle name="Currency 2 6 3 3 2 3 2" xfId="7466" xr:uid="{00000000-0005-0000-0000-0000F21B0000}"/>
    <cellStyle name="Currency 2 6 3 3 2 3 2 2" xfId="7467" xr:uid="{00000000-0005-0000-0000-0000F31B0000}"/>
    <cellStyle name="Currency 2 6 3 3 2 3 2 3" xfId="7468" xr:uid="{00000000-0005-0000-0000-0000F41B0000}"/>
    <cellStyle name="Currency 2 6 3 3 2 3 3" xfId="7469" xr:uid="{00000000-0005-0000-0000-0000F51B0000}"/>
    <cellStyle name="Currency 2 6 3 3 2 3 3 2" xfId="7470" xr:uid="{00000000-0005-0000-0000-0000F61B0000}"/>
    <cellStyle name="Currency 2 6 3 3 2 3 3 3" xfId="7471" xr:uid="{00000000-0005-0000-0000-0000F71B0000}"/>
    <cellStyle name="Currency 2 6 3 3 2 3 4" xfId="7472" xr:uid="{00000000-0005-0000-0000-0000F81B0000}"/>
    <cellStyle name="Currency 2 6 3 3 2 3 4 2" xfId="7473" xr:uid="{00000000-0005-0000-0000-0000F91B0000}"/>
    <cellStyle name="Currency 2 6 3 3 2 3 4 2 2" xfId="7474" xr:uid="{00000000-0005-0000-0000-0000FA1B0000}"/>
    <cellStyle name="Currency 2 6 3 3 2 3 4 3" xfId="7475" xr:uid="{00000000-0005-0000-0000-0000FB1B0000}"/>
    <cellStyle name="Currency 2 6 3 3 2 3 5" xfId="7476" xr:uid="{00000000-0005-0000-0000-0000FC1B0000}"/>
    <cellStyle name="Currency 2 6 3 3 2 3 5 2" xfId="7477" xr:uid="{00000000-0005-0000-0000-0000FD1B0000}"/>
    <cellStyle name="Currency 2 6 3 3 2 3 5 2 2" xfId="7478" xr:uid="{00000000-0005-0000-0000-0000FE1B0000}"/>
    <cellStyle name="Currency 2 6 3 3 2 3 5 3" xfId="7479" xr:uid="{00000000-0005-0000-0000-0000FF1B0000}"/>
    <cellStyle name="Currency 2 6 3 3 2 3 6" xfId="7480" xr:uid="{00000000-0005-0000-0000-0000001C0000}"/>
    <cellStyle name="Currency 2 6 3 3 2 3 6 2" xfId="7481" xr:uid="{00000000-0005-0000-0000-0000011C0000}"/>
    <cellStyle name="Currency 2 6 3 3 2 3 6 2 2" xfId="7482" xr:uid="{00000000-0005-0000-0000-0000021C0000}"/>
    <cellStyle name="Currency 2 6 3 3 2 3 6 3" xfId="7483" xr:uid="{00000000-0005-0000-0000-0000031C0000}"/>
    <cellStyle name="Currency 2 6 3 3 2 3 7" xfId="7484" xr:uid="{00000000-0005-0000-0000-0000041C0000}"/>
    <cellStyle name="Currency 2 6 3 3 2 3 7 2" xfId="7485" xr:uid="{00000000-0005-0000-0000-0000051C0000}"/>
    <cellStyle name="Currency 2 6 3 3 2 3 8" xfId="7486" xr:uid="{00000000-0005-0000-0000-0000061C0000}"/>
    <cellStyle name="Currency 2 6 3 3 2 3 8 2" xfId="7487" xr:uid="{00000000-0005-0000-0000-0000071C0000}"/>
    <cellStyle name="Currency 2 6 3 3 2 3 9" xfId="7488" xr:uid="{00000000-0005-0000-0000-0000081C0000}"/>
    <cellStyle name="Currency 2 6 3 3 2 4" xfId="7489" xr:uid="{00000000-0005-0000-0000-0000091C0000}"/>
    <cellStyle name="Currency 2 6 3 3 2 4 10" xfId="7490" xr:uid="{00000000-0005-0000-0000-00000A1C0000}"/>
    <cellStyle name="Currency 2 6 3 3 2 4 2" xfId="7491" xr:uid="{00000000-0005-0000-0000-00000B1C0000}"/>
    <cellStyle name="Currency 2 6 3 3 2 4 3" xfId="7492" xr:uid="{00000000-0005-0000-0000-00000C1C0000}"/>
    <cellStyle name="Currency 2 6 3 3 2 4 3 2" xfId="7493" xr:uid="{00000000-0005-0000-0000-00000D1C0000}"/>
    <cellStyle name="Currency 2 6 3 3 2 4 3 2 2" xfId="7494" xr:uid="{00000000-0005-0000-0000-00000E1C0000}"/>
    <cellStyle name="Currency 2 6 3 3 2 4 3 3" xfId="7495" xr:uid="{00000000-0005-0000-0000-00000F1C0000}"/>
    <cellStyle name="Currency 2 6 3 3 2 4 4" xfId="7496" xr:uid="{00000000-0005-0000-0000-0000101C0000}"/>
    <cellStyle name="Currency 2 6 3 3 2 4 4 2" xfId="7497" xr:uid="{00000000-0005-0000-0000-0000111C0000}"/>
    <cellStyle name="Currency 2 6 3 3 2 4 4 2 2" xfId="7498" xr:uid="{00000000-0005-0000-0000-0000121C0000}"/>
    <cellStyle name="Currency 2 6 3 3 2 4 4 3" xfId="7499" xr:uid="{00000000-0005-0000-0000-0000131C0000}"/>
    <cellStyle name="Currency 2 6 3 3 2 4 5" xfId="7500" xr:uid="{00000000-0005-0000-0000-0000141C0000}"/>
    <cellStyle name="Currency 2 6 3 3 2 4 5 2" xfId="7501" xr:uid="{00000000-0005-0000-0000-0000151C0000}"/>
    <cellStyle name="Currency 2 6 3 3 2 4 5 2 2" xfId="7502" xr:uid="{00000000-0005-0000-0000-0000161C0000}"/>
    <cellStyle name="Currency 2 6 3 3 2 4 5 3" xfId="7503" xr:uid="{00000000-0005-0000-0000-0000171C0000}"/>
    <cellStyle name="Currency 2 6 3 3 2 4 6" xfId="7504" xr:uid="{00000000-0005-0000-0000-0000181C0000}"/>
    <cellStyle name="Currency 2 6 3 3 2 4 6 2" xfId="7505" xr:uid="{00000000-0005-0000-0000-0000191C0000}"/>
    <cellStyle name="Currency 2 6 3 3 2 4 7" xfId="7506" xr:uid="{00000000-0005-0000-0000-00001A1C0000}"/>
    <cellStyle name="Currency 2 6 3 3 2 4 7 2" xfId="7507" xr:uid="{00000000-0005-0000-0000-00001B1C0000}"/>
    <cellStyle name="Currency 2 6 3 3 2 4 8" xfId="7508" xr:uid="{00000000-0005-0000-0000-00001C1C0000}"/>
    <cellStyle name="Currency 2 6 3 3 2 4 9" xfId="7509" xr:uid="{00000000-0005-0000-0000-00001D1C0000}"/>
    <cellStyle name="Currency 2 6 3 3 2 5" xfId="7510" xr:uid="{00000000-0005-0000-0000-00001E1C0000}"/>
    <cellStyle name="Currency 2 6 3 3 2 5 2" xfId="7511" xr:uid="{00000000-0005-0000-0000-00001F1C0000}"/>
    <cellStyle name="Currency 2 6 3 3 2 5 3" xfId="7512" xr:uid="{00000000-0005-0000-0000-0000201C0000}"/>
    <cellStyle name="Currency 2 6 3 3 2 5 4" xfId="25533" xr:uid="{00000000-0005-0000-0000-0000211C0000}"/>
    <cellStyle name="Currency 2 6 3 3 2 6" xfId="7513" xr:uid="{00000000-0005-0000-0000-0000221C0000}"/>
    <cellStyle name="Currency 2 6 3 3 2 6 2" xfId="7514" xr:uid="{00000000-0005-0000-0000-0000231C0000}"/>
    <cellStyle name="Currency 2 6 3 3 2 6 2 2" xfId="7515" xr:uid="{00000000-0005-0000-0000-0000241C0000}"/>
    <cellStyle name="Currency 2 6 3 3 2 6 2 2 2" xfId="7516" xr:uid="{00000000-0005-0000-0000-0000251C0000}"/>
    <cellStyle name="Currency 2 6 3 3 2 6 2 3" xfId="7517" xr:uid="{00000000-0005-0000-0000-0000261C0000}"/>
    <cellStyle name="Currency 2 6 3 3 2 6 3" xfId="7518" xr:uid="{00000000-0005-0000-0000-0000271C0000}"/>
    <cellStyle name="Currency 2 6 3 3 2 6 3 2" xfId="7519" xr:uid="{00000000-0005-0000-0000-0000281C0000}"/>
    <cellStyle name="Currency 2 6 3 3 2 6 3 2 2" xfId="7520" xr:uid="{00000000-0005-0000-0000-0000291C0000}"/>
    <cellStyle name="Currency 2 6 3 3 2 6 3 3" xfId="7521" xr:uid="{00000000-0005-0000-0000-00002A1C0000}"/>
    <cellStyle name="Currency 2 6 3 3 2 6 4" xfId="7522" xr:uid="{00000000-0005-0000-0000-00002B1C0000}"/>
    <cellStyle name="Currency 2 6 3 3 2 6 4 2" xfId="7523" xr:uid="{00000000-0005-0000-0000-00002C1C0000}"/>
    <cellStyle name="Currency 2 6 3 3 2 6 4 2 2" xfId="7524" xr:uid="{00000000-0005-0000-0000-00002D1C0000}"/>
    <cellStyle name="Currency 2 6 3 3 2 6 4 3" xfId="7525" xr:uid="{00000000-0005-0000-0000-00002E1C0000}"/>
    <cellStyle name="Currency 2 6 3 3 2 6 5" xfId="7526" xr:uid="{00000000-0005-0000-0000-00002F1C0000}"/>
    <cellStyle name="Currency 2 6 3 3 2 6 5 2" xfId="7527" xr:uid="{00000000-0005-0000-0000-0000301C0000}"/>
    <cellStyle name="Currency 2 6 3 3 2 6 6" xfId="7528" xr:uid="{00000000-0005-0000-0000-0000311C0000}"/>
    <cellStyle name="Currency 2 6 3 3 2 6 6 2" xfId="7529" xr:uid="{00000000-0005-0000-0000-0000321C0000}"/>
    <cellStyle name="Currency 2 6 3 3 2 6 7" xfId="7530" xr:uid="{00000000-0005-0000-0000-0000331C0000}"/>
    <cellStyle name="Currency 2 6 3 3 2 7" xfId="7531" xr:uid="{00000000-0005-0000-0000-0000341C0000}"/>
    <cellStyle name="Currency 2 6 3 3 2 7 2" xfId="7532" xr:uid="{00000000-0005-0000-0000-0000351C0000}"/>
    <cellStyle name="Currency 2 6 3 3 2 7 2 2" xfId="7533" xr:uid="{00000000-0005-0000-0000-0000361C0000}"/>
    <cellStyle name="Currency 2 6 3 3 2 7 3" xfId="7534" xr:uid="{00000000-0005-0000-0000-0000371C0000}"/>
    <cellStyle name="Currency 2 6 3 3 2 8" xfId="7535" xr:uid="{00000000-0005-0000-0000-0000381C0000}"/>
    <cellStyle name="Currency 2 6 3 3 2 8 2" xfId="7536" xr:uid="{00000000-0005-0000-0000-0000391C0000}"/>
    <cellStyle name="Currency 2 6 3 3 2 8 2 2" xfId="7537" xr:uid="{00000000-0005-0000-0000-00003A1C0000}"/>
    <cellStyle name="Currency 2 6 3 3 2 8 3" xfId="7538" xr:uid="{00000000-0005-0000-0000-00003B1C0000}"/>
    <cellStyle name="Currency 2 6 3 3 2 9" xfId="7539" xr:uid="{00000000-0005-0000-0000-00003C1C0000}"/>
    <cellStyle name="Currency 2 6 3 3 3" xfId="318" xr:uid="{00000000-0005-0000-0000-00003D1C0000}"/>
    <cellStyle name="Currency 2 6 3 3 3 10" xfId="7540" xr:uid="{00000000-0005-0000-0000-00003E1C0000}"/>
    <cellStyle name="Currency 2 6 3 3 3 11" xfId="7541" xr:uid="{00000000-0005-0000-0000-00003F1C0000}"/>
    <cellStyle name="Currency 2 6 3 3 3 12" xfId="7542" xr:uid="{00000000-0005-0000-0000-0000401C0000}"/>
    <cellStyle name="Currency 2 6 3 3 3 13" xfId="7543" xr:uid="{00000000-0005-0000-0000-0000411C0000}"/>
    <cellStyle name="Currency 2 6 3 3 3 2" xfId="319" xr:uid="{00000000-0005-0000-0000-0000421C0000}"/>
    <cellStyle name="Currency 2 6 3 3 3 2 10" xfId="7544" xr:uid="{00000000-0005-0000-0000-0000431C0000}"/>
    <cellStyle name="Currency 2 6 3 3 3 2 2" xfId="7545" xr:uid="{00000000-0005-0000-0000-0000441C0000}"/>
    <cellStyle name="Currency 2 6 3 3 3 2 2 2" xfId="7546" xr:uid="{00000000-0005-0000-0000-0000451C0000}"/>
    <cellStyle name="Currency 2 6 3 3 3 2 2 3" xfId="7547" xr:uid="{00000000-0005-0000-0000-0000461C0000}"/>
    <cellStyle name="Currency 2 6 3 3 3 2 3" xfId="7548" xr:uid="{00000000-0005-0000-0000-0000471C0000}"/>
    <cellStyle name="Currency 2 6 3 3 3 2 3 2" xfId="7549" xr:uid="{00000000-0005-0000-0000-0000481C0000}"/>
    <cellStyle name="Currency 2 6 3 3 3 2 3 3" xfId="7550" xr:uid="{00000000-0005-0000-0000-0000491C0000}"/>
    <cellStyle name="Currency 2 6 3 3 3 2 3 4" xfId="25535" xr:uid="{00000000-0005-0000-0000-00004A1C0000}"/>
    <cellStyle name="Currency 2 6 3 3 3 2 4" xfId="7551" xr:uid="{00000000-0005-0000-0000-00004B1C0000}"/>
    <cellStyle name="Currency 2 6 3 3 3 2 4 2" xfId="7552" xr:uid="{00000000-0005-0000-0000-00004C1C0000}"/>
    <cellStyle name="Currency 2 6 3 3 3 2 4 2 2" xfId="7553" xr:uid="{00000000-0005-0000-0000-00004D1C0000}"/>
    <cellStyle name="Currency 2 6 3 3 3 2 4 3" xfId="7554" xr:uid="{00000000-0005-0000-0000-00004E1C0000}"/>
    <cellStyle name="Currency 2 6 3 3 3 2 5" xfId="7555" xr:uid="{00000000-0005-0000-0000-00004F1C0000}"/>
    <cellStyle name="Currency 2 6 3 3 3 2 5 2" xfId="7556" xr:uid="{00000000-0005-0000-0000-0000501C0000}"/>
    <cellStyle name="Currency 2 6 3 3 3 2 5 2 2" xfId="7557" xr:uid="{00000000-0005-0000-0000-0000511C0000}"/>
    <cellStyle name="Currency 2 6 3 3 3 2 5 3" xfId="7558" xr:uid="{00000000-0005-0000-0000-0000521C0000}"/>
    <cellStyle name="Currency 2 6 3 3 3 2 6" xfId="7559" xr:uid="{00000000-0005-0000-0000-0000531C0000}"/>
    <cellStyle name="Currency 2 6 3 3 3 2 6 2" xfId="7560" xr:uid="{00000000-0005-0000-0000-0000541C0000}"/>
    <cellStyle name="Currency 2 6 3 3 3 2 6 2 2" xfId="7561" xr:uid="{00000000-0005-0000-0000-0000551C0000}"/>
    <cellStyle name="Currency 2 6 3 3 3 2 6 3" xfId="7562" xr:uid="{00000000-0005-0000-0000-0000561C0000}"/>
    <cellStyle name="Currency 2 6 3 3 3 2 7" xfId="7563" xr:uid="{00000000-0005-0000-0000-0000571C0000}"/>
    <cellStyle name="Currency 2 6 3 3 3 2 7 2" xfId="7564" xr:uid="{00000000-0005-0000-0000-0000581C0000}"/>
    <cellStyle name="Currency 2 6 3 3 3 2 8" xfId="7565" xr:uid="{00000000-0005-0000-0000-0000591C0000}"/>
    <cellStyle name="Currency 2 6 3 3 3 2 8 2" xfId="7566" xr:uid="{00000000-0005-0000-0000-00005A1C0000}"/>
    <cellStyle name="Currency 2 6 3 3 3 2 9" xfId="7567" xr:uid="{00000000-0005-0000-0000-00005B1C0000}"/>
    <cellStyle name="Currency 2 6 3 3 3 3" xfId="320" xr:uid="{00000000-0005-0000-0000-00005C1C0000}"/>
    <cellStyle name="Currency 2 6 3 3 3 3 2" xfId="7568" xr:uid="{00000000-0005-0000-0000-00005D1C0000}"/>
    <cellStyle name="Currency 2 6 3 3 3 3 2 2" xfId="25536" xr:uid="{00000000-0005-0000-0000-00005E1C0000}"/>
    <cellStyle name="Currency 2 6 3 3 3 3 2 3" xfId="25635" xr:uid="{00000000-0005-0000-0000-00005F1C0000}"/>
    <cellStyle name="Currency 2 6 3 3 3 3 3" xfId="7569" xr:uid="{00000000-0005-0000-0000-0000601C0000}"/>
    <cellStyle name="Currency 2 6 3 3 3 4" xfId="7570" xr:uid="{00000000-0005-0000-0000-0000611C0000}"/>
    <cellStyle name="Currency 2 6 3 3 3 4 2" xfId="7571" xr:uid="{00000000-0005-0000-0000-0000621C0000}"/>
    <cellStyle name="Currency 2 6 3 3 3 4 3" xfId="7572" xr:uid="{00000000-0005-0000-0000-0000631C0000}"/>
    <cellStyle name="Currency 2 6 3 3 3 4 4" xfId="25534" xr:uid="{00000000-0005-0000-0000-0000641C0000}"/>
    <cellStyle name="Currency 2 6 3 3 3 5" xfId="7573" xr:uid="{00000000-0005-0000-0000-0000651C0000}"/>
    <cellStyle name="Currency 2 6 3 3 3 5 2" xfId="7574" xr:uid="{00000000-0005-0000-0000-0000661C0000}"/>
    <cellStyle name="Currency 2 6 3 3 3 5 2 2" xfId="7575" xr:uid="{00000000-0005-0000-0000-0000671C0000}"/>
    <cellStyle name="Currency 2 6 3 3 3 5 3" xfId="7576" xr:uid="{00000000-0005-0000-0000-0000681C0000}"/>
    <cellStyle name="Currency 2 6 3 3 3 6" xfId="7577" xr:uid="{00000000-0005-0000-0000-0000691C0000}"/>
    <cellStyle name="Currency 2 6 3 3 3 6 2" xfId="7578" xr:uid="{00000000-0005-0000-0000-00006A1C0000}"/>
    <cellStyle name="Currency 2 6 3 3 3 6 2 2" xfId="7579" xr:uid="{00000000-0005-0000-0000-00006B1C0000}"/>
    <cellStyle name="Currency 2 6 3 3 3 6 3" xfId="7580" xr:uid="{00000000-0005-0000-0000-00006C1C0000}"/>
    <cellStyle name="Currency 2 6 3 3 3 7" xfId="7581" xr:uid="{00000000-0005-0000-0000-00006D1C0000}"/>
    <cellStyle name="Currency 2 6 3 3 3 7 2" xfId="7582" xr:uid="{00000000-0005-0000-0000-00006E1C0000}"/>
    <cellStyle name="Currency 2 6 3 3 3 7 2 2" xfId="7583" xr:uid="{00000000-0005-0000-0000-00006F1C0000}"/>
    <cellStyle name="Currency 2 6 3 3 3 7 3" xfId="7584" xr:uid="{00000000-0005-0000-0000-0000701C0000}"/>
    <cellStyle name="Currency 2 6 3 3 3 8" xfId="7585" xr:uid="{00000000-0005-0000-0000-0000711C0000}"/>
    <cellStyle name="Currency 2 6 3 3 3 8 2" xfId="7586" xr:uid="{00000000-0005-0000-0000-0000721C0000}"/>
    <cellStyle name="Currency 2 6 3 3 3 9" xfId="7587" xr:uid="{00000000-0005-0000-0000-0000731C0000}"/>
    <cellStyle name="Currency 2 6 3 3 3 9 2" xfId="7588" xr:uid="{00000000-0005-0000-0000-0000741C0000}"/>
    <cellStyle name="Currency 2 6 3 3 4" xfId="321" xr:uid="{00000000-0005-0000-0000-0000751C0000}"/>
    <cellStyle name="Currency 2 6 3 3 4 2" xfId="322" xr:uid="{00000000-0005-0000-0000-0000761C0000}"/>
    <cellStyle name="Currency 2 6 3 3 4 2 10" xfId="7589" xr:uid="{00000000-0005-0000-0000-0000771C0000}"/>
    <cellStyle name="Currency 2 6 3 3 4 2 11" xfId="7590" xr:uid="{00000000-0005-0000-0000-0000781C0000}"/>
    <cellStyle name="Currency 2 6 3 3 4 2 2" xfId="7591" xr:uid="{00000000-0005-0000-0000-0000791C0000}"/>
    <cellStyle name="Currency 2 6 3 3 4 2 2 2" xfId="7592" xr:uid="{00000000-0005-0000-0000-00007A1C0000}"/>
    <cellStyle name="Currency 2 6 3 3 4 2 2 3" xfId="7593" xr:uid="{00000000-0005-0000-0000-00007B1C0000}"/>
    <cellStyle name="Currency 2 6 3 3 4 2 3" xfId="7594" xr:uid="{00000000-0005-0000-0000-00007C1C0000}"/>
    <cellStyle name="Currency 2 6 3 3 4 2 3 2" xfId="25538" xr:uid="{00000000-0005-0000-0000-00007D1C0000}"/>
    <cellStyle name="Currency 2 6 3 3 4 2 3 3" xfId="25636" xr:uid="{00000000-0005-0000-0000-00007E1C0000}"/>
    <cellStyle name="Currency 2 6 3 3 4 2 4" xfId="7595" xr:uid="{00000000-0005-0000-0000-00007F1C0000}"/>
    <cellStyle name="Currency 2 6 3 3 4 2 4 2" xfId="7596" xr:uid="{00000000-0005-0000-0000-0000801C0000}"/>
    <cellStyle name="Currency 2 6 3 3 4 2 4 2 2" xfId="7597" xr:uid="{00000000-0005-0000-0000-0000811C0000}"/>
    <cellStyle name="Currency 2 6 3 3 4 2 4 3" xfId="7598" xr:uid="{00000000-0005-0000-0000-0000821C0000}"/>
    <cellStyle name="Currency 2 6 3 3 4 2 5" xfId="7599" xr:uid="{00000000-0005-0000-0000-0000831C0000}"/>
    <cellStyle name="Currency 2 6 3 3 4 2 5 2" xfId="7600" xr:uid="{00000000-0005-0000-0000-0000841C0000}"/>
    <cellStyle name="Currency 2 6 3 3 4 2 5 2 2" xfId="7601" xr:uid="{00000000-0005-0000-0000-0000851C0000}"/>
    <cellStyle name="Currency 2 6 3 3 4 2 5 3" xfId="7602" xr:uid="{00000000-0005-0000-0000-0000861C0000}"/>
    <cellStyle name="Currency 2 6 3 3 4 2 6" xfId="7603" xr:uid="{00000000-0005-0000-0000-0000871C0000}"/>
    <cellStyle name="Currency 2 6 3 3 4 2 6 2" xfId="7604" xr:uid="{00000000-0005-0000-0000-0000881C0000}"/>
    <cellStyle name="Currency 2 6 3 3 4 2 6 2 2" xfId="7605" xr:uid="{00000000-0005-0000-0000-0000891C0000}"/>
    <cellStyle name="Currency 2 6 3 3 4 2 6 3" xfId="7606" xr:uid="{00000000-0005-0000-0000-00008A1C0000}"/>
    <cellStyle name="Currency 2 6 3 3 4 2 7" xfId="7607" xr:uid="{00000000-0005-0000-0000-00008B1C0000}"/>
    <cellStyle name="Currency 2 6 3 3 4 2 7 2" xfId="7608" xr:uid="{00000000-0005-0000-0000-00008C1C0000}"/>
    <cellStyle name="Currency 2 6 3 3 4 2 8" xfId="7609" xr:uid="{00000000-0005-0000-0000-00008D1C0000}"/>
    <cellStyle name="Currency 2 6 3 3 4 2 8 2" xfId="7610" xr:uid="{00000000-0005-0000-0000-00008E1C0000}"/>
    <cellStyle name="Currency 2 6 3 3 4 2 9" xfId="7611" xr:uid="{00000000-0005-0000-0000-00008F1C0000}"/>
    <cellStyle name="Currency 2 6 3 3 4 3" xfId="323" xr:uid="{00000000-0005-0000-0000-0000901C0000}"/>
    <cellStyle name="Currency 2 6 3 3 4 3 2" xfId="7612" xr:uid="{00000000-0005-0000-0000-0000911C0000}"/>
    <cellStyle name="Currency 2 6 3 3 4 3 2 2" xfId="25539" xr:uid="{00000000-0005-0000-0000-0000921C0000}"/>
    <cellStyle name="Currency 2 6 3 3 4 3 2 3" xfId="25637" xr:uid="{00000000-0005-0000-0000-0000931C0000}"/>
    <cellStyle name="Currency 2 6 3 3 4 3 3" xfId="7613" xr:uid="{00000000-0005-0000-0000-0000941C0000}"/>
    <cellStyle name="Currency 2 6 3 3 4 4" xfId="7614" xr:uid="{00000000-0005-0000-0000-0000951C0000}"/>
    <cellStyle name="Currency 2 6 3 3 4 4 2" xfId="7615" xr:uid="{00000000-0005-0000-0000-0000961C0000}"/>
    <cellStyle name="Currency 2 6 3 3 4 4 2 2" xfId="7616" xr:uid="{00000000-0005-0000-0000-0000971C0000}"/>
    <cellStyle name="Currency 2 6 3 3 4 4 3" xfId="7617" xr:uid="{00000000-0005-0000-0000-0000981C0000}"/>
    <cellStyle name="Currency 2 6 3 3 4 4 4" xfId="25537" xr:uid="{00000000-0005-0000-0000-0000991C0000}"/>
    <cellStyle name="Currency 2 6 3 3 4 5" xfId="7618" xr:uid="{00000000-0005-0000-0000-00009A1C0000}"/>
    <cellStyle name="Currency 2 6 3 3 4 5 2" xfId="7619" xr:uid="{00000000-0005-0000-0000-00009B1C0000}"/>
    <cellStyle name="Currency 2 6 3 3 4 5 2 2" xfId="7620" xr:uid="{00000000-0005-0000-0000-00009C1C0000}"/>
    <cellStyle name="Currency 2 6 3 3 4 5 3" xfId="7621" xr:uid="{00000000-0005-0000-0000-00009D1C0000}"/>
    <cellStyle name="Currency 2 6 3 3 4 6" xfId="7622" xr:uid="{00000000-0005-0000-0000-00009E1C0000}"/>
    <cellStyle name="Currency 2 6 3 3 4 7" xfId="7623" xr:uid="{00000000-0005-0000-0000-00009F1C0000}"/>
    <cellStyle name="Currency 2 6 3 3 5" xfId="7624" xr:uid="{00000000-0005-0000-0000-0000A01C0000}"/>
    <cellStyle name="Currency 2 6 3 3 5 10" xfId="7625" xr:uid="{00000000-0005-0000-0000-0000A11C0000}"/>
    <cellStyle name="Currency 2 6 3 3 5 2" xfId="7626" xr:uid="{00000000-0005-0000-0000-0000A21C0000}"/>
    <cellStyle name="Currency 2 6 3 3 5 2 2" xfId="7627" xr:uid="{00000000-0005-0000-0000-0000A31C0000}"/>
    <cellStyle name="Currency 2 6 3 3 5 2 3" xfId="7628" xr:uid="{00000000-0005-0000-0000-0000A41C0000}"/>
    <cellStyle name="Currency 2 6 3 3 5 3" xfId="7629" xr:uid="{00000000-0005-0000-0000-0000A51C0000}"/>
    <cellStyle name="Currency 2 6 3 3 5 3 2" xfId="7630" xr:uid="{00000000-0005-0000-0000-0000A61C0000}"/>
    <cellStyle name="Currency 2 6 3 3 5 3 3" xfId="7631" xr:uid="{00000000-0005-0000-0000-0000A71C0000}"/>
    <cellStyle name="Currency 2 6 3 3 5 4" xfId="7632" xr:uid="{00000000-0005-0000-0000-0000A81C0000}"/>
    <cellStyle name="Currency 2 6 3 3 5 4 2" xfId="7633" xr:uid="{00000000-0005-0000-0000-0000A91C0000}"/>
    <cellStyle name="Currency 2 6 3 3 5 4 2 2" xfId="7634" xr:uid="{00000000-0005-0000-0000-0000AA1C0000}"/>
    <cellStyle name="Currency 2 6 3 3 5 4 3" xfId="7635" xr:uid="{00000000-0005-0000-0000-0000AB1C0000}"/>
    <cellStyle name="Currency 2 6 3 3 5 5" xfId="7636" xr:uid="{00000000-0005-0000-0000-0000AC1C0000}"/>
    <cellStyle name="Currency 2 6 3 3 5 5 2" xfId="7637" xr:uid="{00000000-0005-0000-0000-0000AD1C0000}"/>
    <cellStyle name="Currency 2 6 3 3 5 5 2 2" xfId="7638" xr:uid="{00000000-0005-0000-0000-0000AE1C0000}"/>
    <cellStyle name="Currency 2 6 3 3 5 5 3" xfId="7639" xr:uid="{00000000-0005-0000-0000-0000AF1C0000}"/>
    <cellStyle name="Currency 2 6 3 3 5 6" xfId="7640" xr:uid="{00000000-0005-0000-0000-0000B01C0000}"/>
    <cellStyle name="Currency 2 6 3 3 5 6 2" xfId="7641" xr:uid="{00000000-0005-0000-0000-0000B11C0000}"/>
    <cellStyle name="Currency 2 6 3 3 5 6 2 2" xfId="7642" xr:uid="{00000000-0005-0000-0000-0000B21C0000}"/>
    <cellStyle name="Currency 2 6 3 3 5 6 3" xfId="7643" xr:uid="{00000000-0005-0000-0000-0000B31C0000}"/>
    <cellStyle name="Currency 2 6 3 3 5 7" xfId="7644" xr:uid="{00000000-0005-0000-0000-0000B41C0000}"/>
    <cellStyle name="Currency 2 6 3 3 5 7 2" xfId="7645" xr:uid="{00000000-0005-0000-0000-0000B51C0000}"/>
    <cellStyle name="Currency 2 6 3 3 5 8" xfId="7646" xr:uid="{00000000-0005-0000-0000-0000B61C0000}"/>
    <cellStyle name="Currency 2 6 3 3 5 8 2" xfId="7647" xr:uid="{00000000-0005-0000-0000-0000B71C0000}"/>
    <cellStyle name="Currency 2 6 3 3 5 9" xfId="7648" xr:uid="{00000000-0005-0000-0000-0000B81C0000}"/>
    <cellStyle name="Currency 2 6 3 3 6" xfId="7649" xr:uid="{00000000-0005-0000-0000-0000B91C0000}"/>
    <cellStyle name="Currency 2 6 3 3 6 10" xfId="7650" xr:uid="{00000000-0005-0000-0000-0000BA1C0000}"/>
    <cellStyle name="Currency 2 6 3 3 6 11" xfId="7651" xr:uid="{00000000-0005-0000-0000-0000BB1C0000}"/>
    <cellStyle name="Currency 2 6 3 3 6 12" xfId="7652" xr:uid="{00000000-0005-0000-0000-0000BC1C0000}"/>
    <cellStyle name="Currency 2 6 3 3 6 2" xfId="7653" xr:uid="{00000000-0005-0000-0000-0000BD1C0000}"/>
    <cellStyle name="Currency 2 6 3 3 6 2 2" xfId="7654" xr:uid="{00000000-0005-0000-0000-0000BE1C0000}"/>
    <cellStyle name="Currency 2 6 3 3 6 2 3" xfId="7655" xr:uid="{00000000-0005-0000-0000-0000BF1C0000}"/>
    <cellStyle name="Currency 2 6 3 3 6 3" xfId="7656" xr:uid="{00000000-0005-0000-0000-0000C01C0000}"/>
    <cellStyle name="Currency 2 6 3 3 6 3 2" xfId="7657" xr:uid="{00000000-0005-0000-0000-0000C11C0000}"/>
    <cellStyle name="Currency 2 6 3 3 6 3 3" xfId="7658" xr:uid="{00000000-0005-0000-0000-0000C21C0000}"/>
    <cellStyle name="Currency 2 6 3 3 6 4" xfId="7659" xr:uid="{00000000-0005-0000-0000-0000C31C0000}"/>
    <cellStyle name="Currency 2 6 3 3 6 5" xfId="7660" xr:uid="{00000000-0005-0000-0000-0000C41C0000}"/>
    <cellStyle name="Currency 2 6 3 3 6 5 2" xfId="7661" xr:uid="{00000000-0005-0000-0000-0000C51C0000}"/>
    <cellStyle name="Currency 2 6 3 3 6 5 2 2" xfId="7662" xr:uid="{00000000-0005-0000-0000-0000C61C0000}"/>
    <cellStyle name="Currency 2 6 3 3 6 5 3" xfId="7663" xr:uid="{00000000-0005-0000-0000-0000C71C0000}"/>
    <cellStyle name="Currency 2 6 3 3 6 6" xfId="7664" xr:uid="{00000000-0005-0000-0000-0000C81C0000}"/>
    <cellStyle name="Currency 2 6 3 3 6 6 2" xfId="7665" xr:uid="{00000000-0005-0000-0000-0000C91C0000}"/>
    <cellStyle name="Currency 2 6 3 3 6 6 2 2" xfId="7666" xr:uid="{00000000-0005-0000-0000-0000CA1C0000}"/>
    <cellStyle name="Currency 2 6 3 3 6 6 3" xfId="7667" xr:uid="{00000000-0005-0000-0000-0000CB1C0000}"/>
    <cellStyle name="Currency 2 6 3 3 6 7" xfId="7668" xr:uid="{00000000-0005-0000-0000-0000CC1C0000}"/>
    <cellStyle name="Currency 2 6 3 3 6 7 2" xfId="7669" xr:uid="{00000000-0005-0000-0000-0000CD1C0000}"/>
    <cellStyle name="Currency 2 6 3 3 6 7 2 2" xfId="7670" xr:uid="{00000000-0005-0000-0000-0000CE1C0000}"/>
    <cellStyle name="Currency 2 6 3 3 6 7 3" xfId="7671" xr:uid="{00000000-0005-0000-0000-0000CF1C0000}"/>
    <cellStyle name="Currency 2 6 3 3 6 8" xfId="7672" xr:uid="{00000000-0005-0000-0000-0000D01C0000}"/>
    <cellStyle name="Currency 2 6 3 3 6 8 2" xfId="7673" xr:uid="{00000000-0005-0000-0000-0000D11C0000}"/>
    <cellStyle name="Currency 2 6 3 3 6 9" xfId="7674" xr:uid="{00000000-0005-0000-0000-0000D21C0000}"/>
    <cellStyle name="Currency 2 6 3 3 6 9 2" xfId="7675" xr:uid="{00000000-0005-0000-0000-0000D31C0000}"/>
    <cellStyle name="Currency 2 6 3 3 7" xfId="7676" xr:uid="{00000000-0005-0000-0000-0000D41C0000}"/>
    <cellStyle name="Currency 2 6 3 3 7 2" xfId="7677" xr:uid="{00000000-0005-0000-0000-0000D51C0000}"/>
    <cellStyle name="Currency 2 6 3 3 7 3" xfId="7678" xr:uid="{00000000-0005-0000-0000-0000D61C0000}"/>
    <cellStyle name="Currency 2 6 3 3 8" xfId="7679" xr:uid="{00000000-0005-0000-0000-0000D71C0000}"/>
    <cellStyle name="Currency 2 6 3 3 8 2" xfId="7680" xr:uid="{00000000-0005-0000-0000-0000D81C0000}"/>
    <cellStyle name="Currency 2 6 3 3 8 2 2" xfId="7681" xr:uid="{00000000-0005-0000-0000-0000D91C0000}"/>
    <cellStyle name="Currency 2 6 3 3 8 3" xfId="7682" xr:uid="{00000000-0005-0000-0000-0000DA1C0000}"/>
    <cellStyle name="Currency 2 6 3 3 8 4" xfId="7683" xr:uid="{00000000-0005-0000-0000-0000DB1C0000}"/>
    <cellStyle name="Currency 2 6 3 3 9" xfId="7684" xr:uid="{00000000-0005-0000-0000-0000DC1C0000}"/>
    <cellStyle name="Currency 2 6 3 3 9 2" xfId="7685" xr:uid="{00000000-0005-0000-0000-0000DD1C0000}"/>
    <cellStyle name="Currency 2 6 3 3 9 2 2" xfId="7686" xr:uid="{00000000-0005-0000-0000-0000DE1C0000}"/>
    <cellStyle name="Currency 2 6 3 3 9 3" xfId="7687" xr:uid="{00000000-0005-0000-0000-0000DF1C0000}"/>
    <cellStyle name="Currency 2 6 3 4" xfId="324" xr:uid="{00000000-0005-0000-0000-0000E01C0000}"/>
    <cellStyle name="Currency 2 6 3 4 2" xfId="7688" xr:uid="{00000000-0005-0000-0000-0000E11C0000}"/>
    <cellStyle name="Currency 2 6 3 4 2 10" xfId="7689" xr:uid="{00000000-0005-0000-0000-0000E21C0000}"/>
    <cellStyle name="Currency 2 6 3 4 2 2" xfId="7690" xr:uid="{00000000-0005-0000-0000-0000E31C0000}"/>
    <cellStyle name="Currency 2 6 3 4 2 2 2" xfId="7691" xr:uid="{00000000-0005-0000-0000-0000E41C0000}"/>
    <cellStyle name="Currency 2 6 3 4 2 2 3" xfId="7692" xr:uid="{00000000-0005-0000-0000-0000E51C0000}"/>
    <cellStyle name="Currency 2 6 3 4 2 3" xfId="7693" xr:uid="{00000000-0005-0000-0000-0000E61C0000}"/>
    <cellStyle name="Currency 2 6 3 4 2 3 2" xfId="7694" xr:uid="{00000000-0005-0000-0000-0000E71C0000}"/>
    <cellStyle name="Currency 2 6 3 4 2 3 3" xfId="7695" xr:uid="{00000000-0005-0000-0000-0000E81C0000}"/>
    <cellStyle name="Currency 2 6 3 4 2 4" xfId="7696" xr:uid="{00000000-0005-0000-0000-0000E91C0000}"/>
    <cellStyle name="Currency 2 6 3 4 2 4 2" xfId="7697" xr:uid="{00000000-0005-0000-0000-0000EA1C0000}"/>
    <cellStyle name="Currency 2 6 3 4 2 4 2 2" xfId="7698" xr:uid="{00000000-0005-0000-0000-0000EB1C0000}"/>
    <cellStyle name="Currency 2 6 3 4 2 4 3" xfId="7699" xr:uid="{00000000-0005-0000-0000-0000EC1C0000}"/>
    <cellStyle name="Currency 2 6 3 4 2 5" xfId="7700" xr:uid="{00000000-0005-0000-0000-0000ED1C0000}"/>
    <cellStyle name="Currency 2 6 3 4 2 5 2" xfId="7701" xr:uid="{00000000-0005-0000-0000-0000EE1C0000}"/>
    <cellStyle name="Currency 2 6 3 4 2 5 2 2" xfId="7702" xr:uid="{00000000-0005-0000-0000-0000EF1C0000}"/>
    <cellStyle name="Currency 2 6 3 4 2 5 3" xfId="7703" xr:uid="{00000000-0005-0000-0000-0000F01C0000}"/>
    <cellStyle name="Currency 2 6 3 4 2 6" xfId="7704" xr:uid="{00000000-0005-0000-0000-0000F11C0000}"/>
    <cellStyle name="Currency 2 6 3 4 2 6 2" xfId="7705" xr:uid="{00000000-0005-0000-0000-0000F21C0000}"/>
    <cellStyle name="Currency 2 6 3 4 2 6 2 2" xfId="7706" xr:uid="{00000000-0005-0000-0000-0000F31C0000}"/>
    <cellStyle name="Currency 2 6 3 4 2 6 3" xfId="7707" xr:uid="{00000000-0005-0000-0000-0000F41C0000}"/>
    <cellStyle name="Currency 2 6 3 4 2 7" xfId="7708" xr:uid="{00000000-0005-0000-0000-0000F51C0000}"/>
    <cellStyle name="Currency 2 6 3 4 2 7 2" xfId="7709" xr:uid="{00000000-0005-0000-0000-0000F61C0000}"/>
    <cellStyle name="Currency 2 6 3 4 2 8" xfId="7710" xr:uid="{00000000-0005-0000-0000-0000F71C0000}"/>
    <cellStyle name="Currency 2 6 3 4 2 8 2" xfId="7711" xr:uid="{00000000-0005-0000-0000-0000F81C0000}"/>
    <cellStyle name="Currency 2 6 3 4 2 9" xfId="7712" xr:uid="{00000000-0005-0000-0000-0000F91C0000}"/>
    <cellStyle name="Currency 2 6 3 4 3" xfId="7713" xr:uid="{00000000-0005-0000-0000-0000FA1C0000}"/>
    <cellStyle name="Currency 2 6 3 4 3 10" xfId="7714" xr:uid="{00000000-0005-0000-0000-0000FB1C0000}"/>
    <cellStyle name="Currency 2 6 3 4 3 2" xfId="7715" xr:uid="{00000000-0005-0000-0000-0000FC1C0000}"/>
    <cellStyle name="Currency 2 6 3 4 3 2 2" xfId="7716" xr:uid="{00000000-0005-0000-0000-0000FD1C0000}"/>
    <cellStyle name="Currency 2 6 3 4 3 2 3" xfId="7717" xr:uid="{00000000-0005-0000-0000-0000FE1C0000}"/>
    <cellStyle name="Currency 2 6 3 4 3 3" xfId="7718" xr:uid="{00000000-0005-0000-0000-0000FF1C0000}"/>
    <cellStyle name="Currency 2 6 3 4 3 3 2" xfId="7719" xr:uid="{00000000-0005-0000-0000-0000001D0000}"/>
    <cellStyle name="Currency 2 6 3 4 3 3 3" xfId="7720" xr:uid="{00000000-0005-0000-0000-0000011D0000}"/>
    <cellStyle name="Currency 2 6 3 4 3 4" xfId="7721" xr:uid="{00000000-0005-0000-0000-0000021D0000}"/>
    <cellStyle name="Currency 2 6 3 4 3 4 2" xfId="7722" xr:uid="{00000000-0005-0000-0000-0000031D0000}"/>
    <cellStyle name="Currency 2 6 3 4 3 4 2 2" xfId="7723" xr:uid="{00000000-0005-0000-0000-0000041D0000}"/>
    <cellStyle name="Currency 2 6 3 4 3 4 3" xfId="7724" xr:uid="{00000000-0005-0000-0000-0000051D0000}"/>
    <cellStyle name="Currency 2 6 3 4 3 5" xfId="7725" xr:uid="{00000000-0005-0000-0000-0000061D0000}"/>
    <cellStyle name="Currency 2 6 3 4 3 5 2" xfId="7726" xr:uid="{00000000-0005-0000-0000-0000071D0000}"/>
    <cellStyle name="Currency 2 6 3 4 3 5 2 2" xfId="7727" xr:uid="{00000000-0005-0000-0000-0000081D0000}"/>
    <cellStyle name="Currency 2 6 3 4 3 5 3" xfId="7728" xr:uid="{00000000-0005-0000-0000-0000091D0000}"/>
    <cellStyle name="Currency 2 6 3 4 3 6" xfId="7729" xr:uid="{00000000-0005-0000-0000-00000A1D0000}"/>
    <cellStyle name="Currency 2 6 3 4 3 6 2" xfId="7730" xr:uid="{00000000-0005-0000-0000-00000B1D0000}"/>
    <cellStyle name="Currency 2 6 3 4 3 6 2 2" xfId="7731" xr:uid="{00000000-0005-0000-0000-00000C1D0000}"/>
    <cellStyle name="Currency 2 6 3 4 3 6 3" xfId="7732" xr:uid="{00000000-0005-0000-0000-00000D1D0000}"/>
    <cellStyle name="Currency 2 6 3 4 3 7" xfId="7733" xr:uid="{00000000-0005-0000-0000-00000E1D0000}"/>
    <cellStyle name="Currency 2 6 3 4 3 7 2" xfId="7734" xr:uid="{00000000-0005-0000-0000-00000F1D0000}"/>
    <cellStyle name="Currency 2 6 3 4 3 8" xfId="7735" xr:uid="{00000000-0005-0000-0000-0000101D0000}"/>
    <cellStyle name="Currency 2 6 3 4 3 8 2" xfId="7736" xr:uid="{00000000-0005-0000-0000-0000111D0000}"/>
    <cellStyle name="Currency 2 6 3 4 3 9" xfId="7737" xr:uid="{00000000-0005-0000-0000-0000121D0000}"/>
    <cellStyle name="Currency 2 6 3 4 4" xfId="7738" xr:uid="{00000000-0005-0000-0000-0000131D0000}"/>
    <cellStyle name="Currency 2 6 3 4 4 10" xfId="7739" xr:uid="{00000000-0005-0000-0000-0000141D0000}"/>
    <cellStyle name="Currency 2 6 3 4 4 2" xfId="7740" xr:uid="{00000000-0005-0000-0000-0000151D0000}"/>
    <cellStyle name="Currency 2 6 3 4 4 3" xfId="7741" xr:uid="{00000000-0005-0000-0000-0000161D0000}"/>
    <cellStyle name="Currency 2 6 3 4 4 3 2" xfId="7742" xr:uid="{00000000-0005-0000-0000-0000171D0000}"/>
    <cellStyle name="Currency 2 6 3 4 4 3 2 2" xfId="7743" xr:uid="{00000000-0005-0000-0000-0000181D0000}"/>
    <cellStyle name="Currency 2 6 3 4 4 3 3" xfId="7744" xr:uid="{00000000-0005-0000-0000-0000191D0000}"/>
    <cellStyle name="Currency 2 6 3 4 4 4" xfId="7745" xr:uid="{00000000-0005-0000-0000-00001A1D0000}"/>
    <cellStyle name="Currency 2 6 3 4 4 4 2" xfId="7746" xr:uid="{00000000-0005-0000-0000-00001B1D0000}"/>
    <cellStyle name="Currency 2 6 3 4 4 4 2 2" xfId="7747" xr:uid="{00000000-0005-0000-0000-00001C1D0000}"/>
    <cellStyle name="Currency 2 6 3 4 4 4 3" xfId="7748" xr:uid="{00000000-0005-0000-0000-00001D1D0000}"/>
    <cellStyle name="Currency 2 6 3 4 4 5" xfId="7749" xr:uid="{00000000-0005-0000-0000-00001E1D0000}"/>
    <cellStyle name="Currency 2 6 3 4 4 5 2" xfId="7750" xr:uid="{00000000-0005-0000-0000-00001F1D0000}"/>
    <cellStyle name="Currency 2 6 3 4 4 5 2 2" xfId="7751" xr:uid="{00000000-0005-0000-0000-0000201D0000}"/>
    <cellStyle name="Currency 2 6 3 4 4 5 3" xfId="7752" xr:uid="{00000000-0005-0000-0000-0000211D0000}"/>
    <cellStyle name="Currency 2 6 3 4 4 6" xfId="7753" xr:uid="{00000000-0005-0000-0000-0000221D0000}"/>
    <cellStyle name="Currency 2 6 3 4 4 6 2" xfId="7754" xr:uid="{00000000-0005-0000-0000-0000231D0000}"/>
    <cellStyle name="Currency 2 6 3 4 4 7" xfId="7755" xr:uid="{00000000-0005-0000-0000-0000241D0000}"/>
    <cellStyle name="Currency 2 6 3 4 4 7 2" xfId="7756" xr:uid="{00000000-0005-0000-0000-0000251D0000}"/>
    <cellStyle name="Currency 2 6 3 4 4 8" xfId="7757" xr:uid="{00000000-0005-0000-0000-0000261D0000}"/>
    <cellStyle name="Currency 2 6 3 4 4 9" xfId="7758" xr:uid="{00000000-0005-0000-0000-0000271D0000}"/>
    <cellStyle name="Currency 2 6 3 4 5" xfId="7759" xr:uid="{00000000-0005-0000-0000-0000281D0000}"/>
    <cellStyle name="Currency 2 6 3 4 5 2" xfId="7760" xr:uid="{00000000-0005-0000-0000-0000291D0000}"/>
    <cellStyle name="Currency 2 6 3 4 5 3" xfId="7761" xr:uid="{00000000-0005-0000-0000-00002A1D0000}"/>
    <cellStyle name="Currency 2 6 3 4 5 4" xfId="25540" xr:uid="{00000000-0005-0000-0000-00002B1D0000}"/>
    <cellStyle name="Currency 2 6 3 4 6" xfId="7762" xr:uid="{00000000-0005-0000-0000-00002C1D0000}"/>
    <cellStyle name="Currency 2 6 3 4 6 2" xfId="7763" xr:uid="{00000000-0005-0000-0000-00002D1D0000}"/>
    <cellStyle name="Currency 2 6 3 4 6 2 2" xfId="7764" xr:uid="{00000000-0005-0000-0000-00002E1D0000}"/>
    <cellStyle name="Currency 2 6 3 4 6 2 2 2" xfId="7765" xr:uid="{00000000-0005-0000-0000-00002F1D0000}"/>
    <cellStyle name="Currency 2 6 3 4 6 2 3" xfId="7766" xr:uid="{00000000-0005-0000-0000-0000301D0000}"/>
    <cellStyle name="Currency 2 6 3 4 6 3" xfId="7767" xr:uid="{00000000-0005-0000-0000-0000311D0000}"/>
    <cellStyle name="Currency 2 6 3 4 6 3 2" xfId="7768" xr:uid="{00000000-0005-0000-0000-0000321D0000}"/>
    <cellStyle name="Currency 2 6 3 4 6 3 2 2" xfId="7769" xr:uid="{00000000-0005-0000-0000-0000331D0000}"/>
    <cellStyle name="Currency 2 6 3 4 6 3 3" xfId="7770" xr:uid="{00000000-0005-0000-0000-0000341D0000}"/>
    <cellStyle name="Currency 2 6 3 4 6 4" xfId="7771" xr:uid="{00000000-0005-0000-0000-0000351D0000}"/>
    <cellStyle name="Currency 2 6 3 4 6 4 2" xfId="7772" xr:uid="{00000000-0005-0000-0000-0000361D0000}"/>
    <cellStyle name="Currency 2 6 3 4 6 4 2 2" xfId="7773" xr:uid="{00000000-0005-0000-0000-0000371D0000}"/>
    <cellStyle name="Currency 2 6 3 4 6 4 3" xfId="7774" xr:uid="{00000000-0005-0000-0000-0000381D0000}"/>
    <cellStyle name="Currency 2 6 3 4 6 5" xfId="7775" xr:uid="{00000000-0005-0000-0000-0000391D0000}"/>
    <cellStyle name="Currency 2 6 3 4 6 5 2" xfId="7776" xr:uid="{00000000-0005-0000-0000-00003A1D0000}"/>
    <cellStyle name="Currency 2 6 3 4 6 6" xfId="7777" xr:uid="{00000000-0005-0000-0000-00003B1D0000}"/>
    <cellStyle name="Currency 2 6 3 4 6 6 2" xfId="7778" xr:uid="{00000000-0005-0000-0000-00003C1D0000}"/>
    <cellStyle name="Currency 2 6 3 4 6 7" xfId="7779" xr:uid="{00000000-0005-0000-0000-00003D1D0000}"/>
    <cellStyle name="Currency 2 6 3 4 7" xfId="7780" xr:uid="{00000000-0005-0000-0000-00003E1D0000}"/>
    <cellStyle name="Currency 2 6 3 4 7 2" xfId="7781" xr:uid="{00000000-0005-0000-0000-00003F1D0000}"/>
    <cellStyle name="Currency 2 6 3 4 7 2 2" xfId="7782" xr:uid="{00000000-0005-0000-0000-0000401D0000}"/>
    <cellStyle name="Currency 2 6 3 4 7 3" xfId="7783" xr:uid="{00000000-0005-0000-0000-0000411D0000}"/>
    <cellStyle name="Currency 2 6 3 4 8" xfId="7784" xr:uid="{00000000-0005-0000-0000-0000421D0000}"/>
    <cellStyle name="Currency 2 6 3 4 8 2" xfId="7785" xr:uid="{00000000-0005-0000-0000-0000431D0000}"/>
    <cellStyle name="Currency 2 6 3 4 8 2 2" xfId="7786" xr:uid="{00000000-0005-0000-0000-0000441D0000}"/>
    <cellStyle name="Currency 2 6 3 4 8 3" xfId="7787" xr:uid="{00000000-0005-0000-0000-0000451D0000}"/>
    <cellStyle name="Currency 2 6 3 4 9" xfId="7788" xr:uid="{00000000-0005-0000-0000-0000461D0000}"/>
    <cellStyle name="Currency 2 6 3 5" xfId="325" xr:uid="{00000000-0005-0000-0000-0000471D0000}"/>
    <cellStyle name="Currency 2 6 3 5 10" xfId="7789" xr:uid="{00000000-0005-0000-0000-0000481D0000}"/>
    <cellStyle name="Currency 2 6 3 5 11" xfId="7790" xr:uid="{00000000-0005-0000-0000-0000491D0000}"/>
    <cellStyle name="Currency 2 6 3 5 12" xfId="7791" xr:uid="{00000000-0005-0000-0000-00004A1D0000}"/>
    <cellStyle name="Currency 2 6 3 5 13" xfId="7792" xr:uid="{00000000-0005-0000-0000-00004B1D0000}"/>
    <cellStyle name="Currency 2 6 3 5 2" xfId="326" xr:uid="{00000000-0005-0000-0000-00004C1D0000}"/>
    <cellStyle name="Currency 2 6 3 5 2 10" xfId="7793" xr:uid="{00000000-0005-0000-0000-00004D1D0000}"/>
    <cellStyle name="Currency 2 6 3 5 2 2" xfId="7794" xr:uid="{00000000-0005-0000-0000-00004E1D0000}"/>
    <cellStyle name="Currency 2 6 3 5 2 2 2" xfId="7795" xr:uid="{00000000-0005-0000-0000-00004F1D0000}"/>
    <cellStyle name="Currency 2 6 3 5 2 2 3" xfId="7796" xr:uid="{00000000-0005-0000-0000-0000501D0000}"/>
    <cellStyle name="Currency 2 6 3 5 2 3" xfId="7797" xr:uid="{00000000-0005-0000-0000-0000511D0000}"/>
    <cellStyle name="Currency 2 6 3 5 2 3 2" xfId="7798" xr:uid="{00000000-0005-0000-0000-0000521D0000}"/>
    <cellStyle name="Currency 2 6 3 5 2 3 3" xfId="7799" xr:uid="{00000000-0005-0000-0000-0000531D0000}"/>
    <cellStyle name="Currency 2 6 3 5 2 3 4" xfId="25542" xr:uid="{00000000-0005-0000-0000-0000541D0000}"/>
    <cellStyle name="Currency 2 6 3 5 2 4" xfId="7800" xr:uid="{00000000-0005-0000-0000-0000551D0000}"/>
    <cellStyle name="Currency 2 6 3 5 2 4 2" xfId="7801" xr:uid="{00000000-0005-0000-0000-0000561D0000}"/>
    <cellStyle name="Currency 2 6 3 5 2 4 2 2" xfId="7802" xr:uid="{00000000-0005-0000-0000-0000571D0000}"/>
    <cellStyle name="Currency 2 6 3 5 2 4 3" xfId="7803" xr:uid="{00000000-0005-0000-0000-0000581D0000}"/>
    <cellStyle name="Currency 2 6 3 5 2 5" xfId="7804" xr:uid="{00000000-0005-0000-0000-0000591D0000}"/>
    <cellStyle name="Currency 2 6 3 5 2 5 2" xfId="7805" xr:uid="{00000000-0005-0000-0000-00005A1D0000}"/>
    <cellStyle name="Currency 2 6 3 5 2 5 2 2" xfId="7806" xr:uid="{00000000-0005-0000-0000-00005B1D0000}"/>
    <cellStyle name="Currency 2 6 3 5 2 5 3" xfId="7807" xr:uid="{00000000-0005-0000-0000-00005C1D0000}"/>
    <cellStyle name="Currency 2 6 3 5 2 6" xfId="7808" xr:uid="{00000000-0005-0000-0000-00005D1D0000}"/>
    <cellStyle name="Currency 2 6 3 5 2 6 2" xfId="7809" xr:uid="{00000000-0005-0000-0000-00005E1D0000}"/>
    <cellStyle name="Currency 2 6 3 5 2 6 2 2" xfId="7810" xr:uid="{00000000-0005-0000-0000-00005F1D0000}"/>
    <cellStyle name="Currency 2 6 3 5 2 6 3" xfId="7811" xr:uid="{00000000-0005-0000-0000-0000601D0000}"/>
    <cellStyle name="Currency 2 6 3 5 2 7" xfId="7812" xr:uid="{00000000-0005-0000-0000-0000611D0000}"/>
    <cellStyle name="Currency 2 6 3 5 2 7 2" xfId="7813" xr:uid="{00000000-0005-0000-0000-0000621D0000}"/>
    <cellStyle name="Currency 2 6 3 5 2 8" xfId="7814" xr:uid="{00000000-0005-0000-0000-0000631D0000}"/>
    <cellStyle name="Currency 2 6 3 5 2 8 2" xfId="7815" xr:uid="{00000000-0005-0000-0000-0000641D0000}"/>
    <cellStyle name="Currency 2 6 3 5 2 9" xfId="7816" xr:uid="{00000000-0005-0000-0000-0000651D0000}"/>
    <cellStyle name="Currency 2 6 3 5 3" xfId="327" xr:uid="{00000000-0005-0000-0000-0000661D0000}"/>
    <cellStyle name="Currency 2 6 3 5 3 2" xfId="7817" xr:uid="{00000000-0005-0000-0000-0000671D0000}"/>
    <cellStyle name="Currency 2 6 3 5 3 2 2" xfId="25543" xr:uid="{00000000-0005-0000-0000-0000681D0000}"/>
    <cellStyle name="Currency 2 6 3 5 3 2 3" xfId="25638" xr:uid="{00000000-0005-0000-0000-0000691D0000}"/>
    <cellStyle name="Currency 2 6 3 5 3 3" xfId="7818" xr:uid="{00000000-0005-0000-0000-00006A1D0000}"/>
    <cellStyle name="Currency 2 6 3 5 4" xfId="7819" xr:uid="{00000000-0005-0000-0000-00006B1D0000}"/>
    <cellStyle name="Currency 2 6 3 5 4 2" xfId="7820" xr:uid="{00000000-0005-0000-0000-00006C1D0000}"/>
    <cellStyle name="Currency 2 6 3 5 4 3" xfId="7821" xr:uid="{00000000-0005-0000-0000-00006D1D0000}"/>
    <cellStyle name="Currency 2 6 3 5 4 4" xfId="25541" xr:uid="{00000000-0005-0000-0000-00006E1D0000}"/>
    <cellStyle name="Currency 2 6 3 5 5" xfId="7822" xr:uid="{00000000-0005-0000-0000-00006F1D0000}"/>
    <cellStyle name="Currency 2 6 3 5 5 2" xfId="7823" xr:uid="{00000000-0005-0000-0000-0000701D0000}"/>
    <cellStyle name="Currency 2 6 3 5 5 2 2" xfId="7824" xr:uid="{00000000-0005-0000-0000-0000711D0000}"/>
    <cellStyle name="Currency 2 6 3 5 5 3" xfId="7825" xr:uid="{00000000-0005-0000-0000-0000721D0000}"/>
    <cellStyle name="Currency 2 6 3 5 6" xfId="7826" xr:uid="{00000000-0005-0000-0000-0000731D0000}"/>
    <cellStyle name="Currency 2 6 3 5 6 2" xfId="7827" xr:uid="{00000000-0005-0000-0000-0000741D0000}"/>
    <cellStyle name="Currency 2 6 3 5 6 2 2" xfId="7828" xr:uid="{00000000-0005-0000-0000-0000751D0000}"/>
    <cellStyle name="Currency 2 6 3 5 6 3" xfId="7829" xr:uid="{00000000-0005-0000-0000-0000761D0000}"/>
    <cellStyle name="Currency 2 6 3 5 7" xfId="7830" xr:uid="{00000000-0005-0000-0000-0000771D0000}"/>
    <cellStyle name="Currency 2 6 3 5 7 2" xfId="7831" xr:uid="{00000000-0005-0000-0000-0000781D0000}"/>
    <cellStyle name="Currency 2 6 3 5 7 2 2" xfId="7832" xr:uid="{00000000-0005-0000-0000-0000791D0000}"/>
    <cellStyle name="Currency 2 6 3 5 7 3" xfId="7833" xr:uid="{00000000-0005-0000-0000-00007A1D0000}"/>
    <cellStyle name="Currency 2 6 3 5 8" xfId="7834" xr:uid="{00000000-0005-0000-0000-00007B1D0000}"/>
    <cellStyle name="Currency 2 6 3 5 8 2" xfId="7835" xr:uid="{00000000-0005-0000-0000-00007C1D0000}"/>
    <cellStyle name="Currency 2 6 3 5 9" xfId="7836" xr:uid="{00000000-0005-0000-0000-00007D1D0000}"/>
    <cellStyle name="Currency 2 6 3 5 9 2" xfId="7837" xr:uid="{00000000-0005-0000-0000-00007E1D0000}"/>
    <cellStyle name="Currency 2 6 3 6" xfId="328" xr:uid="{00000000-0005-0000-0000-00007F1D0000}"/>
    <cellStyle name="Currency 2 6 3 6 2" xfId="329" xr:uid="{00000000-0005-0000-0000-0000801D0000}"/>
    <cellStyle name="Currency 2 6 3 6 2 10" xfId="7838" xr:uid="{00000000-0005-0000-0000-0000811D0000}"/>
    <cellStyle name="Currency 2 6 3 6 2 11" xfId="7839" xr:uid="{00000000-0005-0000-0000-0000821D0000}"/>
    <cellStyle name="Currency 2 6 3 6 2 2" xfId="7840" xr:uid="{00000000-0005-0000-0000-0000831D0000}"/>
    <cellStyle name="Currency 2 6 3 6 2 2 2" xfId="7841" xr:uid="{00000000-0005-0000-0000-0000841D0000}"/>
    <cellStyle name="Currency 2 6 3 6 2 2 3" xfId="7842" xr:uid="{00000000-0005-0000-0000-0000851D0000}"/>
    <cellStyle name="Currency 2 6 3 6 2 3" xfId="7843" xr:uid="{00000000-0005-0000-0000-0000861D0000}"/>
    <cellStyle name="Currency 2 6 3 6 2 3 2" xfId="25545" xr:uid="{00000000-0005-0000-0000-0000871D0000}"/>
    <cellStyle name="Currency 2 6 3 6 2 3 3" xfId="25639" xr:uid="{00000000-0005-0000-0000-0000881D0000}"/>
    <cellStyle name="Currency 2 6 3 6 2 4" xfId="7844" xr:uid="{00000000-0005-0000-0000-0000891D0000}"/>
    <cellStyle name="Currency 2 6 3 6 2 4 2" xfId="7845" xr:uid="{00000000-0005-0000-0000-00008A1D0000}"/>
    <cellStyle name="Currency 2 6 3 6 2 4 2 2" xfId="7846" xr:uid="{00000000-0005-0000-0000-00008B1D0000}"/>
    <cellStyle name="Currency 2 6 3 6 2 4 3" xfId="7847" xr:uid="{00000000-0005-0000-0000-00008C1D0000}"/>
    <cellStyle name="Currency 2 6 3 6 2 5" xfId="7848" xr:uid="{00000000-0005-0000-0000-00008D1D0000}"/>
    <cellStyle name="Currency 2 6 3 6 2 5 2" xfId="7849" xr:uid="{00000000-0005-0000-0000-00008E1D0000}"/>
    <cellStyle name="Currency 2 6 3 6 2 5 2 2" xfId="7850" xr:uid="{00000000-0005-0000-0000-00008F1D0000}"/>
    <cellStyle name="Currency 2 6 3 6 2 5 3" xfId="7851" xr:uid="{00000000-0005-0000-0000-0000901D0000}"/>
    <cellStyle name="Currency 2 6 3 6 2 6" xfId="7852" xr:uid="{00000000-0005-0000-0000-0000911D0000}"/>
    <cellStyle name="Currency 2 6 3 6 2 6 2" xfId="7853" xr:uid="{00000000-0005-0000-0000-0000921D0000}"/>
    <cellStyle name="Currency 2 6 3 6 2 6 2 2" xfId="7854" xr:uid="{00000000-0005-0000-0000-0000931D0000}"/>
    <cellStyle name="Currency 2 6 3 6 2 6 3" xfId="7855" xr:uid="{00000000-0005-0000-0000-0000941D0000}"/>
    <cellStyle name="Currency 2 6 3 6 2 7" xfId="7856" xr:uid="{00000000-0005-0000-0000-0000951D0000}"/>
    <cellStyle name="Currency 2 6 3 6 2 7 2" xfId="7857" xr:uid="{00000000-0005-0000-0000-0000961D0000}"/>
    <cellStyle name="Currency 2 6 3 6 2 8" xfId="7858" xr:uid="{00000000-0005-0000-0000-0000971D0000}"/>
    <cellStyle name="Currency 2 6 3 6 2 8 2" xfId="7859" xr:uid="{00000000-0005-0000-0000-0000981D0000}"/>
    <cellStyle name="Currency 2 6 3 6 2 9" xfId="7860" xr:uid="{00000000-0005-0000-0000-0000991D0000}"/>
    <cellStyle name="Currency 2 6 3 6 3" xfId="330" xr:uid="{00000000-0005-0000-0000-00009A1D0000}"/>
    <cellStyle name="Currency 2 6 3 6 3 2" xfId="7861" xr:uid="{00000000-0005-0000-0000-00009B1D0000}"/>
    <cellStyle name="Currency 2 6 3 6 3 2 2" xfId="25546" xr:uid="{00000000-0005-0000-0000-00009C1D0000}"/>
    <cellStyle name="Currency 2 6 3 6 3 2 3" xfId="25640" xr:uid="{00000000-0005-0000-0000-00009D1D0000}"/>
    <cellStyle name="Currency 2 6 3 6 3 3" xfId="7862" xr:uid="{00000000-0005-0000-0000-00009E1D0000}"/>
    <cellStyle name="Currency 2 6 3 6 4" xfId="7863" xr:uid="{00000000-0005-0000-0000-00009F1D0000}"/>
    <cellStyle name="Currency 2 6 3 6 4 2" xfId="7864" xr:uid="{00000000-0005-0000-0000-0000A01D0000}"/>
    <cellStyle name="Currency 2 6 3 6 4 2 2" xfId="7865" xr:uid="{00000000-0005-0000-0000-0000A11D0000}"/>
    <cellStyle name="Currency 2 6 3 6 4 3" xfId="7866" xr:uid="{00000000-0005-0000-0000-0000A21D0000}"/>
    <cellStyle name="Currency 2 6 3 6 4 4" xfId="25544" xr:uid="{00000000-0005-0000-0000-0000A31D0000}"/>
    <cellStyle name="Currency 2 6 3 6 5" xfId="7867" xr:uid="{00000000-0005-0000-0000-0000A41D0000}"/>
    <cellStyle name="Currency 2 6 3 6 5 2" xfId="7868" xr:uid="{00000000-0005-0000-0000-0000A51D0000}"/>
    <cellStyle name="Currency 2 6 3 6 5 2 2" xfId="7869" xr:uid="{00000000-0005-0000-0000-0000A61D0000}"/>
    <cellStyle name="Currency 2 6 3 6 5 3" xfId="7870" xr:uid="{00000000-0005-0000-0000-0000A71D0000}"/>
    <cellStyle name="Currency 2 6 3 6 6" xfId="7871" xr:uid="{00000000-0005-0000-0000-0000A81D0000}"/>
    <cellStyle name="Currency 2 6 3 6 7" xfId="7872" xr:uid="{00000000-0005-0000-0000-0000A91D0000}"/>
    <cellStyle name="Currency 2 6 3 7" xfId="7873" xr:uid="{00000000-0005-0000-0000-0000AA1D0000}"/>
    <cellStyle name="Currency 2 6 3 7 10" xfId="7874" xr:uid="{00000000-0005-0000-0000-0000AB1D0000}"/>
    <cellStyle name="Currency 2 6 3 7 2" xfId="7875" xr:uid="{00000000-0005-0000-0000-0000AC1D0000}"/>
    <cellStyle name="Currency 2 6 3 7 2 2" xfId="7876" xr:uid="{00000000-0005-0000-0000-0000AD1D0000}"/>
    <cellStyle name="Currency 2 6 3 7 2 3" xfId="7877" xr:uid="{00000000-0005-0000-0000-0000AE1D0000}"/>
    <cellStyle name="Currency 2 6 3 7 3" xfId="7878" xr:uid="{00000000-0005-0000-0000-0000AF1D0000}"/>
    <cellStyle name="Currency 2 6 3 7 3 2" xfId="7879" xr:uid="{00000000-0005-0000-0000-0000B01D0000}"/>
    <cellStyle name="Currency 2 6 3 7 3 3" xfId="7880" xr:uid="{00000000-0005-0000-0000-0000B11D0000}"/>
    <cellStyle name="Currency 2 6 3 7 4" xfId="7881" xr:uid="{00000000-0005-0000-0000-0000B21D0000}"/>
    <cellStyle name="Currency 2 6 3 7 4 2" xfId="7882" xr:uid="{00000000-0005-0000-0000-0000B31D0000}"/>
    <cellStyle name="Currency 2 6 3 7 4 2 2" xfId="7883" xr:uid="{00000000-0005-0000-0000-0000B41D0000}"/>
    <cellStyle name="Currency 2 6 3 7 4 3" xfId="7884" xr:uid="{00000000-0005-0000-0000-0000B51D0000}"/>
    <cellStyle name="Currency 2 6 3 7 5" xfId="7885" xr:uid="{00000000-0005-0000-0000-0000B61D0000}"/>
    <cellStyle name="Currency 2 6 3 7 5 2" xfId="7886" xr:uid="{00000000-0005-0000-0000-0000B71D0000}"/>
    <cellStyle name="Currency 2 6 3 7 5 2 2" xfId="7887" xr:uid="{00000000-0005-0000-0000-0000B81D0000}"/>
    <cellStyle name="Currency 2 6 3 7 5 3" xfId="7888" xr:uid="{00000000-0005-0000-0000-0000B91D0000}"/>
    <cellStyle name="Currency 2 6 3 7 6" xfId="7889" xr:uid="{00000000-0005-0000-0000-0000BA1D0000}"/>
    <cellStyle name="Currency 2 6 3 7 6 2" xfId="7890" xr:uid="{00000000-0005-0000-0000-0000BB1D0000}"/>
    <cellStyle name="Currency 2 6 3 7 6 2 2" xfId="7891" xr:uid="{00000000-0005-0000-0000-0000BC1D0000}"/>
    <cellStyle name="Currency 2 6 3 7 6 3" xfId="7892" xr:uid="{00000000-0005-0000-0000-0000BD1D0000}"/>
    <cellStyle name="Currency 2 6 3 7 7" xfId="7893" xr:uid="{00000000-0005-0000-0000-0000BE1D0000}"/>
    <cellStyle name="Currency 2 6 3 7 7 2" xfId="7894" xr:uid="{00000000-0005-0000-0000-0000BF1D0000}"/>
    <cellStyle name="Currency 2 6 3 7 8" xfId="7895" xr:uid="{00000000-0005-0000-0000-0000C01D0000}"/>
    <cellStyle name="Currency 2 6 3 7 8 2" xfId="7896" xr:uid="{00000000-0005-0000-0000-0000C11D0000}"/>
    <cellStyle name="Currency 2 6 3 7 9" xfId="7897" xr:uid="{00000000-0005-0000-0000-0000C21D0000}"/>
    <cellStyle name="Currency 2 6 3 8" xfId="7898" xr:uid="{00000000-0005-0000-0000-0000C31D0000}"/>
    <cellStyle name="Currency 2 6 3 8 10" xfId="7899" xr:uid="{00000000-0005-0000-0000-0000C41D0000}"/>
    <cellStyle name="Currency 2 6 3 8 11" xfId="7900" xr:uid="{00000000-0005-0000-0000-0000C51D0000}"/>
    <cellStyle name="Currency 2 6 3 8 12" xfId="7901" xr:uid="{00000000-0005-0000-0000-0000C61D0000}"/>
    <cellStyle name="Currency 2 6 3 8 2" xfId="7902" xr:uid="{00000000-0005-0000-0000-0000C71D0000}"/>
    <cellStyle name="Currency 2 6 3 8 2 2" xfId="7903" xr:uid="{00000000-0005-0000-0000-0000C81D0000}"/>
    <cellStyle name="Currency 2 6 3 8 2 3" xfId="7904" xr:uid="{00000000-0005-0000-0000-0000C91D0000}"/>
    <cellStyle name="Currency 2 6 3 8 3" xfId="7905" xr:uid="{00000000-0005-0000-0000-0000CA1D0000}"/>
    <cellStyle name="Currency 2 6 3 8 3 2" xfId="7906" xr:uid="{00000000-0005-0000-0000-0000CB1D0000}"/>
    <cellStyle name="Currency 2 6 3 8 3 3" xfId="7907" xr:uid="{00000000-0005-0000-0000-0000CC1D0000}"/>
    <cellStyle name="Currency 2 6 3 8 4" xfId="7908" xr:uid="{00000000-0005-0000-0000-0000CD1D0000}"/>
    <cellStyle name="Currency 2 6 3 8 5" xfId="7909" xr:uid="{00000000-0005-0000-0000-0000CE1D0000}"/>
    <cellStyle name="Currency 2 6 3 8 5 2" xfId="7910" xr:uid="{00000000-0005-0000-0000-0000CF1D0000}"/>
    <cellStyle name="Currency 2 6 3 8 5 2 2" xfId="7911" xr:uid="{00000000-0005-0000-0000-0000D01D0000}"/>
    <cellStyle name="Currency 2 6 3 8 5 3" xfId="7912" xr:uid="{00000000-0005-0000-0000-0000D11D0000}"/>
    <cellStyle name="Currency 2 6 3 8 6" xfId="7913" xr:uid="{00000000-0005-0000-0000-0000D21D0000}"/>
    <cellStyle name="Currency 2 6 3 8 6 2" xfId="7914" xr:uid="{00000000-0005-0000-0000-0000D31D0000}"/>
    <cellStyle name="Currency 2 6 3 8 6 2 2" xfId="7915" xr:uid="{00000000-0005-0000-0000-0000D41D0000}"/>
    <cellStyle name="Currency 2 6 3 8 6 3" xfId="7916" xr:uid="{00000000-0005-0000-0000-0000D51D0000}"/>
    <cellStyle name="Currency 2 6 3 8 7" xfId="7917" xr:uid="{00000000-0005-0000-0000-0000D61D0000}"/>
    <cellStyle name="Currency 2 6 3 8 7 2" xfId="7918" xr:uid="{00000000-0005-0000-0000-0000D71D0000}"/>
    <cellStyle name="Currency 2 6 3 8 7 2 2" xfId="7919" xr:uid="{00000000-0005-0000-0000-0000D81D0000}"/>
    <cellStyle name="Currency 2 6 3 8 7 3" xfId="7920" xr:uid="{00000000-0005-0000-0000-0000D91D0000}"/>
    <cellStyle name="Currency 2 6 3 8 8" xfId="7921" xr:uid="{00000000-0005-0000-0000-0000DA1D0000}"/>
    <cellStyle name="Currency 2 6 3 8 8 2" xfId="7922" xr:uid="{00000000-0005-0000-0000-0000DB1D0000}"/>
    <cellStyle name="Currency 2 6 3 8 9" xfId="7923" xr:uid="{00000000-0005-0000-0000-0000DC1D0000}"/>
    <cellStyle name="Currency 2 6 3 8 9 2" xfId="7924" xr:uid="{00000000-0005-0000-0000-0000DD1D0000}"/>
    <cellStyle name="Currency 2 6 3 9" xfId="7925" xr:uid="{00000000-0005-0000-0000-0000DE1D0000}"/>
    <cellStyle name="Currency 2 6 3 9 2" xfId="7926" xr:uid="{00000000-0005-0000-0000-0000DF1D0000}"/>
    <cellStyle name="Currency 2 6 3 9 3" xfId="7927" xr:uid="{00000000-0005-0000-0000-0000E01D0000}"/>
    <cellStyle name="Currency 2 6 4" xfId="331" xr:uid="{00000000-0005-0000-0000-0000E11D0000}"/>
    <cellStyle name="Currency 2 6 4 10" xfId="7928" xr:uid="{00000000-0005-0000-0000-0000E21D0000}"/>
    <cellStyle name="Currency 2 6 4 10 2" xfId="7929" xr:uid="{00000000-0005-0000-0000-0000E31D0000}"/>
    <cellStyle name="Currency 2 6 4 10 2 2" xfId="7930" xr:uid="{00000000-0005-0000-0000-0000E41D0000}"/>
    <cellStyle name="Currency 2 6 4 10 3" xfId="7931" xr:uid="{00000000-0005-0000-0000-0000E51D0000}"/>
    <cellStyle name="Currency 2 6 4 11" xfId="7932" xr:uid="{00000000-0005-0000-0000-0000E61D0000}"/>
    <cellStyle name="Currency 2 6 4 11 2" xfId="7933" xr:uid="{00000000-0005-0000-0000-0000E71D0000}"/>
    <cellStyle name="Currency 2 6 4 12" xfId="7934" xr:uid="{00000000-0005-0000-0000-0000E81D0000}"/>
    <cellStyle name="Currency 2 6 4 12 2" xfId="7935" xr:uid="{00000000-0005-0000-0000-0000E91D0000}"/>
    <cellStyle name="Currency 2 6 4 13" xfId="7936" xr:uid="{00000000-0005-0000-0000-0000EA1D0000}"/>
    <cellStyle name="Currency 2 6 4 14" xfId="7937" xr:uid="{00000000-0005-0000-0000-0000EB1D0000}"/>
    <cellStyle name="Currency 2 6 4 15" xfId="7938" xr:uid="{00000000-0005-0000-0000-0000EC1D0000}"/>
    <cellStyle name="Currency 2 6 4 16" xfId="7939" xr:uid="{00000000-0005-0000-0000-0000ED1D0000}"/>
    <cellStyle name="Currency 2 6 4 2" xfId="332" xr:uid="{00000000-0005-0000-0000-0000EE1D0000}"/>
    <cellStyle name="Currency 2 6 4 2 2" xfId="7940" xr:uid="{00000000-0005-0000-0000-0000EF1D0000}"/>
    <cellStyle name="Currency 2 6 4 2 2 10" xfId="7941" xr:uid="{00000000-0005-0000-0000-0000F01D0000}"/>
    <cellStyle name="Currency 2 6 4 2 2 2" xfId="7942" xr:uid="{00000000-0005-0000-0000-0000F11D0000}"/>
    <cellStyle name="Currency 2 6 4 2 2 2 2" xfId="7943" xr:uid="{00000000-0005-0000-0000-0000F21D0000}"/>
    <cellStyle name="Currency 2 6 4 2 2 2 3" xfId="7944" xr:uid="{00000000-0005-0000-0000-0000F31D0000}"/>
    <cellStyle name="Currency 2 6 4 2 2 3" xfId="7945" xr:uid="{00000000-0005-0000-0000-0000F41D0000}"/>
    <cellStyle name="Currency 2 6 4 2 2 3 2" xfId="7946" xr:uid="{00000000-0005-0000-0000-0000F51D0000}"/>
    <cellStyle name="Currency 2 6 4 2 2 3 3" xfId="7947" xr:uid="{00000000-0005-0000-0000-0000F61D0000}"/>
    <cellStyle name="Currency 2 6 4 2 2 4" xfId="7948" xr:uid="{00000000-0005-0000-0000-0000F71D0000}"/>
    <cellStyle name="Currency 2 6 4 2 2 4 2" xfId="7949" xr:uid="{00000000-0005-0000-0000-0000F81D0000}"/>
    <cellStyle name="Currency 2 6 4 2 2 4 2 2" xfId="7950" xr:uid="{00000000-0005-0000-0000-0000F91D0000}"/>
    <cellStyle name="Currency 2 6 4 2 2 4 3" xfId="7951" xr:uid="{00000000-0005-0000-0000-0000FA1D0000}"/>
    <cellStyle name="Currency 2 6 4 2 2 5" xfId="7952" xr:uid="{00000000-0005-0000-0000-0000FB1D0000}"/>
    <cellStyle name="Currency 2 6 4 2 2 5 2" xfId="7953" xr:uid="{00000000-0005-0000-0000-0000FC1D0000}"/>
    <cellStyle name="Currency 2 6 4 2 2 5 2 2" xfId="7954" xr:uid="{00000000-0005-0000-0000-0000FD1D0000}"/>
    <cellStyle name="Currency 2 6 4 2 2 5 3" xfId="7955" xr:uid="{00000000-0005-0000-0000-0000FE1D0000}"/>
    <cellStyle name="Currency 2 6 4 2 2 6" xfId="7956" xr:uid="{00000000-0005-0000-0000-0000FF1D0000}"/>
    <cellStyle name="Currency 2 6 4 2 2 6 2" xfId="7957" xr:uid="{00000000-0005-0000-0000-0000001E0000}"/>
    <cellStyle name="Currency 2 6 4 2 2 6 2 2" xfId="7958" xr:uid="{00000000-0005-0000-0000-0000011E0000}"/>
    <cellStyle name="Currency 2 6 4 2 2 6 3" xfId="7959" xr:uid="{00000000-0005-0000-0000-0000021E0000}"/>
    <cellStyle name="Currency 2 6 4 2 2 7" xfId="7960" xr:uid="{00000000-0005-0000-0000-0000031E0000}"/>
    <cellStyle name="Currency 2 6 4 2 2 7 2" xfId="7961" xr:uid="{00000000-0005-0000-0000-0000041E0000}"/>
    <cellStyle name="Currency 2 6 4 2 2 8" xfId="7962" xr:uid="{00000000-0005-0000-0000-0000051E0000}"/>
    <cellStyle name="Currency 2 6 4 2 2 8 2" xfId="7963" xr:uid="{00000000-0005-0000-0000-0000061E0000}"/>
    <cellStyle name="Currency 2 6 4 2 2 9" xfId="7964" xr:uid="{00000000-0005-0000-0000-0000071E0000}"/>
    <cellStyle name="Currency 2 6 4 2 3" xfId="7965" xr:uid="{00000000-0005-0000-0000-0000081E0000}"/>
    <cellStyle name="Currency 2 6 4 2 3 10" xfId="7966" xr:uid="{00000000-0005-0000-0000-0000091E0000}"/>
    <cellStyle name="Currency 2 6 4 2 3 2" xfId="7967" xr:uid="{00000000-0005-0000-0000-00000A1E0000}"/>
    <cellStyle name="Currency 2 6 4 2 3 2 2" xfId="7968" xr:uid="{00000000-0005-0000-0000-00000B1E0000}"/>
    <cellStyle name="Currency 2 6 4 2 3 2 3" xfId="7969" xr:uid="{00000000-0005-0000-0000-00000C1E0000}"/>
    <cellStyle name="Currency 2 6 4 2 3 3" xfId="7970" xr:uid="{00000000-0005-0000-0000-00000D1E0000}"/>
    <cellStyle name="Currency 2 6 4 2 3 3 2" xfId="7971" xr:uid="{00000000-0005-0000-0000-00000E1E0000}"/>
    <cellStyle name="Currency 2 6 4 2 3 3 3" xfId="7972" xr:uid="{00000000-0005-0000-0000-00000F1E0000}"/>
    <cellStyle name="Currency 2 6 4 2 3 4" xfId="7973" xr:uid="{00000000-0005-0000-0000-0000101E0000}"/>
    <cellStyle name="Currency 2 6 4 2 3 4 2" xfId="7974" xr:uid="{00000000-0005-0000-0000-0000111E0000}"/>
    <cellStyle name="Currency 2 6 4 2 3 4 2 2" xfId="7975" xr:uid="{00000000-0005-0000-0000-0000121E0000}"/>
    <cellStyle name="Currency 2 6 4 2 3 4 3" xfId="7976" xr:uid="{00000000-0005-0000-0000-0000131E0000}"/>
    <cellStyle name="Currency 2 6 4 2 3 5" xfId="7977" xr:uid="{00000000-0005-0000-0000-0000141E0000}"/>
    <cellStyle name="Currency 2 6 4 2 3 5 2" xfId="7978" xr:uid="{00000000-0005-0000-0000-0000151E0000}"/>
    <cellStyle name="Currency 2 6 4 2 3 5 2 2" xfId="7979" xr:uid="{00000000-0005-0000-0000-0000161E0000}"/>
    <cellStyle name="Currency 2 6 4 2 3 5 3" xfId="7980" xr:uid="{00000000-0005-0000-0000-0000171E0000}"/>
    <cellStyle name="Currency 2 6 4 2 3 6" xfId="7981" xr:uid="{00000000-0005-0000-0000-0000181E0000}"/>
    <cellStyle name="Currency 2 6 4 2 3 6 2" xfId="7982" xr:uid="{00000000-0005-0000-0000-0000191E0000}"/>
    <cellStyle name="Currency 2 6 4 2 3 6 2 2" xfId="7983" xr:uid="{00000000-0005-0000-0000-00001A1E0000}"/>
    <cellStyle name="Currency 2 6 4 2 3 6 3" xfId="7984" xr:uid="{00000000-0005-0000-0000-00001B1E0000}"/>
    <cellStyle name="Currency 2 6 4 2 3 7" xfId="7985" xr:uid="{00000000-0005-0000-0000-00001C1E0000}"/>
    <cellStyle name="Currency 2 6 4 2 3 7 2" xfId="7986" xr:uid="{00000000-0005-0000-0000-00001D1E0000}"/>
    <cellStyle name="Currency 2 6 4 2 3 8" xfId="7987" xr:uid="{00000000-0005-0000-0000-00001E1E0000}"/>
    <cellStyle name="Currency 2 6 4 2 3 8 2" xfId="7988" xr:uid="{00000000-0005-0000-0000-00001F1E0000}"/>
    <cellStyle name="Currency 2 6 4 2 3 9" xfId="7989" xr:uid="{00000000-0005-0000-0000-0000201E0000}"/>
    <cellStyle name="Currency 2 6 4 2 4" xfId="7990" xr:uid="{00000000-0005-0000-0000-0000211E0000}"/>
    <cellStyle name="Currency 2 6 4 2 4 10" xfId="7991" xr:uid="{00000000-0005-0000-0000-0000221E0000}"/>
    <cellStyle name="Currency 2 6 4 2 4 2" xfId="7992" xr:uid="{00000000-0005-0000-0000-0000231E0000}"/>
    <cellStyle name="Currency 2 6 4 2 4 3" xfId="7993" xr:uid="{00000000-0005-0000-0000-0000241E0000}"/>
    <cellStyle name="Currency 2 6 4 2 4 3 2" xfId="7994" xr:uid="{00000000-0005-0000-0000-0000251E0000}"/>
    <cellStyle name="Currency 2 6 4 2 4 3 2 2" xfId="7995" xr:uid="{00000000-0005-0000-0000-0000261E0000}"/>
    <cellStyle name="Currency 2 6 4 2 4 3 3" xfId="7996" xr:uid="{00000000-0005-0000-0000-0000271E0000}"/>
    <cellStyle name="Currency 2 6 4 2 4 4" xfId="7997" xr:uid="{00000000-0005-0000-0000-0000281E0000}"/>
    <cellStyle name="Currency 2 6 4 2 4 4 2" xfId="7998" xr:uid="{00000000-0005-0000-0000-0000291E0000}"/>
    <cellStyle name="Currency 2 6 4 2 4 4 2 2" xfId="7999" xr:uid="{00000000-0005-0000-0000-00002A1E0000}"/>
    <cellStyle name="Currency 2 6 4 2 4 4 3" xfId="8000" xr:uid="{00000000-0005-0000-0000-00002B1E0000}"/>
    <cellStyle name="Currency 2 6 4 2 4 5" xfId="8001" xr:uid="{00000000-0005-0000-0000-00002C1E0000}"/>
    <cellStyle name="Currency 2 6 4 2 4 5 2" xfId="8002" xr:uid="{00000000-0005-0000-0000-00002D1E0000}"/>
    <cellStyle name="Currency 2 6 4 2 4 5 2 2" xfId="8003" xr:uid="{00000000-0005-0000-0000-00002E1E0000}"/>
    <cellStyle name="Currency 2 6 4 2 4 5 3" xfId="8004" xr:uid="{00000000-0005-0000-0000-00002F1E0000}"/>
    <cellStyle name="Currency 2 6 4 2 4 6" xfId="8005" xr:uid="{00000000-0005-0000-0000-0000301E0000}"/>
    <cellStyle name="Currency 2 6 4 2 4 6 2" xfId="8006" xr:uid="{00000000-0005-0000-0000-0000311E0000}"/>
    <cellStyle name="Currency 2 6 4 2 4 7" xfId="8007" xr:uid="{00000000-0005-0000-0000-0000321E0000}"/>
    <cellStyle name="Currency 2 6 4 2 4 7 2" xfId="8008" xr:uid="{00000000-0005-0000-0000-0000331E0000}"/>
    <cellStyle name="Currency 2 6 4 2 4 8" xfId="8009" xr:uid="{00000000-0005-0000-0000-0000341E0000}"/>
    <cellStyle name="Currency 2 6 4 2 4 9" xfId="8010" xr:uid="{00000000-0005-0000-0000-0000351E0000}"/>
    <cellStyle name="Currency 2 6 4 2 5" xfId="8011" xr:uid="{00000000-0005-0000-0000-0000361E0000}"/>
    <cellStyle name="Currency 2 6 4 2 5 2" xfId="8012" xr:uid="{00000000-0005-0000-0000-0000371E0000}"/>
    <cellStyle name="Currency 2 6 4 2 5 3" xfId="8013" xr:uid="{00000000-0005-0000-0000-0000381E0000}"/>
    <cellStyle name="Currency 2 6 4 2 5 4" xfId="25547" xr:uid="{00000000-0005-0000-0000-0000391E0000}"/>
    <cellStyle name="Currency 2 6 4 2 6" xfId="8014" xr:uid="{00000000-0005-0000-0000-00003A1E0000}"/>
    <cellStyle name="Currency 2 6 4 2 6 2" xfId="8015" xr:uid="{00000000-0005-0000-0000-00003B1E0000}"/>
    <cellStyle name="Currency 2 6 4 2 6 2 2" xfId="8016" xr:uid="{00000000-0005-0000-0000-00003C1E0000}"/>
    <cellStyle name="Currency 2 6 4 2 6 2 2 2" xfId="8017" xr:uid="{00000000-0005-0000-0000-00003D1E0000}"/>
    <cellStyle name="Currency 2 6 4 2 6 2 3" xfId="8018" xr:uid="{00000000-0005-0000-0000-00003E1E0000}"/>
    <cellStyle name="Currency 2 6 4 2 6 3" xfId="8019" xr:uid="{00000000-0005-0000-0000-00003F1E0000}"/>
    <cellStyle name="Currency 2 6 4 2 6 3 2" xfId="8020" xr:uid="{00000000-0005-0000-0000-0000401E0000}"/>
    <cellStyle name="Currency 2 6 4 2 6 3 2 2" xfId="8021" xr:uid="{00000000-0005-0000-0000-0000411E0000}"/>
    <cellStyle name="Currency 2 6 4 2 6 3 3" xfId="8022" xr:uid="{00000000-0005-0000-0000-0000421E0000}"/>
    <cellStyle name="Currency 2 6 4 2 6 4" xfId="8023" xr:uid="{00000000-0005-0000-0000-0000431E0000}"/>
    <cellStyle name="Currency 2 6 4 2 6 4 2" xfId="8024" xr:uid="{00000000-0005-0000-0000-0000441E0000}"/>
    <cellStyle name="Currency 2 6 4 2 6 4 2 2" xfId="8025" xr:uid="{00000000-0005-0000-0000-0000451E0000}"/>
    <cellStyle name="Currency 2 6 4 2 6 4 3" xfId="8026" xr:uid="{00000000-0005-0000-0000-0000461E0000}"/>
    <cellStyle name="Currency 2 6 4 2 6 5" xfId="8027" xr:uid="{00000000-0005-0000-0000-0000471E0000}"/>
    <cellStyle name="Currency 2 6 4 2 6 5 2" xfId="8028" xr:uid="{00000000-0005-0000-0000-0000481E0000}"/>
    <cellStyle name="Currency 2 6 4 2 6 6" xfId="8029" xr:uid="{00000000-0005-0000-0000-0000491E0000}"/>
    <cellStyle name="Currency 2 6 4 2 6 6 2" xfId="8030" xr:uid="{00000000-0005-0000-0000-00004A1E0000}"/>
    <cellStyle name="Currency 2 6 4 2 6 7" xfId="8031" xr:uid="{00000000-0005-0000-0000-00004B1E0000}"/>
    <cellStyle name="Currency 2 6 4 2 7" xfId="8032" xr:uid="{00000000-0005-0000-0000-00004C1E0000}"/>
    <cellStyle name="Currency 2 6 4 2 7 2" xfId="8033" xr:uid="{00000000-0005-0000-0000-00004D1E0000}"/>
    <cellStyle name="Currency 2 6 4 2 7 2 2" xfId="8034" xr:uid="{00000000-0005-0000-0000-00004E1E0000}"/>
    <cellStyle name="Currency 2 6 4 2 7 3" xfId="8035" xr:uid="{00000000-0005-0000-0000-00004F1E0000}"/>
    <cellStyle name="Currency 2 6 4 2 8" xfId="8036" xr:uid="{00000000-0005-0000-0000-0000501E0000}"/>
    <cellStyle name="Currency 2 6 4 2 8 2" xfId="8037" xr:uid="{00000000-0005-0000-0000-0000511E0000}"/>
    <cellStyle name="Currency 2 6 4 2 8 2 2" xfId="8038" xr:uid="{00000000-0005-0000-0000-0000521E0000}"/>
    <cellStyle name="Currency 2 6 4 2 8 3" xfId="8039" xr:uid="{00000000-0005-0000-0000-0000531E0000}"/>
    <cellStyle name="Currency 2 6 4 2 9" xfId="8040" xr:uid="{00000000-0005-0000-0000-0000541E0000}"/>
    <cellStyle name="Currency 2 6 4 3" xfId="333" xr:uid="{00000000-0005-0000-0000-0000551E0000}"/>
    <cellStyle name="Currency 2 6 4 3 10" xfId="8041" xr:uid="{00000000-0005-0000-0000-0000561E0000}"/>
    <cellStyle name="Currency 2 6 4 3 11" xfId="8042" xr:uid="{00000000-0005-0000-0000-0000571E0000}"/>
    <cellStyle name="Currency 2 6 4 3 12" xfId="8043" xr:uid="{00000000-0005-0000-0000-0000581E0000}"/>
    <cellStyle name="Currency 2 6 4 3 13" xfId="8044" xr:uid="{00000000-0005-0000-0000-0000591E0000}"/>
    <cellStyle name="Currency 2 6 4 3 2" xfId="334" xr:uid="{00000000-0005-0000-0000-00005A1E0000}"/>
    <cellStyle name="Currency 2 6 4 3 2 10" xfId="8045" xr:uid="{00000000-0005-0000-0000-00005B1E0000}"/>
    <cellStyle name="Currency 2 6 4 3 2 2" xfId="8046" xr:uid="{00000000-0005-0000-0000-00005C1E0000}"/>
    <cellStyle name="Currency 2 6 4 3 2 2 2" xfId="8047" xr:uid="{00000000-0005-0000-0000-00005D1E0000}"/>
    <cellStyle name="Currency 2 6 4 3 2 2 3" xfId="8048" xr:uid="{00000000-0005-0000-0000-00005E1E0000}"/>
    <cellStyle name="Currency 2 6 4 3 2 3" xfId="8049" xr:uid="{00000000-0005-0000-0000-00005F1E0000}"/>
    <cellStyle name="Currency 2 6 4 3 2 3 2" xfId="8050" xr:uid="{00000000-0005-0000-0000-0000601E0000}"/>
    <cellStyle name="Currency 2 6 4 3 2 3 3" xfId="8051" xr:uid="{00000000-0005-0000-0000-0000611E0000}"/>
    <cellStyle name="Currency 2 6 4 3 2 3 4" xfId="25549" xr:uid="{00000000-0005-0000-0000-0000621E0000}"/>
    <cellStyle name="Currency 2 6 4 3 2 4" xfId="8052" xr:uid="{00000000-0005-0000-0000-0000631E0000}"/>
    <cellStyle name="Currency 2 6 4 3 2 4 2" xfId="8053" xr:uid="{00000000-0005-0000-0000-0000641E0000}"/>
    <cellStyle name="Currency 2 6 4 3 2 4 2 2" xfId="8054" xr:uid="{00000000-0005-0000-0000-0000651E0000}"/>
    <cellStyle name="Currency 2 6 4 3 2 4 3" xfId="8055" xr:uid="{00000000-0005-0000-0000-0000661E0000}"/>
    <cellStyle name="Currency 2 6 4 3 2 5" xfId="8056" xr:uid="{00000000-0005-0000-0000-0000671E0000}"/>
    <cellStyle name="Currency 2 6 4 3 2 5 2" xfId="8057" xr:uid="{00000000-0005-0000-0000-0000681E0000}"/>
    <cellStyle name="Currency 2 6 4 3 2 5 2 2" xfId="8058" xr:uid="{00000000-0005-0000-0000-0000691E0000}"/>
    <cellStyle name="Currency 2 6 4 3 2 5 3" xfId="8059" xr:uid="{00000000-0005-0000-0000-00006A1E0000}"/>
    <cellStyle name="Currency 2 6 4 3 2 6" xfId="8060" xr:uid="{00000000-0005-0000-0000-00006B1E0000}"/>
    <cellStyle name="Currency 2 6 4 3 2 6 2" xfId="8061" xr:uid="{00000000-0005-0000-0000-00006C1E0000}"/>
    <cellStyle name="Currency 2 6 4 3 2 6 2 2" xfId="8062" xr:uid="{00000000-0005-0000-0000-00006D1E0000}"/>
    <cellStyle name="Currency 2 6 4 3 2 6 3" xfId="8063" xr:uid="{00000000-0005-0000-0000-00006E1E0000}"/>
    <cellStyle name="Currency 2 6 4 3 2 7" xfId="8064" xr:uid="{00000000-0005-0000-0000-00006F1E0000}"/>
    <cellStyle name="Currency 2 6 4 3 2 7 2" xfId="8065" xr:uid="{00000000-0005-0000-0000-0000701E0000}"/>
    <cellStyle name="Currency 2 6 4 3 2 8" xfId="8066" xr:uid="{00000000-0005-0000-0000-0000711E0000}"/>
    <cellStyle name="Currency 2 6 4 3 2 8 2" xfId="8067" xr:uid="{00000000-0005-0000-0000-0000721E0000}"/>
    <cellStyle name="Currency 2 6 4 3 2 9" xfId="8068" xr:uid="{00000000-0005-0000-0000-0000731E0000}"/>
    <cellStyle name="Currency 2 6 4 3 3" xfId="335" xr:uid="{00000000-0005-0000-0000-0000741E0000}"/>
    <cellStyle name="Currency 2 6 4 3 3 2" xfId="8069" xr:uid="{00000000-0005-0000-0000-0000751E0000}"/>
    <cellStyle name="Currency 2 6 4 3 3 2 2" xfId="25550" xr:uid="{00000000-0005-0000-0000-0000761E0000}"/>
    <cellStyle name="Currency 2 6 4 3 3 2 3" xfId="25641" xr:uid="{00000000-0005-0000-0000-0000771E0000}"/>
    <cellStyle name="Currency 2 6 4 3 3 3" xfId="8070" xr:uid="{00000000-0005-0000-0000-0000781E0000}"/>
    <cellStyle name="Currency 2 6 4 3 4" xfId="8071" xr:uid="{00000000-0005-0000-0000-0000791E0000}"/>
    <cellStyle name="Currency 2 6 4 3 4 2" xfId="8072" xr:uid="{00000000-0005-0000-0000-00007A1E0000}"/>
    <cellStyle name="Currency 2 6 4 3 4 3" xfId="8073" xr:uid="{00000000-0005-0000-0000-00007B1E0000}"/>
    <cellStyle name="Currency 2 6 4 3 4 4" xfId="25548" xr:uid="{00000000-0005-0000-0000-00007C1E0000}"/>
    <cellStyle name="Currency 2 6 4 3 5" xfId="8074" xr:uid="{00000000-0005-0000-0000-00007D1E0000}"/>
    <cellStyle name="Currency 2 6 4 3 5 2" xfId="8075" xr:uid="{00000000-0005-0000-0000-00007E1E0000}"/>
    <cellStyle name="Currency 2 6 4 3 5 2 2" xfId="8076" xr:uid="{00000000-0005-0000-0000-00007F1E0000}"/>
    <cellStyle name="Currency 2 6 4 3 5 3" xfId="8077" xr:uid="{00000000-0005-0000-0000-0000801E0000}"/>
    <cellStyle name="Currency 2 6 4 3 6" xfId="8078" xr:uid="{00000000-0005-0000-0000-0000811E0000}"/>
    <cellStyle name="Currency 2 6 4 3 6 2" xfId="8079" xr:uid="{00000000-0005-0000-0000-0000821E0000}"/>
    <cellStyle name="Currency 2 6 4 3 6 2 2" xfId="8080" xr:uid="{00000000-0005-0000-0000-0000831E0000}"/>
    <cellStyle name="Currency 2 6 4 3 6 3" xfId="8081" xr:uid="{00000000-0005-0000-0000-0000841E0000}"/>
    <cellStyle name="Currency 2 6 4 3 7" xfId="8082" xr:uid="{00000000-0005-0000-0000-0000851E0000}"/>
    <cellStyle name="Currency 2 6 4 3 7 2" xfId="8083" xr:uid="{00000000-0005-0000-0000-0000861E0000}"/>
    <cellStyle name="Currency 2 6 4 3 7 2 2" xfId="8084" xr:uid="{00000000-0005-0000-0000-0000871E0000}"/>
    <cellStyle name="Currency 2 6 4 3 7 3" xfId="8085" xr:uid="{00000000-0005-0000-0000-0000881E0000}"/>
    <cellStyle name="Currency 2 6 4 3 8" xfId="8086" xr:uid="{00000000-0005-0000-0000-0000891E0000}"/>
    <cellStyle name="Currency 2 6 4 3 8 2" xfId="8087" xr:uid="{00000000-0005-0000-0000-00008A1E0000}"/>
    <cellStyle name="Currency 2 6 4 3 9" xfId="8088" xr:uid="{00000000-0005-0000-0000-00008B1E0000}"/>
    <cellStyle name="Currency 2 6 4 3 9 2" xfId="8089" xr:uid="{00000000-0005-0000-0000-00008C1E0000}"/>
    <cellStyle name="Currency 2 6 4 4" xfId="336" xr:uid="{00000000-0005-0000-0000-00008D1E0000}"/>
    <cellStyle name="Currency 2 6 4 4 2" xfId="337" xr:uid="{00000000-0005-0000-0000-00008E1E0000}"/>
    <cellStyle name="Currency 2 6 4 4 2 10" xfId="8090" xr:uid="{00000000-0005-0000-0000-00008F1E0000}"/>
    <cellStyle name="Currency 2 6 4 4 2 11" xfId="8091" xr:uid="{00000000-0005-0000-0000-0000901E0000}"/>
    <cellStyle name="Currency 2 6 4 4 2 2" xfId="8092" xr:uid="{00000000-0005-0000-0000-0000911E0000}"/>
    <cellStyle name="Currency 2 6 4 4 2 2 2" xfId="8093" xr:uid="{00000000-0005-0000-0000-0000921E0000}"/>
    <cellStyle name="Currency 2 6 4 4 2 2 3" xfId="8094" xr:uid="{00000000-0005-0000-0000-0000931E0000}"/>
    <cellStyle name="Currency 2 6 4 4 2 3" xfId="8095" xr:uid="{00000000-0005-0000-0000-0000941E0000}"/>
    <cellStyle name="Currency 2 6 4 4 2 3 2" xfId="25552" xr:uid="{00000000-0005-0000-0000-0000951E0000}"/>
    <cellStyle name="Currency 2 6 4 4 2 3 3" xfId="25642" xr:uid="{00000000-0005-0000-0000-0000961E0000}"/>
    <cellStyle name="Currency 2 6 4 4 2 4" xfId="8096" xr:uid="{00000000-0005-0000-0000-0000971E0000}"/>
    <cellStyle name="Currency 2 6 4 4 2 4 2" xfId="8097" xr:uid="{00000000-0005-0000-0000-0000981E0000}"/>
    <cellStyle name="Currency 2 6 4 4 2 4 2 2" xfId="8098" xr:uid="{00000000-0005-0000-0000-0000991E0000}"/>
    <cellStyle name="Currency 2 6 4 4 2 4 3" xfId="8099" xr:uid="{00000000-0005-0000-0000-00009A1E0000}"/>
    <cellStyle name="Currency 2 6 4 4 2 5" xfId="8100" xr:uid="{00000000-0005-0000-0000-00009B1E0000}"/>
    <cellStyle name="Currency 2 6 4 4 2 5 2" xfId="8101" xr:uid="{00000000-0005-0000-0000-00009C1E0000}"/>
    <cellStyle name="Currency 2 6 4 4 2 5 2 2" xfId="8102" xr:uid="{00000000-0005-0000-0000-00009D1E0000}"/>
    <cellStyle name="Currency 2 6 4 4 2 5 3" xfId="8103" xr:uid="{00000000-0005-0000-0000-00009E1E0000}"/>
    <cellStyle name="Currency 2 6 4 4 2 6" xfId="8104" xr:uid="{00000000-0005-0000-0000-00009F1E0000}"/>
    <cellStyle name="Currency 2 6 4 4 2 6 2" xfId="8105" xr:uid="{00000000-0005-0000-0000-0000A01E0000}"/>
    <cellStyle name="Currency 2 6 4 4 2 6 2 2" xfId="8106" xr:uid="{00000000-0005-0000-0000-0000A11E0000}"/>
    <cellStyle name="Currency 2 6 4 4 2 6 3" xfId="8107" xr:uid="{00000000-0005-0000-0000-0000A21E0000}"/>
    <cellStyle name="Currency 2 6 4 4 2 7" xfId="8108" xr:uid="{00000000-0005-0000-0000-0000A31E0000}"/>
    <cellStyle name="Currency 2 6 4 4 2 7 2" xfId="8109" xr:uid="{00000000-0005-0000-0000-0000A41E0000}"/>
    <cellStyle name="Currency 2 6 4 4 2 8" xfId="8110" xr:uid="{00000000-0005-0000-0000-0000A51E0000}"/>
    <cellStyle name="Currency 2 6 4 4 2 8 2" xfId="8111" xr:uid="{00000000-0005-0000-0000-0000A61E0000}"/>
    <cellStyle name="Currency 2 6 4 4 2 9" xfId="8112" xr:uid="{00000000-0005-0000-0000-0000A71E0000}"/>
    <cellStyle name="Currency 2 6 4 4 3" xfId="338" xr:uid="{00000000-0005-0000-0000-0000A81E0000}"/>
    <cellStyle name="Currency 2 6 4 4 3 2" xfId="8113" xr:uid="{00000000-0005-0000-0000-0000A91E0000}"/>
    <cellStyle name="Currency 2 6 4 4 3 2 2" xfId="25553" xr:uid="{00000000-0005-0000-0000-0000AA1E0000}"/>
    <cellStyle name="Currency 2 6 4 4 3 2 3" xfId="25643" xr:uid="{00000000-0005-0000-0000-0000AB1E0000}"/>
    <cellStyle name="Currency 2 6 4 4 3 3" xfId="8114" xr:uid="{00000000-0005-0000-0000-0000AC1E0000}"/>
    <cellStyle name="Currency 2 6 4 4 4" xfId="8115" xr:uid="{00000000-0005-0000-0000-0000AD1E0000}"/>
    <cellStyle name="Currency 2 6 4 4 4 2" xfId="8116" xr:uid="{00000000-0005-0000-0000-0000AE1E0000}"/>
    <cellStyle name="Currency 2 6 4 4 4 2 2" xfId="8117" xr:uid="{00000000-0005-0000-0000-0000AF1E0000}"/>
    <cellStyle name="Currency 2 6 4 4 4 3" xfId="8118" xr:uid="{00000000-0005-0000-0000-0000B01E0000}"/>
    <cellStyle name="Currency 2 6 4 4 4 4" xfId="25551" xr:uid="{00000000-0005-0000-0000-0000B11E0000}"/>
    <cellStyle name="Currency 2 6 4 4 5" xfId="8119" xr:uid="{00000000-0005-0000-0000-0000B21E0000}"/>
    <cellStyle name="Currency 2 6 4 4 5 2" xfId="8120" xr:uid="{00000000-0005-0000-0000-0000B31E0000}"/>
    <cellStyle name="Currency 2 6 4 4 5 2 2" xfId="8121" xr:uid="{00000000-0005-0000-0000-0000B41E0000}"/>
    <cellStyle name="Currency 2 6 4 4 5 3" xfId="8122" xr:uid="{00000000-0005-0000-0000-0000B51E0000}"/>
    <cellStyle name="Currency 2 6 4 4 6" xfId="8123" xr:uid="{00000000-0005-0000-0000-0000B61E0000}"/>
    <cellStyle name="Currency 2 6 4 4 7" xfId="8124" xr:uid="{00000000-0005-0000-0000-0000B71E0000}"/>
    <cellStyle name="Currency 2 6 4 5" xfId="8125" xr:uid="{00000000-0005-0000-0000-0000B81E0000}"/>
    <cellStyle name="Currency 2 6 4 5 10" xfId="8126" xr:uid="{00000000-0005-0000-0000-0000B91E0000}"/>
    <cellStyle name="Currency 2 6 4 5 2" xfId="8127" xr:uid="{00000000-0005-0000-0000-0000BA1E0000}"/>
    <cellStyle name="Currency 2 6 4 5 2 2" xfId="8128" xr:uid="{00000000-0005-0000-0000-0000BB1E0000}"/>
    <cellStyle name="Currency 2 6 4 5 2 3" xfId="8129" xr:uid="{00000000-0005-0000-0000-0000BC1E0000}"/>
    <cellStyle name="Currency 2 6 4 5 3" xfId="8130" xr:uid="{00000000-0005-0000-0000-0000BD1E0000}"/>
    <cellStyle name="Currency 2 6 4 5 3 2" xfId="8131" xr:uid="{00000000-0005-0000-0000-0000BE1E0000}"/>
    <cellStyle name="Currency 2 6 4 5 3 3" xfId="8132" xr:uid="{00000000-0005-0000-0000-0000BF1E0000}"/>
    <cellStyle name="Currency 2 6 4 5 4" xfId="8133" xr:uid="{00000000-0005-0000-0000-0000C01E0000}"/>
    <cellStyle name="Currency 2 6 4 5 4 2" xfId="8134" xr:uid="{00000000-0005-0000-0000-0000C11E0000}"/>
    <cellStyle name="Currency 2 6 4 5 4 2 2" xfId="8135" xr:uid="{00000000-0005-0000-0000-0000C21E0000}"/>
    <cellStyle name="Currency 2 6 4 5 4 3" xfId="8136" xr:uid="{00000000-0005-0000-0000-0000C31E0000}"/>
    <cellStyle name="Currency 2 6 4 5 5" xfId="8137" xr:uid="{00000000-0005-0000-0000-0000C41E0000}"/>
    <cellStyle name="Currency 2 6 4 5 5 2" xfId="8138" xr:uid="{00000000-0005-0000-0000-0000C51E0000}"/>
    <cellStyle name="Currency 2 6 4 5 5 2 2" xfId="8139" xr:uid="{00000000-0005-0000-0000-0000C61E0000}"/>
    <cellStyle name="Currency 2 6 4 5 5 3" xfId="8140" xr:uid="{00000000-0005-0000-0000-0000C71E0000}"/>
    <cellStyle name="Currency 2 6 4 5 6" xfId="8141" xr:uid="{00000000-0005-0000-0000-0000C81E0000}"/>
    <cellStyle name="Currency 2 6 4 5 6 2" xfId="8142" xr:uid="{00000000-0005-0000-0000-0000C91E0000}"/>
    <cellStyle name="Currency 2 6 4 5 6 2 2" xfId="8143" xr:uid="{00000000-0005-0000-0000-0000CA1E0000}"/>
    <cellStyle name="Currency 2 6 4 5 6 3" xfId="8144" xr:uid="{00000000-0005-0000-0000-0000CB1E0000}"/>
    <cellStyle name="Currency 2 6 4 5 7" xfId="8145" xr:uid="{00000000-0005-0000-0000-0000CC1E0000}"/>
    <cellStyle name="Currency 2 6 4 5 7 2" xfId="8146" xr:uid="{00000000-0005-0000-0000-0000CD1E0000}"/>
    <cellStyle name="Currency 2 6 4 5 8" xfId="8147" xr:uid="{00000000-0005-0000-0000-0000CE1E0000}"/>
    <cellStyle name="Currency 2 6 4 5 8 2" xfId="8148" xr:uid="{00000000-0005-0000-0000-0000CF1E0000}"/>
    <cellStyle name="Currency 2 6 4 5 9" xfId="8149" xr:uid="{00000000-0005-0000-0000-0000D01E0000}"/>
    <cellStyle name="Currency 2 6 4 6" xfId="8150" xr:uid="{00000000-0005-0000-0000-0000D11E0000}"/>
    <cellStyle name="Currency 2 6 4 6 10" xfId="8151" xr:uid="{00000000-0005-0000-0000-0000D21E0000}"/>
    <cellStyle name="Currency 2 6 4 6 11" xfId="8152" xr:uid="{00000000-0005-0000-0000-0000D31E0000}"/>
    <cellStyle name="Currency 2 6 4 6 12" xfId="8153" xr:uid="{00000000-0005-0000-0000-0000D41E0000}"/>
    <cellStyle name="Currency 2 6 4 6 2" xfId="8154" xr:uid="{00000000-0005-0000-0000-0000D51E0000}"/>
    <cellStyle name="Currency 2 6 4 6 2 2" xfId="8155" xr:uid="{00000000-0005-0000-0000-0000D61E0000}"/>
    <cellStyle name="Currency 2 6 4 6 2 3" xfId="8156" xr:uid="{00000000-0005-0000-0000-0000D71E0000}"/>
    <cellStyle name="Currency 2 6 4 6 3" xfId="8157" xr:uid="{00000000-0005-0000-0000-0000D81E0000}"/>
    <cellStyle name="Currency 2 6 4 6 3 2" xfId="8158" xr:uid="{00000000-0005-0000-0000-0000D91E0000}"/>
    <cellStyle name="Currency 2 6 4 6 3 3" xfId="8159" xr:uid="{00000000-0005-0000-0000-0000DA1E0000}"/>
    <cellStyle name="Currency 2 6 4 6 4" xfId="8160" xr:uid="{00000000-0005-0000-0000-0000DB1E0000}"/>
    <cellStyle name="Currency 2 6 4 6 5" xfId="8161" xr:uid="{00000000-0005-0000-0000-0000DC1E0000}"/>
    <cellStyle name="Currency 2 6 4 6 5 2" xfId="8162" xr:uid="{00000000-0005-0000-0000-0000DD1E0000}"/>
    <cellStyle name="Currency 2 6 4 6 5 2 2" xfId="8163" xr:uid="{00000000-0005-0000-0000-0000DE1E0000}"/>
    <cellStyle name="Currency 2 6 4 6 5 3" xfId="8164" xr:uid="{00000000-0005-0000-0000-0000DF1E0000}"/>
    <cellStyle name="Currency 2 6 4 6 6" xfId="8165" xr:uid="{00000000-0005-0000-0000-0000E01E0000}"/>
    <cellStyle name="Currency 2 6 4 6 6 2" xfId="8166" xr:uid="{00000000-0005-0000-0000-0000E11E0000}"/>
    <cellStyle name="Currency 2 6 4 6 6 2 2" xfId="8167" xr:uid="{00000000-0005-0000-0000-0000E21E0000}"/>
    <cellStyle name="Currency 2 6 4 6 6 3" xfId="8168" xr:uid="{00000000-0005-0000-0000-0000E31E0000}"/>
    <cellStyle name="Currency 2 6 4 6 7" xfId="8169" xr:uid="{00000000-0005-0000-0000-0000E41E0000}"/>
    <cellStyle name="Currency 2 6 4 6 7 2" xfId="8170" xr:uid="{00000000-0005-0000-0000-0000E51E0000}"/>
    <cellStyle name="Currency 2 6 4 6 7 2 2" xfId="8171" xr:uid="{00000000-0005-0000-0000-0000E61E0000}"/>
    <cellStyle name="Currency 2 6 4 6 7 3" xfId="8172" xr:uid="{00000000-0005-0000-0000-0000E71E0000}"/>
    <cellStyle name="Currency 2 6 4 6 8" xfId="8173" xr:uid="{00000000-0005-0000-0000-0000E81E0000}"/>
    <cellStyle name="Currency 2 6 4 6 8 2" xfId="8174" xr:uid="{00000000-0005-0000-0000-0000E91E0000}"/>
    <cellStyle name="Currency 2 6 4 6 9" xfId="8175" xr:uid="{00000000-0005-0000-0000-0000EA1E0000}"/>
    <cellStyle name="Currency 2 6 4 6 9 2" xfId="8176" xr:uid="{00000000-0005-0000-0000-0000EB1E0000}"/>
    <cellStyle name="Currency 2 6 4 7" xfId="8177" xr:uid="{00000000-0005-0000-0000-0000EC1E0000}"/>
    <cellStyle name="Currency 2 6 4 7 2" xfId="8178" xr:uid="{00000000-0005-0000-0000-0000ED1E0000}"/>
    <cellStyle name="Currency 2 6 4 7 3" xfId="8179" xr:uid="{00000000-0005-0000-0000-0000EE1E0000}"/>
    <cellStyle name="Currency 2 6 4 8" xfId="8180" xr:uid="{00000000-0005-0000-0000-0000EF1E0000}"/>
    <cellStyle name="Currency 2 6 4 8 2" xfId="8181" xr:uid="{00000000-0005-0000-0000-0000F01E0000}"/>
    <cellStyle name="Currency 2 6 4 8 2 2" xfId="8182" xr:uid="{00000000-0005-0000-0000-0000F11E0000}"/>
    <cellStyle name="Currency 2 6 4 8 3" xfId="8183" xr:uid="{00000000-0005-0000-0000-0000F21E0000}"/>
    <cellStyle name="Currency 2 6 4 8 4" xfId="8184" xr:uid="{00000000-0005-0000-0000-0000F31E0000}"/>
    <cellStyle name="Currency 2 6 4 9" xfId="8185" xr:uid="{00000000-0005-0000-0000-0000F41E0000}"/>
    <cellStyle name="Currency 2 6 4 9 2" xfId="8186" xr:uid="{00000000-0005-0000-0000-0000F51E0000}"/>
    <cellStyle name="Currency 2 6 4 9 2 2" xfId="8187" xr:uid="{00000000-0005-0000-0000-0000F61E0000}"/>
    <cellStyle name="Currency 2 6 4 9 3" xfId="8188" xr:uid="{00000000-0005-0000-0000-0000F71E0000}"/>
    <cellStyle name="Currency 2 6 5" xfId="339" xr:uid="{00000000-0005-0000-0000-0000F81E0000}"/>
    <cellStyle name="Currency 2 6 5 10" xfId="8189" xr:uid="{00000000-0005-0000-0000-0000F91E0000}"/>
    <cellStyle name="Currency 2 6 5 10 2" xfId="8190" xr:uid="{00000000-0005-0000-0000-0000FA1E0000}"/>
    <cellStyle name="Currency 2 6 5 10 2 2" xfId="8191" xr:uid="{00000000-0005-0000-0000-0000FB1E0000}"/>
    <cellStyle name="Currency 2 6 5 10 3" xfId="8192" xr:uid="{00000000-0005-0000-0000-0000FC1E0000}"/>
    <cellStyle name="Currency 2 6 5 11" xfId="8193" xr:uid="{00000000-0005-0000-0000-0000FD1E0000}"/>
    <cellStyle name="Currency 2 6 5 11 2" xfId="8194" xr:uid="{00000000-0005-0000-0000-0000FE1E0000}"/>
    <cellStyle name="Currency 2 6 5 12" xfId="8195" xr:uid="{00000000-0005-0000-0000-0000FF1E0000}"/>
    <cellStyle name="Currency 2 6 5 12 2" xfId="8196" xr:uid="{00000000-0005-0000-0000-0000001F0000}"/>
    <cellStyle name="Currency 2 6 5 13" xfId="8197" xr:uid="{00000000-0005-0000-0000-0000011F0000}"/>
    <cellStyle name="Currency 2 6 5 14" xfId="8198" xr:uid="{00000000-0005-0000-0000-0000021F0000}"/>
    <cellStyle name="Currency 2 6 5 15" xfId="8199" xr:uid="{00000000-0005-0000-0000-0000031F0000}"/>
    <cellStyle name="Currency 2 6 5 16" xfId="8200" xr:uid="{00000000-0005-0000-0000-0000041F0000}"/>
    <cellStyle name="Currency 2 6 5 2" xfId="340" xr:uid="{00000000-0005-0000-0000-0000051F0000}"/>
    <cellStyle name="Currency 2 6 5 2 2" xfId="8201" xr:uid="{00000000-0005-0000-0000-0000061F0000}"/>
    <cellStyle name="Currency 2 6 5 2 2 10" xfId="8202" xr:uid="{00000000-0005-0000-0000-0000071F0000}"/>
    <cellStyle name="Currency 2 6 5 2 2 2" xfId="8203" xr:uid="{00000000-0005-0000-0000-0000081F0000}"/>
    <cellStyle name="Currency 2 6 5 2 2 2 2" xfId="8204" xr:uid="{00000000-0005-0000-0000-0000091F0000}"/>
    <cellStyle name="Currency 2 6 5 2 2 2 3" xfId="8205" xr:uid="{00000000-0005-0000-0000-00000A1F0000}"/>
    <cellStyle name="Currency 2 6 5 2 2 3" xfId="8206" xr:uid="{00000000-0005-0000-0000-00000B1F0000}"/>
    <cellStyle name="Currency 2 6 5 2 2 3 2" xfId="8207" xr:uid="{00000000-0005-0000-0000-00000C1F0000}"/>
    <cellStyle name="Currency 2 6 5 2 2 3 3" xfId="8208" xr:uid="{00000000-0005-0000-0000-00000D1F0000}"/>
    <cellStyle name="Currency 2 6 5 2 2 4" xfId="8209" xr:uid="{00000000-0005-0000-0000-00000E1F0000}"/>
    <cellStyle name="Currency 2 6 5 2 2 4 2" xfId="8210" xr:uid="{00000000-0005-0000-0000-00000F1F0000}"/>
    <cellStyle name="Currency 2 6 5 2 2 4 2 2" xfId="8211" xr:uid="{00000000-0005-0000-0000-0000101F0000}"/>
    <cellStyle name="Currency 2 6 5 2 2 4 3" xfId="8212" xr:uid="{00000000-0005-0000-0000-0000111F0000}"/>
    <cellStyle name="Currency 2 6 5 2 2 5" xfId="8213" xr:uid="{00000000-0005-0000-0000-0000121F0000}"/>
    <cellStyle name="Currency 2 6 5 2 2 5 2" xfId="8214" xr:uid="{00000000-0005-0000-0000-0000131F0000}"/>
    <cellStyle name="Currency 2 6 5 2 2 5 2 2" xfId="8215" xr:uid="{00000000-0005-0000-0000-0000141F0000}"/>
    <cellStyle name="Currency 2 6 5 2 2 5 3" xfId="8216" xr:uid="{00000000-0005-0000-0000-0000151F0000}"/>
    <cellStyle name="Currency 2 6 5 2 2 6" xfId="8217" xr:uid="{00000000-0005-0000-0000-0000161F0000}"/>
    <cellStyle name="Currency 2 6 5 2 2 6 2" xfId="8218" xr:uid="{00000000-0005-0000-0000-0000171F0000}"/>
    <cellStyle name="Currency 2 6 5 2 2 6 2 2" xfId="8219" xr:uid="{00000000-0005-0000-0000-0000181F0000}"/>
    <cellStyle name="Currency 2 6 5 2 2 6 3" xfId="8220" xr:uid="{00000000-0005-0000-0000-0000191F0000}"/>
    <cellStyle name="Currency 2 6 5 2 2 7" xfId="8221" xr:uid="{00000000-0005-0000-0000-00001A1F0000}"/>
    <cellStyle name="Currency 2 6 5 2 2 7 2" xfId="8222" xr:uid="{00000000-0005-0000-0000-00001B1F0000}"/>
    <cellStyle name="Currency 2 6 5 2 2 8" xfId="8223" xr:uid="{00000000-0005-0000-0000-00001C1F0000}"/>
    <cellStyle name="Currency 2 6 5 2 2 8 2" xfId="8224" xr:uid="{00000000-0005-0000-0000-00001D1F0000}"/>
    <cellStyle name="Currency 2 6 5 2 2 9" xfId="8225" xr:uid="{00000000-0005-0000-0000-00001E1F0000}"/>
    <cellStyle name="Currency 2 6 5 2 3" xfId="8226" xr:uid="{00000000-0005-0000-0000-00001F1F0000}"/>
    <cellStyle name="Currency 2 6 5 2 3 10" xfId="8227" xr:uid="{00000000-0005-0000-0000-0000201F0000}"/>
    <cellStyle name="Currency 2 6 5 2 3 2" xfId="8228" xr:uid="{00000000-0005-0000-0000-0000211F0000}"/>
    <cellStyle name="Currency 2 6 5 2 3 2 2" xfId="8229" xr:uid="{00000000-0005-0000-0000-0000221F0000}"/>
    <cellStyle name="Currency 2 6 5 2 3 2 3" xfId="8230" xr:uid="{00000000-0005-0000-0000-0000231F0000}"/>
    <cellStyle name="Currency 2 6 5 2 3 3" xfId="8231" xr:uid="{00000000-0005-0000-0000-0000241F0000}"/>
    <cellStyle name="Currency 2 6 5 2 3 3 2" xfId="8232" xr:uid="{00000000-0005-0000-0000-0000251F0000}"/>
    <cellStyle name="Currency 2 6 5 2 3 3 3" xfId="8233" xr:uid="{00000000-0005-0000-0000-0000261F0000}"/>
    <cellStyle name="Currency 2 6 5 2 3 4" xfId="8234" xr:uid="{00000000-0005-0000-0000-0000271F0000}"/>
    <cellStyle name="Currency 2 6 5 2 3 4 2" xfId="8235" xr:uid="{00000000-0005-0000-0000-0000281F0000}"/>
    <cellStyle name="Currency 2 6 5 2 3 4 2 2" xfId="8236" xr:uid="{00000000-0005-0000-0000-0000291F0000}"/>
    <cellStyle name="Currency 2 6 5 2 3 4 3" xfId="8237" xr:uid="{00000000-0005-0000-0000-00002A1F0000}"/>
    <cellStyle name="Currency 2 6 5 2 3 5" xfId="8238" xr:uid="{00000000-0005-0000-0000-00002B1F0000}"/>
    <cellStyle name="Currency 2 6 5 2 3 5 2" xfId="8239" xr:uid="{00000000-0005-0000-0000-00002C1F0000}"/>
    <cellStyle name="Currency 2 6 5 2 3 5 2 2" xfId="8240" xr:uid="{00000000-0005-0000-0000-00002D1F0000}"/>
    <cellStyle name="Currency 2 6 5 2 3 5 3" xfId="8241" xr:uid="{00000000-0005-0000-0000-00002E1F0000}"/>
    <cellStyle name="Currency 2 6 5 2 3 6" xfId="8242" xr:uid="{00000000-0005-0000-0000-00002F1F0000}"/>
    <cellStyle name="Currency 2 6 5 2 3 6 2" xfId="8243" xr:uid="{00000000-0005-0000-0000-0000301F0000}"/>
    <cellStyle name="Currency 2 6 5 2 3 6 2 2" xfId="8244" xr:uid="{00000000-0005-0000-0000-0000311F0000}"/>
    <cellStyle name="Currency 2 6 5 2 3 6 3" xfId="8245" xr:uid="{00000000-0005-0000-0000-0000321F0000}"/>
    <cellStyle name="Currency 2 6 5 2 3 7" xfId="8246" xr:uid="{00000000-0005-0000-0000-0000331F0000}"/>
    <cellStyle name="Currency 2 6 5 2 3 7 2" xfId="8247" xr:uid="{00000000-0005-0000-0000-0000341F0000}"/>
    <cellStyle name="Currency 2 6 5 2 3 8" xfId="8248" xr:uid="{00000000-0005-0000-0000-0000351F0000}"/>
    <cellStyle name="Currency 2 6 5 2 3 8 2" xfId="8249" xr:uid="{00000000-0005-0000-0000-0000361F0000}"/>
    <cellStyle name="Currency 2 6 5 2 3 9" xfId="8250" xr:uid="{00000000-0005-0000-0000-0000371F0000}"/>
    <cellStyle name="Currency 2 6 5 2 4" xfId="8251" xr:uid="{00000000-0005-0000-0000-0000381F0000}"/>
    <cellStyle name="Currency 2 6 5 2 4 10" xfId="8252" xr:uid="{00000000-0005-0000-0000-0000391F0000}"/>
    <cellStyle name="Currency 2 6 5 2 4 2" xfId="8253" xr:uid="{00000000-0005-0000-0000-00003A1F0000}"/>
    <cellStyle name="Currency 2 6 5 2 4 3" xfId="8254" xr:uid="{00000000-0005-0000-0000-00003B1F0000}"/>
    <cellStyle name="Currency 2 6 5 2 4 3 2" xfId="8255" xr:uid="{00000000-0005-0000-0000-00003C1F0000}"/>
    <cellStyle name="Currency 2 6 5 2 4 3 2 2" xfId="8256" xr:uid="{00000000-0005-0000-0000-00003D1F0000}"/>
    <cellStyle name="Currency 2 6 5 2 4 3 3" xfId="8257" xr:uid="{00000000-0005-0000-0000-00003E1F0000}"/>
    <cellStyle name="Currency 2 6 5 2 4 4" xfId="8258" xr:uid="{00000000-0005-0000-0000-00003F1F0000}"/>
    <cellStyle name="Currency 2 6 5 2 4 4 2" xfId="8259" xr:uid="{00000000-0005-0000-0000-0000401F0000}"/>
    <cellStyle name="Currency 2 6 5 2 4 4 2 2" xfId="8260" xr:uid="{00000000-0005-0000-0000-0000411F0000}"/>
    <cellStyle name="Currency 2 6 5 2 4 4 3" xfId="8261" xr:uid="{00000000-0005-0000-0000-0000421F0000}"/>
    <cellStyle name="Currency 2 6 5 2 4 5" xfId="8262" xr:uid="{00000000-0005-0000-0000-0000431F0000}"/>
    <cellStyle name="Currency 2 6 5 2 4 5 2" xfId="8263" xr:uid="{00000000-0005-0000-0000-0000441F0000}"/>
    <cellStyle name="Currency 2 6 5 2 4 5 2 2" xfId="8264" xr:uid="{00000000-0005-0000-0000-0000451F0000}"/>
    <cellStyle name="Currency 2 6 5 2 4 5 3" xfId="8265" xr:uid="{00000000-0005-0000-0000-0000461F0000}"/>
    <cellStyle name="Currency 2 6 5 2 4 6" xfId="8266" xr:uid="{00000000-0005-0000-0000-0000471F0000}"/>
    <cellStyle name="Currency 2 6 5 2 4 6 2" xfId="8267" xr:uid="{00000000-0005-0000-0000-0000481F0000}"/>
    <cellStyle name="Currency 2 6 5 2 4 7" xfId="8268" xr:uid="{00000000-0005-0000-0000-0000491F0000}"/>
    <cellStyle name="Currency 2 6 5 2 4 7 2" xfId="8269" xr:uid="{00000000-0005-0000-0000-00004A1F0000}"/>
    <cellStyle name="Currency 2 6 5 2 4 8" xfId="8270" xr:uid="{00000000-0005-0000-0000-00004B1F0000}"/>
    <cellStyle name="Currency 2 6 5 2 4 9" xfId="8271" xr:uid="{00000000-0005-0000-0000-00004C1F0000}"/>
    <cellStyle name="Currency 2 6 5 2 5" xfId="8272" xr:uid="{00000000-0005-0000-0000-00004D1F0000}"/>
    <cellStyle name="Currency 2 6 5 2 5 2" xfId="8273" xr:uid="{00000000-0005-0000-0000-00004E1F0000}"/>
    <cellStyle name="Currency 2 6 5 2 5 3" xfId="8274" xr:uid="{00000000-0005-0000-0000-00004F1F0000}"/>
    <cellStyle name="Currency 2 6 5 2 5 4" xfId="25554" xr:uid="{00000000-0005-0000-0000-0000501F0000}"/>
    <cellStyle name="Currency 2 6 5 2 6" xfId="8275" xr:uid="{00000000-0005-0000-0000-0000511F0000}"/>
    <cellStyle name="Currency 2 6 5 2 6 2" xfId="8276" xr:uid="{00000000-0005-0000-0000-0000521F0000}"/>
    <cellStyle name="Currency 2 6 5 2 6 2 2" xfId="8277" xr:uid="{00000000-0005-0000-0000-0000531F0000}"/>
    <cellStyle name="Currency 2 6 5 2 6 2 2 2" xfId="8278" xr:uid="{00000000-0005-0000-0000-0000541F0000}"/>
    <cellStyle name="Currency 2 6 5 2 6 2 3" xfId="8279" xr:uid="{00000000-0005-0000-0000-0000551F0000}"/>
    <cellStyle name="Currency 2 6 5 2 6 3" xfId="8280" xr:uid="{00000000-0005-0000-0000-0000561F0000}"/>
    <cellStyle name="Currency 2 6 5 2 6 3 2" xfId="8281" xr:uid="{00000000-0005-0000-0000-0000571F0000}"/>
    <cellStyle name="Currency 2 6 5 2 6 3 2 2" xfId="8282" xr:uid="{00000000-0005-0000-0000-0000581F0000}"/>
    <cellStyle name="Currency 2 6 5 2 6 3 3" xfId="8283" xr:uid="{00000000-0005-0000-0000-0000591F0000}"/>
    <cellStyle name="Currency 2 6 5 2 6 4" xfId="8284" xr:uid="{00000000-0005-0000-0000-00005A1F0000}"/>
    <cellStyle name="Currency 2 6 5 2 6 4 2" xfId="8285" xr:uid="{00000000-0005-0000-0000-00005B1F0000}"/>
    <cellStyle name="Currency 2 6 5 2 6 4 2 2" xfId="8286" xr:uid="{00000000-0005-0000-0000-00005C1F0000}"/>
    <cellStyle name="Currency 2 6 5 2 6 4 3" xfId="8287" xr:uid="{00000000-0005-0000-0000-00005D1F0000}"/>
    <cellStyle name="Currency 2 6 5 2 6 5" xfId="8288" xr:uid="{00000000-0005-0000-0000-00005E1F0000}"/>
    <cellStyle name="Currency 2 6 5 2 6 5 2" xfId="8289" xr:uid="{00000000-0005-0000-0000-00005F1F0000}"/>
    <cellStyle name="Currency 2 6 5 2 6 6" xfId="8290" xr:uid="{00000000-0005-0000-0000-0000601F0000}"/>
    <cellStyle name="Currency 2 6 5 2 6 6 2" xfId="8291" xr:uid="{00000000-0005-0000-0000-0000611F0000}"/>
    <cellStyle name="Currency 2 6 5 2 6 7" xfId="8292" xr:uid="{00000000-0005-0000-0000-0000621F0000}"/>
    <cellStyle name="Currency 2 6 5 2 7" xfId="8293" xr:uid="{00000000-0005-0000-0000-0000631F0000}"/>
    <cellStyle name="Currency 2 6 5 2 7 2" xfId="8294" xr:uid="{00000000-0005-0000-0000-0000641F0000}"/>
    <cellStyle name="Currency 2 6 5 2 7 2 2" xfId="8295" xr:uid="{00000000-0005-0000-0000-0000651F0000}"/>
    <cellStyle name="Currency 2 6 5 2 7 3" xfId="8296" xr:uid="{00000000-0005-0000-0000-0000661F0000}"/>
    <cellStyle name="Currency 2 6 5 2 8" xfId="8297" xr:uid="{00000000-0005-0000-0000-0000671F0000}"/>
    <cellStyle name="Currency 2 6 5 2 8 2" xfId="8298" xr:uid="{00000000-0005-0000-0000-0000681F0000}"/>
    <cellStyle name="Currency 2 6 5 2 8 2 2" xfId="8299" xr:uid="{00000000-0005-0000-0000-0000691F0000}"/>
    <cellStyle name="Currency 2 6 5 2 8 3" xfId="8300" xr:uid="{00000000-0005-0000-0000-00006A1F0000}"/>
    <cellStyle name="Currency 2 6 5 2 9" xfId="8301" xr:uid="{00000000-0005-0000-0000-00006B1F0000}"/>
    <cellStyle name="Currency 2 6 5 3" xfId="341" xr:uid="{00000000-0005-0000-0000-00006C1F0000}"/>
    <cellStyle name="Currency 2 6 5 3 10" xfId="8302" xr:uid="{00000000-0005-0000-0000-00006D1F0000}"/>
    <cellStyle name="Currency 2 6 5 3 11" xfId="8303" xr:uid="{00000000-0005-0000-0000-00006E1F0000}"/>
    <cellStyle name="Currency 2 6 5 3 12" xfId="8304" xr:uid="{00000000-0005-0000-0000-00006F1F0000}"/>
    <cellStyle name="Currency 2 6 5 3 13" xfId="8305" xr:uid="{00000000-0005-0000-0000-0000701F0000}"/>
    <cellStyle name="Currency 2 6 5 3 2" xfId="342" xr:uid="{00000000-0005-0000-0000-0000711F0000}"/>
    <cellStyle name="Currency 2 6 5 3 2 10" xfId="8306" xr:uid="{00000000-0005-0000-0000-0000721F0000}"/>
    <cellStyle name="Currency 2 6 5 3 2 2" xfId="8307" xr:uid="{00000000-0005-0000-0000-0000731F0000}"/>
    <cellStyle name="Currency 2 6 5 3 2 2 2" xfId="8308" xr:uid="{00000000-0005-0000-0000-0000741F0000}"/>
    <cellStyle name="Currency 2 6 5 3 2 2 3" xfId="8309" xr:uid="{00000000-0005-0000-0000-0000751F0000}"/>
    <cellStyle name="Currency 2 6 5 3 2 3" xfId="8310" xr:uid="{00000000-0005-0000-0000-0000761F0000}"/>
    <cellStyle name="Currency 2 6 5 3 2 3 2" xfId="8311" xr:uid="{00000000-0005-0000-0000-0000771F0000}"/>
    <cellStyle name="Currency 2 6 5 3 2 3 3" xfId="8312" xr:uid="{00000000-0005-0000-0000-0000781F0000}"/>
    <cellStyle name="Currency 2 6 5 3 2 3 4" xfId="25556" xr:uid="{00000000-0005-0000-0000-0000791F0000}"/>
    <cellStyle name="Currency 2 6 5 3 2 4" xfId="8313" xr:uid="{00000000-0005-0000-0000-00007A1F0000}"/>
    <cellStyle name="Currency 2 6 5 3 2 4 2" xfId="8314" xr:uid="{00000000-0005-0000-0000-00007B1F0000}"/>
    <cellStyle name="Currency 2 6 5 3 2 4 2 2" xfId="8315" xr:uid="{00000000-0005-0000-0000-00007C1F0000}"/>
    <cellStyle name="Currency 2 6 5 3 2 4 3" xfId="8316" xr:uid="{00000000-0005-0000-0000-00007D1F0000}"/>
    <cellStyle name="Currency 2 6 5 3 2 5" xfId="8317" xr:uid="{00000000-0005-0000-0000-00007E1F0000}"/>
    <cellStyle name="Currency 2 6 5 3 2 5 2" xfId="8318" xr:uid="{00000000-0005-0000-0000-00007F1F0000}"/>
    <cellStyle name="Currency 2 6 5 3 2 5 2 2" xfId="8319" xr:uid="{00000000-0005-0000-0000-0000801F0000}"/>
    <cellStyle name="Currency 2 6 5 3 2 5 3" xfId="8320" xr:uid="{00000000-0005-0000-0000-0000811F0000}"/>
    <cellStyle name="Currency 2 6 5 3 2 6" xfId="8321" xr:uid="{00000000-0005-0000-0000-0000821F0000}"/>
    <cellStyle name="Currency 2 6 5 3 2 6 2" xfId="8322" xr:uid="{00000000-0005-0000-0000-0000831F0000}"/>
    <cellStyle name="Currency 2 6 5 3 2 6 2 2" xfId="8323" xr:uid="{00000000-0005-0000-0000-0000841F0000}"/>
    <cellStyle name="Currency 2 6 5 3 2 6 3" xfId="8324" xr:uid="{00000000-0005-0000-0000-0000851F0000}"/>
    <cellStyle name="Currency 2 6 5 3 2 7" xfId="8325" xr:uid="{00000000-0005-0000-0000-0000861F0000}"/>
    <cellStyle name="Currency 2 6 5 3 2 7 2" xfId="8326" xr:uid="{00000000-0005-0000-0000-0000871F0000}"/>
    <cellStyle name="Currency 2 6 5 3 2 8" xfId="8327" xr:uid="{00000000-0005-0000-0000-0000881F0000}"/>
    <cellStyle name="Currency 2 6 5 3 2 8 2" xfId="8328" xr:uid="{00000000-0005-0000-0000-0000891F0000}"/>
    <cellStyle name="Currency 2 6 5 3 2 9" xfId="8329" xr:uid="{00000000-0005-0000-0000-00008A1F0000}"/>
    <cellStyle name="Currency 2 6 5 3 3" xfId="343" xr:uid="{00000000-0005-0000-0000-00008B1F0000}"/>
    <cellStyle name="Currency 2 6 5 3 3 2" xfId="8330" xr:uid="{00000000-0005-0000-0000-00008C1F0000}"/>
    <cellStyle name="Currency 2 6 5 3 3 2 2" xfId="25557" xr:uid="{00000000-0005-0000-0000-00008D1F0000}"/>
    <cellStyle name="Currency 2 6 5 3 3 2 3" xfId="25644" xr:uid="{00000000-0005-0000-0000-00008E1F0000}"/>
    <cellStyle name="Currency 2 6 5 3 3 3" xfId="8331" xr:uid="{00000000-0005-0000-0000-00008F1F0000}"/>
    <cellStyle name="Currency 2 6 5 3 4" xfId="8332" xr:uid="{00000000-0005-0000-0000-0000901F0000}"/>
    <cellStyle name="Currency 2 6 5 3 4 2" xfId="8333" xr:uid="{00000000-0005-0000-0000-0000911F0000}"/>
    <cellStyle name="Currency 2 6 5 3 4 3" xfId="8334" xr:uid="{00000000-0005-0000-0000-0000921F0000}"/>
    <cellStyle name="Currency 2 6 5 3 4 4" xfId="25555" xr:uid="{00000000-0005-0000-0000-0000931F0000}"/>
    <cellStyle name="Currency 2 6 5 3 5" xfId="8335" xr:uid="{00000000-0005-0000-0000-0000941F0000}"/>
    <cellStyle name="Currency 2 6 5 3 5 2" xfId="8336" xr:uid="{00000000-0005-0000-0000-0000951F0000}"/>
    <cellStyle name="Currency 2 6 5 3 5 2 2" xfId="8337" xr:uid="{00000000-0005-0000-0000-0000961F0000}"/>
    <cellStyle name="Currency 2 6 5 3 5 3" xfId="8338" xr:uid="{00000000-0005-0000-0000-0000971F0000}"/>
    <cellStyle name="Currency 2 6 5 3 6" xfId="8339" xr:uid="{00000000-0005-0000-0000-0000981F0000}"/>
    <cellStyle name="Currency 2 6 5 3 6 2" xfId="8340" xr:uid="{00000000-0005-0000-0000-0000991F0000}"/>
    <cellStyle name="Currency 2 6 5 3 6 2 2" xfId="8341" xr:uid="{00000000-0005-0000-0000-00009A1F0000}"/>
    <cellStyle name="Currency 2 6 5 3 6 3" xfId="8342" xr:uid="{00000000-0005-0000-0000-00009B1F0000}"/>
    <cellStyle name="Currency 2 6 5 3 7" xfId="8343" xr:uid="{00000000-0005-0000-0000-00009C1F0000}"/>
    <cellStyle name="Currency 2 6 5 3 7 2" xfId="8344" xr:uid="{00000000-0005-0000-0000-00009D1F0000}"/>
    <cellStyle name="Currency 2 6 5 3 7 2 2" xfId="8345" xr:uid="{00000000-0005-0000-0000-00009E1F0000}"/>
    <cellStyle name="Currency 2 6 5 3 7 3" xfId="8346" xr:uid="{00000000-0005-0000-0000-00009F1F0000}"/>
    <cellStyle name="Currency 2 6 5 3 8" xfId="8347" xr:uid="{00000000-0005-0000-0000-0000A01F0000}"/>
    <cellStyle name="Currency 2 6 5 3 8 2" xfId="8348" xr:uid="{00000000-0005-0000-0000-0000A11F0000}"/>
    <cellStyle name="Currency 2 6 5 3 9" xfId="8349" xr:uid="{00000000-0005-0000-0000-0000A21F0000}"/>
    <cellStyle name="Currency 2 6 5 3 9 2" xfId="8350" xr:uid="{00000000-0005-0000-0000-0000A31F0000}"/>
    <cellStyle name="Currency 2 6 5 4" xfId="344" xr:uid="{00000000-0005-0000-0000-0000A41F0000}"/>
    <cellStyle name="Currency 2 6 5 4 2" xfId="345" xr:uid="{00000000-0005-0000-0000-0000A51F0000}"/>
    <cellStyle name="Currency 2 6 5 4 2 10" xfId="8351" xr:uid="{00000000-0005-0000-0000-0000A61F0000}"/>
    <cellStyle name="Currency 2 6 5 4 2 11" xfId="8352" xr:uid="{00000000-0005-0000-0000-0000A71F0000}"/>
    <cellStyle name="Currency 2 6 5 4 2 2" xfId="8353" xr:uid="{00000000-0005-0000-0000-0000A81F0000}"/>
    <cellStyle name="Currency 2 6 5 4 2 2 2" xfId="8354" xr:uid="{00000000-0005-0000-0000-0000A91F0000}"/>
    <cellStyle name="Currency 2 6 5 4 2 2 3" xfId="8355" xr:uid="{00000000-0005-0000-0000-0000AA1F0000}"/>
    <cellStyle name="Currency 2 6 5 4 2 3" xfId="8356" xr:uid="{00000000-0005-0000-0000-0000AB1F0000}"/>
    <cellStyle name="Currency 2 6 5 4 2 3 2" xfId="25559" xr:uid="{00000000-0005-0000-0000-0000AC1F0000}"/>
    <cellStyle name="Currency 2 6 5 4 2 3 3" xfId="25645" xr:uid="{00000000-0005-0000-0000-0000AD1F0000}"/>
    <cellStyle name="Currency 2 6 5 4 2 4" xfId="8357" xr:uid="{00000000-0005-0000-0000-0000AE1F0000}"/>
    <cellStyle name="Currency 2 6 5 4 2 4 2" xfId="8358" xr:uid="{00000000-0005-0000-0000-0000AF1F0000}"/>
    <cellStyle name="Currency 2 6 5 4 2 4 2 2" xfId="8359" xr:uid="{00000000-0005-0000-0000-0000B01F0000}"/>
    <cellStyle name="Currency 2 6 5 4 2 4 3" xfId="8360" xr:uid="{00000000-0005-0000-0000-0000B11F0000}"/>
    <cellStyle name="Currency 2 6 5 4 2 5" xfId="8361" xr:uid="{00000000-0005-0000-0000-0000B21F0000}"/>
    <cellStyle name="Currency 2 6 5 4 2 5 2" xfId="8362" xr:uid="{00000000-0005-0000-0000-0000B31F0000}"/>
    <cellStyle name="Currency 2 6 5 4 2 5 2 2" xfId="8363" xr:uid="{00000000-0005-0000-0000-0000B41F0000}"/>
    <cellStyle name="Currency 2 6 5 4 2 5 3" xfId="8364" xr:uid="{00000000-0005-0000-0000-0000B51F0000}"/>
    <cellStyle name="Currency 2 6 5 4 2 6" xfId="8365" xr:uid="{00000000-0005-0000-0000-0000B61F0000}"/>
    <cellStyle name="Currency 2 6 5 4 2 6 2" xfId="8366" xr:uid="{00000000-0005-0000-0000-0000B71F0000}"/>
    <cellStyle name="Currency 2 6 5 4 2 6 2 2" xfId="8367" xr:uid="{00000000-0005-0000-0000-0000B81F0000}"/>
    <cellStyle name="Currency 2 6 5 4 2 6 3" xfId="8368" xr:uid="{00000000-0005-0000-0000-0000B91F0000}"/>
    <cellStyle name="Currency 2 6 5 4 2 7" xfId="8369" xr:uid="{00000000-0005-0000-0000-0000BA1F0000}"/>
    <cellStyle name="Currency 2 6 5 4 2 7 2" xfId="8370" xr:uid="{00000000-0005-0000-0000-0000BB1F0000}"/>
    <cellStyle name="Currency 2 6 5 4 2 8" xfId="8371" xr:uid="{00000000-0005-0000-0000-0000BC1F0000}"/>
    <cellStyle name="Currency 2 6 5 4 2 8 2" xfId="8372" xr:uid="{00000000-0005-0000-0000-0000BD1F0000}"/>
    <cellStyle name="Currency 2 6 5 4 2 9" xfId="8373" xr:uid="{00000000-0005-0000-0000-0000BE1F0000}"/>
    <cellStyle name="Currency 2 6 5 4 3" xfId="346" xr:uid="{00000000-0005-0000-0000-0000BF1F0000}"/>
    <cellStyle name="Currency 2 6 5 4 3 2" xfId="8374" xr:uid="{00000000-0005-0000-0000-0000C01F0000}"/>
    <cellStyle name="Currency 2 6 5 4 3 2 2" xfId="25560" xr:uid="{00000000-0005-0000-0000-0000C11F0000}"/>
    <cellStyle name="Currency 2 6 5 4 3 2 3" xfId="25646" xr:uid="{00000000-0005-0000-0000-0000C21F0000}"/>
    <cellStyle name="Currency 2 6 5 4 3 3" xfId="8375" xr:uid="{00000000-0005-0000-0000-0000C31F0000}"/>
    <cellStyle name="Currency 2 6 5 4 4" xfId="8376" xr:uid="{00000000-0005-0000-0000-0000C41F0000}"/>
    <cellStyle name="Currency 2 6 5 4 4 2" xfId="8377" xr:uid="{00000000-0005-0000-0000-0000C51F0000}"/>
    <cellStyle name="Currency 2 6 5 4 4 2 2" xfId="8378" xr:uid="{00000000-0005-0000-0000-0000C61F0000}"/>
    <cellStyle name="Currency 2 6 5 4 4 3" xfId="8379" xr:uid="{00000000-0005-0000-0000-0000C71F0000}"/>
    <cellStyle name="Currency 2 6 5 4 4 4" xfId="25558" xr:uid="{00000000-0005-0000-0000-0000C81F0000}"/>
    <cellStyle name="Currency 2 6 5 4 5" xfId="8380" xr:uid="{00000000-0005-0000-0000-0000C91F0000}"/>
    <cellStyle name="Currency 2 6 5 4 5 2" xfId="8381" xr:uid="{00000000-0005-0000-0000-0000CA1F0000}"/>
    <cellStyle name="Currency 2 6 5 4 5 2 2" xfId="8382" xr:uid="{00000000-0005-0000-0000-0000CB1F0000}"/>
    <cellStyle name="Currency 2 6 5 4 5 3" xfId="8383" xr:uid="{00000000-0005-0000-0000-0000CC1F0000}"/>
    <cellStyle name="Currency 2 6 5 4 6" xfId="8384" xr:uid="{00000000-0005-0000-0000-0000CD1F0000}"/>
    <cellStyle name="Currency 2 6 5 4 7" xfId="8385" xr:uid="{00000000-0005-0000-0000-0000CE1F0000}"/>
    <cellStyle name="Currency 2 6 5 5" xfId="8386" xr:uid="{00000000-0005-0000-0000-0000CF1F0000}"/>
    <cellStyle name="Currency 2 6 5 5 10" xfId="8387" xr:uid="{00000000-0005-0000-0000-0000D01F0000}"/>
    <cellStyle name="Currency 2 6 5 5 2" xfId="8388" xr:uid="{00000000-0005-0000-0000-0000D11F0000}"/>
    <cellStyle name="Currency 2 6 5 5 2 2" xfId="8389" xr:uid="{00000000-0005-0000-0000-0000D21F0000}"/>
    <cellStyle name="Currency 2 6 5 5 2 3" xfId="8390" xr:uid="{00000000-0005-0000-0000-0000D31F0000}"/>
    <cellStyle name="Currency 2 6 5 5 3" xfId="8391" xr:uid="{00000000-0005-0000-0000-0000D41F0000}"/>
    <cellStyle name="Currency 2 6 5 5 3 2" xfId="8392" xr:uid="{00000000-0005-0000-0000-0000D51F0000}"/>
    <cellStyle name="Currency 2 6 5 5 3 3" xfId="8393" xr:uid="{00000000-0005-0000-0000-0000D61F0000}"/>
    <cellStyle name="Currency 2 6 5 5 4" xfId="8394" xr:uid="{00000000-0005-0000-0000-0000D71F0000}"/>
    <cellStyle name="Currency 2 6 5 5 4 2" xfId="8395" xr:uid="{00000000-0005-0000-0000-0000D81F0000}"/>
    <cellStyle name="Currency 2 6 5 5 4 2 2" xfId="8396" xr:uid="{00000000-0005-0000-0000-0000D91F0000}"/>
    <cellStyle name="Currency 2 6 5 5 4 3" xfId="8397" xr:uid="{00000000-0005-0000-0000-0000DA1F0000}"/>
    <cellStyle name="Currency 2 6 5 5 5" xfId="8398" xr:uid="{00000000-0005-0000-0000-0000DB1F0000}"/>
    <cellStyle name="Currency 2 6 5 5 5 2" xfId="8399" xr:uid="{00000000-0005-0000-0000-0000DC1F0000}"/>
    <cellStyle name="Currency 2 6 5 5 5 2 2" xfId="8400" xr:uid="{00000000-0005-0000-0000-0000DD1F0000}"/>
    <cellStyle name="Currency 2 6 5 5 5 3" xfId="8401" xr:uid="{00000000-0005-0000-0000-0000DE1F0000}"/>
    <cellStyle name="Currency 2 6 5 5 6" xfId="8402" xr:uid="{00000000-0005-0000-0000-0000DF1F0000}"/>
    <cellStyle name="Currency 2 6 5 5 6 2" xfId="8403" xr:uid="{00000000-0005-0000-0000-0000E01F0000}"/>
    <cellStyle name="Currency 2 6 5 5 6 2 2" xfId="8404" xr:uid="{00000000-0005-0000-0000-0000E11F0000}"/>
    <cellStyle name="Currency 2 6 5 5 6 3" xfId="8405" xr:uid="{00000000-0005-0000-0000-0000E21F0000}"/>
    <cellStyle name="Currency 2 6 5 5 7" xfId="8406" xr:uid="{00000000-0005-0000-0000-0000E31F0000}"/>
    <cellStyle name="Currency 2 6 5 5 7 2" xfId="8407" xr:uid="{00000000-0005-0000-0000-0000E41F0000}"/>
    <cellStyle name="Currency 2 6 5 5 8" xfId="8408" xr:uid="{00000000-0005-0000-0000-0000E51F0000}"/>
    <cellStyle name="Currency 2 6 5 5 8 2" xfId="8409" xr:uid="{00000000-0005-0000-0000-0000E61F0000}"/>
    <cellStyle name="Currency 2 6 5 5 9" xfId="8410" xr:uid="{00000000-0005-0000-0000-0000E71F0000}"/>
    <cellStyle name="Currency 2 6 5 6" xfId="8411" xr:uid="{00000000-0005-0000-0000-0000E81F0000}"/>
    <cellStyle name="Currency 2 6 5 6 10" xfId="8412" xr:uid="{00000000-0005-0000-0000-0000E91F0000}"/>
    <cellStyle name="Currency 2 6 5 6 11" xfId="8413" xr:uid="{00000000-0005-0000-0000-0000EA1F0000}"/>
    <cellStyle name="Currency 2 6 5 6 12" xfId="8414" xr:uid="{00000000-0005-0000-0000-0000EB1F0000}"/>
    <cellStyle name="Currency 2 6 5 6 2" xfId="8415" xr:uid="{00000000-0005-0000-0000-0000EC1F0000}"/>
    <cellStyle name="Currency 2 6 5 6 2 2" xfId="8416" xr:uid="{00000000-0005-0000-0000-0000ED1F0000}"/>
    <cellStyle name="Currency 2 6 5 6 2 3" xfId="8417" xr:uid="{00000000-0005-0000-0000-0000EE1F0000}"/>
    <cellStyle name="Currency 2 6 5 6 3" xfId="8418" xr:uid="{00000000-0005-0000-0000-0000EF1F0000}"/>
    <cellStyle name="Currency 2 6 5 6 3 2" xfId="8419" xr:uid="{00000000-0005-0000-0000-0000F01F0000}"/>
    <cellStyle name="Currency 2 6 5 6 3 3" xfId="8420" xr:uid="{00000000-0005-0000-0000-0000F11F0000}"/>
    <cellStyle name="Currency 2 6 5 6 4" xfId="8421" xr:uid="{00000000-0005-0000-0000-0000F21F0000}"/>
    <cellStyle name="Currency 2 6 5 6 5" xfId="8422" xr:uid="{00000000-0005-0000-0000-0000F31F0000}"/>
    <cellStyle name="Currency 2 6 5 6 5 2" xfId="8423" xr:uid="{00000000-0005-0000-0000-0000F41F0000}"/>
    <cellStyle name="Currency 2 6 5 6 5 2 2" xfId="8424" xr:uid="{00000000-0005-0000-0000-0000F51F0000}"/>
    <cellStyle name="Currency 2 6 5 6 5 3" xfId="8425" xr:uid="{00000000-0005-0000-0000-0000F61F0000}"/>
    <cellStyle name="Currency 2 6 5 6 6" xfId="8426" xr:uid="{00000000-0005-0000-0000-0000F71F0000}"/>
    <cellStyle name="Currency 2 6 5 6 6 2" xfId="8427" xr:uid="{00000000-0005-0000-0000-0000F81F0000}"/>
    <cellStyle name="Currency 2 6 5 6 6 2 2" xfId="8428" xr:uid="{00000000-0005-0000-0000-0000F91F0000}"/>
    <cellStyle name="Currency 2 6 5 6 6 3" xfId="8429" xr:uid="{00000000-0005-0000-0000-0000FA1F0000}"/>
    <cellStyle name="Currency 2 6 5 6 7" xfId="8430" xr:uid="{00000000-0005-0000-0000-0000FB1F0000}"/>
    <cellStyle name="Currency 2 6 5 6 7 2" xfId="8431" xr:uid="{00000000-0005-0000-0000-0000FC1F0000}"/>
    <cellStyle name="Currency 2 6 5 6 7 2 2" xfId="8432" xr:uid="{00000000-0005-0000-0000-0000FD1F0000}"/>
    <cellStyle name="Currency 2 6 5 6 7 3" xfId="8433" xr:uid="{00000000-0005-0000-0000-0000FE1F0000}"/>
    <cellStyle name="Currency 2 6 5 6 8" xfId="8434" xr:uid="{00000000-0005-0000-0000-0000FF1F0000}"/>
    <cellStyle name="Currency 2 6 5 6 8 2" xfId="8435" xr:uid="{00000000-0005-0000-0000-000000200000}"/>
    <cellStyle name="Currency 2 6 5 6 9" xfId="8436" xr:uid="{00000000-0005-0000-0000-000001200000}"/>
    <cellStyle name="Currency 2 6 5 6 9 2" xfId="8437" xr:uid="{00000000-0005-0000-0000-000002200000}"/>
    <cellStyle name="Currency 2 6 5 7" xfId="8438" xr:uid="{00000000-0005-0000-0000-000003200000}"/>
    <cellStyle name="Currency 2 6 5 7 2" xfId="8439" xr:uid="{00000000-0005-0000-0000-000004200000}"/>
    <cellStyle name="Currency 2 6 5 7 3" xfId="8440" xr:uid="{00000000-0005-0000-0000-000005200000}"/>
    <cellStyle name="Currency 2 6 5 8" xfId="8441" xr:uid="{00000000-0005-0000-0000-000006200000}"/>
    <cellStyle name="Currency 2 6 5 8 2" xfId="8442" xr:uid="{00000000-0005-0000-0000-000007200000}"/>
    <cellStyle name="Currency 2 6 5 8 2 2" xfId="8443" xr:uid="{00000000-0005-0000-0000-000008200000}"/>
    <cellStyle name="Currency 2 6 5 8 3" xfId="8444" xr:uid="{00000000-0005-0000-0000-000009200000}"/>
    <cellStyle name="Currency 2 6 5 8 4" xfId="8445" xr:uid="{00000000-0005-0000-0000-00000A200000}"/>
    <cellStyle name="Currency 2 6 5 9" xfId="8446" xr:uid="{00000000-0005-0000-0000-00000B200000}"/>
    <cellStyle name="Currency 2 6 5 9 2" xfId="8447" xr:uid="{00000000-0005-0000-0000-00000C200000}"/>
    <cellStyle name="Currency 2 6 5 9 2 2" xfId="8448" xr:uid="{00000000-0005-0000-0000-00000D200000}"/>
    <cellStyle name="Currency 2 6 5 9 3" xfId="8449" xr:uid="{00000000-0005-0000-0000-00000E200000}"/>
    <cellStyle name="Currency 2 6 6" xfId="347" xr:uid="{00000000-0005-0000-0000-00000F200000}"/>
    <cellStyle name="Currency 2 6 6 2" xfId="8450" xr:uid="{00000000-0005-0000-0000-000010200000}"/>
    <cellStyle name="Currency 2 6 6 2 10" xfId="8451" xr:uid="{00000000-0005-0000-0000-000011200000}"/>
    <cellStyle name="Currency 2 6 6 2 2" xfId="8452" xr:uid="{00000000-0005-0000-0000-000012200000}"/>
    <cellStyle name="Currency 2 6 6 2 2 2" xfId="8453" xr:uid="{00000000-0005-0000-0000-000013200000}"/>
    <cellStyle name="Currency 2 6 6 2 2 3" xfId="8454" xr:uid="{00000000-0005-0000-0000-000014200000}"/>
    <cellStyle name="Currency 2 6 6 2 3" xfId="8455" xr:uid="{00000000-0005-0000-0000-000015200000}"/>
    <cellStyle name="Currency 2 6 6 2 3 2" xfId="8456" xr:uid="{00000000-0005-0000-0000-000016200000}"/>
    <cellStyle name="Currency 2 6 6 2 3 3" xfId="8457" xr:uid="{00000000-0005-0000-0000-000017200000}"/>
    <cellStyle name="Currency 2 6 6 2 4" xfId="8458" xr:uid="{00000000-0005-0000-0000-000018200000}"/>
    <cellStyle name="Currency 2 6 6 2 4 2" xfId="8459" xr:uid="{00000000-0005-0000-0000-000019200000}"/>
    <cellStyle name="Currency 2 6 6 2 4 2 2" xfId="8460" xr:uid="{00000000-0005-0000-0000-00001A200000}"/>
    <cellStyle name="Currency 2 6 6 2 4 3" xfId="8461" xr:uid="{00000000-0005-0000-0000-00001B200000}"/>
    <cellStyle name="Currency 2 6 6 2 5" xfId="8462" xr:uid="{00000000-0005-0000-0000-00001C200000}"/>
    <cellStyle name="Currency 2 6 6 2 5 2" xfId="8463" xr:uid="{00000000-0005-0000-0000-00001D200000}"/>
    <cellStyle name="Currency 2 6 6 2 5 2 2" xfId="8464" xr:uid="{00000000-0005-0000-0000-00001E200000}"/>
    <cellStyle name="Currency 2 6 6 2 5 3" xfId="8465" xr:uid="{00000000-0005-0000-0000-00001F200000}"/>
    <cellStyle name="Currency 2 6 6 2 6" xfId="8466" xr:uid="{00000000-0005-0000-0000-000020200000}"/>
    <cellStyle name="Currency 2 6 6 2 6 2" xfId="8467" xr:uid="{00000000-0005-0000-0000-000021200000}"/>
    <cellStyle name="Currency 2 6 6 2 6 2 2" xfId="8468" xr:uid="{00000000-0005-0000-0000-000022200000}"/>
    <cellStyle name="Currency 2 6 6 2 6 3" xfId="8469" xr:uid="{00000000-0005-0000-0000-000023200000}"/>
    <cellStyle name="Currency 2 6 6 2 7" xfId="8470" xr:uid="{00000000-0005-0000-0000-000024200000}"/>
    <cellStyle name="Currency 2 6 6 2 7 2" xfId="8471" xr:uid="{00000000-0005-0000-0000-000025200000}"/>
    <cellStyle name="Currency 2 6 6 2 8" xfId="8472" xr:uid="{00000000-0005-0000-0000-000026200000}"/>
    <cellStyle name="Currency 2 6 6 2 8 2" xfId="8473" xr:uid="{00000000-0005-0000-0000-000027200000}"/>
    <cellStyle name="Currency 2 6 6 2 9" xfId="8474" xr:uid="{00000000-0005-0000-0000-000028200000}"/>
    <cellStyle name="Currency 2 6 6 3" xfId="8475" xr:uid="{00000000-0005-0000-0000-000029200000}"/>
    <cellStyle name="Currency 2 6 6 3 10" xfId="8476" xr:uid="{00000000-0005-0000-0000-00002A200000}"/>
    <cellStyle name="Currency 2 6 6 3 2" xfId="8477" xr:uid="{00000000-0005-0000-0000-00002B200000}"/>
    <cellStyle name="Currency 2 6 6 3 2 2" xfId="8478" xr:uid="{00000000-0005-0000-0000-00002C200000}"/>
    <cellStyle name="Currency 2 6 6 3 2 3" xfId="8479" xr:uid="{00000000-0005-0000-0000-00002D200000}"/>
    <cellStyle name="Currency 2 6 6 3 3" xfId="8480" xr:uid="{00000000-0005-0000-0000-00002E200000}"/>
    <cellStyle name="Currency 2 6 6 3 3 2" xfId="8481" xr:uid="{00000000-0005-0000-0000-00002F200000}"/>
    <cellStyle name="Currency 2 6 6 3 3 3" xfId="8482" xr:uid="{00000000-0005-0000-0000-000030200000}"/>
    <cellStyle name="Currency 2 6 6 3 4" xfId="8483" xr:uid="{00000000-0005-0000-0000-000031200000}"/>
    <cellStyle name="Currency 2 6 6 3 4 2" xfId="8484" xr:uid="{00000000-0005-0000-0000-000032200000}"/>
    <cellStyle name="Currency 2 6 6 3 4 2 2" xfId="8485" xr:uid="{00000000-0005-0000-0000-000033200000}"/>
    <cellStyle name="Currency 2 6 6 3 4 3" xfId="8486" xr:uid="{00000000-0005-0000-0000-000034200000}"/>
    <cellStyle name="Currency 2 6 6 3 5" xfId="8487" xr:uid="{00000000-0005-0000-0000-000035200000}"/>
    <cellStyle name="Currency 2 6 6 3 5 2" xfId="8488" xr:uid="{00000000-0005-0000-0000-000036200000}"/>
    <cellStyle name="Currency 2 6 6 3 5 2 2" xfId="8489" xr:uid="{00000000-0005-0000-0000-000037200000}"/>
    <cellStyle name="Currency 2 6 6 3 5 3" xfId="8490" xr:uid="{00000000-0005-0000-0000-000038200000}"/>
    <cellStyle name="Currency 2 6 6 3 6" xfId="8491" xr:uid="{00000000-0005-0000-0000-000039200000}"/>
    <cellStyle name="Currency 2 6 6 3 6 2" xfId="8492" xr:uid="{00000000-0005-0000-0000-00003A200000}"/>
    <cellStyle name="Currency 2 6 6 3 6 2 2" xfId="8493" xr:uid="{00000000-0005-0000-0000-00003B200000}"/>
    <cellStyle name="Currency 2 6 6 3 6 3" xfId="8494" xr:uid="{00000000-0005-0000-0000-00003C200000}"/>
    <cellStyle name="Currency 2 6 6 3 7" xfId="8495" xr:uid="{00000000-0005-0000-0000-00003D200000}"/>
    <cellStyle name="Currency 2 6 6 3 7 2" xfId="8496" xr:uid="{00000000-0005-0000-0000-00003E200000}"/>
    <cellStyle name="Currency 2 6 6 3 8" xfId="8497" xr:uid="{00000000-0005-0000-0000-00003F200000}"/>
    <cellStyle name="Currency 2 6 6 3 8 2" xfId="8498" xr:uid="{00000000-0005-0000-0000-000040200000}"/>
    <cellStyle name="Currency 2 6 6 3 9" xfId="8499" xr:uid="{00000000-0005-0000-0000-000041200000}"/>
    <cellStyle name="Currency 2 6 6 4" xfId="8500" xr:uid="{00000000-0005-0000-0000-000042200000}"/>
    <cellStyle name="Currency 2 6 6 4 10" xfId="8501" xr:uid="{00000000-0005-0000-0000-000043200000}"/>
    <cellStyle name="Currency 2 6 6 4 2" xfId="8502" xr:uid="{00000000-0005-0000-0000-000044200000}"/>
    <cellStyle name="Currency 2 6 6 4 3" xfId="8503" xr:uid="{00000000-0005-0000-0000-000045200000}"/>
    <cellStyle name="Currency 2 6 6 4 3 2" xfId="8504" xr:uid="{00000000-0005-0000-0000-000046200000}"/>
    <cellStyle name="Currency 2 6 6 4 3 2 2" xfId="8505" xr:uid="{00000000-0005-0000-0000-000047200000}"/>
    <cellStyle name="Currency 2 6 6 4 3 3" xfId="8506" xr:uid="{00000000-0005-0000-0000-000048200000}"/>
    <cellStyle name="Currency 2 6 6 4 4" xfId="8507" xr:uid="{00000000-0005-0000-0000-000049200000}"/>
    <cellStyle name="Currency 2 6 6 4 4 2" xfId="8508" xr:uid="{00000000-0005-0000-0000-00004A200000}"/>
    <cellStyle name="Currency 2 6 6 4 4 2 2" xfId="8509" xr:uid="{00000000-0005-0000-0000-00004B200000}"/>
    <cellStyle name="Currency 2 6 6 4 4 3" xfId="8510" xr:uid="{00000000-0005-0000-0000-00004C200000}"/>
    <cellStyle name="Currency 2 6 6 4 5" xfId="8511" xr:uid="{00000000-0005-0000-0000-00004D200000}"/>
    <cellStyle name="Currency 2 6 6 4 5 2" xfId="8512" xr:uid="{00000000-0005-0000-0000-00004E200000}"/>
    <cellStyle name="Currency 2 6 6 4 5 2 2" xfId="8513" xr:uid="{00000000-0005-0000-0000-00004F200000}"/>
    <cellStyle name="Currency 2 6 6 4 5 3" xfId="8514" xr:uid="{00000000-0005-0000-0000-000050200000}"/>
    <cellStyle name="Currency 2 6 6 4 6" xfId="8515" xr:uid="{00000000-0005-0000-0000-000051200000}"/>
    <cellStyle name="Currency 2 6 6 4 6 2" xfId="8516" xr:uid="{00000000-0005-0000-0000-000052200000}"/>
    <cellStyle name="Currency 2 6 6 4 7" xfId="8517" xr:uid="{00000000-0005-0000-0000-000053200000}"/>
    <cellStyle name="Currency 2 6 6 4 7 2" xfId="8518" xr:uid="{00000000-0005-0000-0000-000054200000}"/>
    <cellStyle name="Currency 2 6 6 4 8" xfId="8519" xr:uid="{00000000-0005-0000-0000-000055200000}"/>
    <cellStyle name="Currency 2 6 6 4 9" xfId="8520" xr:uid="{00000000-0005-0000-0000-000056200000}"/>
    <cellStyle name="Currency 2 6 6 5" xfId="8521" xr:uid="{00000000-0005-0000-0000-000057200000}"/>
    <cellStyle name="Currency 2 6 6 5 2" xfId="8522" xr:uid="{00000000-0005-0000-0000-000058200000}"/>
    <cellStyle name="Currency 2 6 6 5 3" xfId="8523" xr:uid="{00000000-0005-0000-0000-000059200000}"/>
    <cellStyle name="Currency 2 6 6 5 4" xfId="25561" xr:uid="{00000000-0005-0000-0000-00005A200000}"/>
    <cellStyle name="Currency 2 6 6 6" xfId="8524" xr:uid="{00000000-0005-0000-0000-00005B200000}"/>
    <cellStyle name="Currency 2 6 6 6 2" xfId="8525" xr:uid="{00000000-0005-0000-0000-00005C200000}"/>
    <cellStyle name="Currency 2 6 6 6 2 2" xfId="8526" xr:uid="{00000000-0005-0000-0000-00005D200000}"/>
    <cellStyle name="Currency 2 6 6 6 2 2 2" xfId="8527" xr:uid="{00000000-0005-0000-0000-00005E200000}"/>
    <cellStyle name="Currency 2 6 6 6 2 3" xfId="8528" xr:uid="{00000000-0005-0000-0000-00005F200000}"/>
    <cellStyle name="Currency 2 6 6 6 3" xfId="8529" xr:uid="{00000000-0005-0000-0000-000060200000}"/>
    <cellStyle name="Currency 2 6 6 6 3 2" xfId="8530" xr:uid="{00000000-0005-0000-0000-000061200000}"/>
    <cellStyle name="Currency 2 6 6 6 3 2 2" xfId="8531" xr:uid="{00000000-0005-0000-0000-000062200000}"/>
    <cellStyle name="Currency 2 6 6 6 3 3" xfId="8532" xr:uid="{00000000-0005-0000-0000-000063200000}"/>
    <cellStyle name="Currency 2 6 6 6 4" xfId="8533" xr:uid="{00000000-0005-0000-0000-000064200000}"/>
    <cellStyle name="Currency 2 6 6 6 4 2" xfId="8534" xr:uid="{00000000-0005-0000-0000-000065200000}"/>
    <cellStyle name="Currency 2 6 6 6 4 2 2" xfId="8535" xr:uid="{00000000-0005-0000-0000-000066200000}"/>
    <cellStyle name="Currency 2 6 6 6 4 3" xfId="8536" xr:uid="{00000000-0005-0000-0000-000067200000}"/>
    <cellStyle name="Currency 2 6 6 6 5" xfId="8537" xr:uid="{00000000-0005-0000-0000-000068200000}"/>
    <cellStyle name="Currency 2 6 6 6 5 2" xfId="8538" xr:uid="{00000000-0005-0000-0000-000069200000}"/>
    <cellStyle name="Currency 2 6 6 6 6" xfId="8539" xr:uid="{00000000-0005-0000-0000-00006A200000}"/>
    <cellStyle name="Currency 2 6 6 6 6 2" xfId="8540" xr:uid="{00000000-0005-0000-0000-00006B200000}"/>
    <cellStyle name="Currency 2 6 6 6 7" xfId="8541" xr:uid="{00000000-0005-0000-0000-00006C200000}"/>
    <cellStyle name="Currency 2 6 6 7" xfId="8542" xr:uid="{00000000-0005-0000-0000-00006D200000}"/>
    <cellStyle name="Currency 2 6 6 7 2" xfId="8543" xr:uid="{00000000-0005-0000-0000-00006E200000}"/>
    <cellStyle name="Currency 2 6 6 7 2 2" xfId="8544" xr:uid="{00000000-0005-0000-0000-00006F200000}"/>
    <cellStyle name="Currency 2 6 6 7 3" xfId="8545" xr:uid="{00000000-0005-0000-0000-000070200000}"/>
    <cellStyle name="Currency 2 6 6 8" xfId="8546" xr:uid="{00000000-0005-0000-0000-000071200000}"/>
    <cellStyle name="Currency 2 6 6 8 2" xfId="8547" xr:uid="{00000000-0005-0000-0000-000072200000}"/>
    <cellStyle name="Currency 2 6 6 8 2 2" xfId="8548" xr:uid="{00000000-0005-0000-0000-000073200000}"/>
    <cellStyle name="Currency 2 6 6 8 3" xfId="8549" xr:uid="{00000000-0005-0000-0000-000074200000}"/>
    <cellStyle name="Currency 2 6 6 9" xfId="8550" xr:uid="{00000000-0005-0000-0000-000075200000}"/>
    <cellStyle name="Currency 2 6 7" xfId="348" xr:uid="{00000000-0005-0000-0000-000076200000}"/>
    <cellStyle name="Currency 2 6 7 10" xfId="8551" xr:uid="{00000000-0005-0000-0000-000077200000}"/>
    <cellStyle name="Currency 2 6 7 11" xfId="8552" xr:uid="{00000000-0005-0000-0000-000078200000}"/>
    <cellStyle name="Currency 2 6 7 12" xfId="8553" xr:uid="{00000000-0005-0000-0000-000079200000}"/>
    <cellStyle name="Currency 2 6 7 13" xfId="8554" xr:uid="{00000000-0005-0000-0000-00007A200000}"/>
    <cellStyle name="Currency 2 6 7 2" xfId="349" xr:uid="{00000000-0005-0000-0000-00007B200000}"/>
    <cellStyle name="Currency 2 6 7 2 10" xfId="8555" xr:uid="{00000000-0005-0000-0000-00007C200000}"/>
    <cellStyle name="Currency 2 6 7 2 2" xfId="8556" xr:uid="{00000000-0005-0000-0000-00007D200000}"/>
    <cellStyle name="Currency 2 6 7 2 2 2" xfId="8557" xr:uid="{00000000-0005-0000-0000-00007E200000}"/>
    <cellStyle name="Currency 2 6 7 2 2 3" xfId="8558" xr:uid="{00000000-0005-0000-0000-00007F200000}"/>
    <cellStyle name="Currency 2 6 7 2 3" xfId="8559" xr:uid="{00000000-0005-0000-0000-000080200000}"/>
    <cellStyle name="Currency 2 6 7 2 3 2" xfId="8560" xr:uid="{00000000-0005-0000-0000-000081200000}"/>
    <cellStyle name="Currency 2 6 7 2 3 3" xfId="8561" xr:uid="{00000000-0005-0000-0000-000082200000}"/>
    <cellStyle name="Currency 2 6 7 2 3 4" xfId="25563" xr:uid="{00000000-0005-0000-0000-000083200000}"/>
    <cellStyle name="Currency 2 6 7 2 4" xfId="8562" xr:uid="{00000000-0005-0000-0000-000084200000}"/>
    <cellStyle name="Currency 2 6 7 2 4 2" xfId="8563" xr:uid="{00000000-0005-0000-0000-000085200000}"/>
    <cellStyle name="Currency 2 6 7 2 4 2 2" xfId="8564" xr:uid="{00000000-0005-0000-0000-000086200000}"/>
    <cellStyle name="Currency 2 6 7 2 4 3" xfId="8565" xr:uid="{00000000-0005-0000-0000-000087200000}"/>
    <cellStyle name="Currency 2 6 7 2 5" xfId="8566" xr:uid="{00000000-0005-0000-0000-000088200000}"/>
    <cellStyle name="Currency 2 6 7 2 5 2" xfId="8567" xr:uid="{00000000-0005-0000-0000-000089200000}"/>
    <cellStyle name="Currency 2 6 7 2 5 2 2" xfId="8568" xr:uid="{00000000-0005-0000-0000-00008A200000}"/>
    <cellStyle name="Currency 2 6 7 2 5 3" xfId="8569" xr:uid="{00000000-0005-0000-0000-00008B200000}"/>
    <cellStyle name="Currency 2 6 7 2 6" xfId="8570" xr:uid="{00000000-0005-0000-0000-00008C200000}"/>
    <cellStyle name="Currency 2 6 7 2 6 2" xfId="8571" xr:uid="{00000000-0005-0000-0000-00008D200000}"/>
    <cellStyle name="Currency 2 6 7 2 6 2 2" xfId="8572" xr:uid="{00000000-0005-0000-0000-00008E200000}"/>
    <cellStyle name="Currency 2 6 7 2 6 3" xfId="8573" xr:uid="{00000000-0005-0000-0000-00008F200000}"/>
    <cellStyle name="Currency 2 6 7 2 7" xfId="8574" xr:uid="{00000000-0005-0000-0000-000090200000}"/>
    <cellStyle name="Currency 2 6 7 2 7 2" xfId="8575" xr:uid="{00000000-0005-0000-0000-000091200000}"/>
    <cellStyle name="Currency 2 6 7 2 8" xfId="8576" xr:uid="{00000000-0005-0000-0000-000092200000}"/>
    <cellStyle name="Currency 2 6 7 2 8 2" xfId="8577" xr:uid="{00000000-0005-0000-0000-000093200000}"/>
    <cellStyle name="Currency 2 6 7 2 9" xfId="8578" xr:uid="{00000000-0005-0000-0000-000094200000}"/>
    <cellStyle name="Currency 2 6 7 3" xfId="350" xr:uid="{00000000-0005-0000-0000-000095200000}"/>
    <cellStyle name="Currency 2 6 7 3 2" xfId="8579" xr:uid="{00000000-0005-0000-0000-000096200000}"/>
    <cellStyle name="Currency 2 6 7 3 2 2" xfId="25564" xr:uid="{00000000-0005-0000-0000-000097200000}"/>
    <cellStyle name="Currency 2 6 7 3 2 3" xfId="25647" xr:uid="{00000000-0005-0000-0000-000098200000}"/>
    <cellStyle name="Currency 2 6 7 3 3" xfId="8580" xr:uid="{00000000-0005-0000-0000-000099200000}"/>
    <cellStyle name="Currency 2 6 7 4" xfId="8581" xr:uid="{00000000-0005-0000-0000-00009A200000}"/>
    <cellStyle name="Currency 2 6 7 4 2" xfId="8582" xr:uid="{00000000-0005-0000-0000-00009B200000}"/>
    <cellStyle name="Currency 2 6 7 4 3" xfId="8583" xr:uid="{00000000-0005-0000-0000-00009C200000}"/>
    <cellStyle name="Currency 2 6 7 4 4" xfId="25562" xr:uid="{00000000-0005-0000-0000-00009D200000}"/>
    <cellStyle name="Currency 2 6 7 5" xfId="8584" xr:uid="{00000000-0005-0000-0000-00009E200000}"/>
    <cellStyle name="Currency 2 6 7 5 2" xfId="8585" xr:uid="{00000000-0005-0000-0000-00009F200000}"/>
    <cellStyle name="Currency 2 6 7 5 2 2" xfId="8586" xr:uid="{00000000-0005-0000-0000-0000A0200000}"/>
    <cellStyle name="Currency 2 6 7 5 3" xfId="8587" xr:uid="{00000000-0005-0000-0000-0000A1200000}"/>
    <cellStyle name="Currency 2 6 7 6" xfId="8588" xr:uid="{00000000-0005-0000-0000-0000A2200000}"/>
    <cellStyle name="Currency 2 6 7 6 2" xfId="8589" xr:uid="{00000000-0005-0000-0000-0000A3200000}"/>
    <cellStyle name="Currency 2 6 7 6 2 2" xfId="8590" xr:uid="{00000000-0005-0000-0000-0000A4200000}"/>
    <cellStyle name="Currency 2 6 7 6 3" xfId="8591" xr:uid="{00000000-0005-0000-0000-0000A5200000}"/>
    <cellStyle name="Currency 2 6 7 7" xfId="8592" xr:uid="{00000000-0005-0000-0000-0000A6200000}"/>
    <cellStyle name="Currency 2 6 7 7 2" xfId="8593" xr:uid="{00000000-0005-0000-0000-0000A7200000}"/>
    <cellStyle name="Currency 2 6 7 7 2 2" xfId="8594" xr:uid="{00000000-0005-0000-0000-0000A8200000}"/>
    <cellStyle name="Currency 2 6 7 7 3" xfId="8595" xr:uid="{00000000-0005-0000-0000-0000A9200000}"/>
    <cellStyle name="Currency 2 6 7 8" xfId="8596" xr:uid="{00000000-0005-0000-0000-0000AA200000}"/>
    <cellStyle name="Currency 2 6 7 8 2" xfId="8597" xr:uid="{00000000-0005-0000-0000-0000AB200000}"/>
    <cellStyle name="Currency 2 6 7 9" xfId="8598" xr:uid="{00000000-0005-0000-0000-0000AC200000}"/>
    <cellStyle name="Currency 2 6 7 9 2" xfId="8599" xr:uid="{00000000-0005-0000-0000-0000AD200000}"/>
    <cellStyle name="Currency 2 6 8" xfId="351" xr:uid="{00000000-0005-0000-0000-0000AE200000}"/>
    <cellStyle name="Currency 2 6 8 2" xfId="352" xr:uid="{00000000-0005-0000-0000-0000AF200000}"/>
    <cellStyle name="Currency 2 6 8 2 10" xfId="8600" xr:uid="{00000000-0005-0000-0000-0000B0200000}"/>
    <cellStyle name="Currency 2 6 8 2 11" xfId="8601" xr:uid="{00000000-0005-0000-0000-0000B1200000}"/>
    <cellStyle name="Currency 2 6 8 2 2" xfId="8602" xr:uid="{00000000-0005-0000-0000-0000B2200000}"/>
    <cellStyle name="Currency 2 6 8 2 2 2" xfId="8603" xr:uid="{00000000-0005-0000-0000-0000B3200000}"/>
    <cellStyle name="Currency 2 6 8 2 2 3" xfId="8604" xr:uid="{00000000-0005-0000-0000-0000B4200000}"/>
    <cellStyle name="Currency 2 6 8 2 3" xfId="8605" xr:uid="{00000000-0005-0000-0000-0000B5200000}"/>
    <cellStyle name="Currency 2 6 8 2 3 2" xfId="25566" xr:uid="{00000000-0005-0000-0000-0000B6200000}"/>
    <cellStyle name="Currency 2 6 8 2 3 3" xfId="25648" xr:uid="{00000000-0005-0000-0000-0000B7200000}"/>
    <cellStyle name="Currency 2 6 8 2 4" xfId="8606" xr:uid="{00000000-0005-0000-0000-0000B8200000}"/>
    <cellStyle name="Currency 2 6 8 2 4 2" xfId="8607" xr:uid="{00000000-0005-0000-0000-0000B9200000}"/>
    <cellStyle name="Currency 2 6 8 2 4 2 2" xfId="8608" xr:uid="{00000000-0005-0000-0000-0000BA200000}"/>
    <cellStyle name="Currency 2 6 8 2 4 3" xfId="8609" xr:uid="{00000000-0005-0000-0000-0000BB200000}"/>
    <cellStyle name="Currency 2 6 8 2 5" xfId="8610" xr:uid="{00000000-0005-0000-0000-0000BC200000}"/>
    <cellStyle name="Currency 2 6 8 2 5 2" xfId="8611" xr:uid="{00000000-0005-0000-0000-0000BD200000}"/>
    <cellStyle name="Currency 2 6 8 2 5 2 2" xfId="8612" xr:uid="{00000000-0005-0000-0000-0000BE200000}"/>
    <cellStyle name="Currency 2 6 8 2 5 3" xfId="8613" xr:uid="{00000000-0005-0000-0000-0000BF200000}"/>
    <cellStyle name="Currency 2 6 8 2 6" xfId="8614" xr:uid="{00000000-0005-0000-0000-0000C0200000}"/>
    <cellStyle name="Currency 2 6 8 2 6 2" xfId="8615" xr:uid="{00000000-0005-0000-0000-0000C1200000}"/>
    <cellStyle name="Currency 2 6 8 2 6 2 2" xfId="8616" xr:uid="{00000000-0005-0000-0000-0000C2200000}"/>
    <cellStyle name="Currency 2 6 8 2 6 3" xfId="8617" xr:uid="{00000000-0005-0000-0000-0000C3200000}"/>
    <cellStyle name="Currency 2 6 8 2 7" xfId="8618" xr:uid="{00000000-0005-0000-0000-0000C4200000}"/>
    <cellStyle name="Currency 2 6 8 2 7 2" xfId="8619" xr:uid="{00000000-0005-0000-0000-0000C5200000}"/>
    <cellStyle name="Currency 2 6 8 2 8" xfId="8620" xr:uid="{00000000-0005-0000-0000-0000C6200000}"/>
    <cellStyle name="Currency 2 6 8 2 8 2" xfId="8621" xr:uid="{00000000-0005-0000-0000-0000C7200000}"/>
    <cellStyle name="Currency 2 6 8 2 9" xfId="8622" xr:uid="{00000000-0005-0000-0000-0000C8200000}"/>
    <cellStyle name="Currency 2 6 8 3" xfId="353" xr:uid="{00000000-0005-0000-0000-0000C9200000}"/>
    <cellStyle name="Currency 2 6 8 3 2" xfId="8623" xr:uid="{00000000-0005-0000-0000-0000CA200000}"/>
    <cellStyle name="Currency 2 6 8 3 2 2" xfId="25567" xr:uid="{00000000-0005-0000-0000-0000CB200000}"/>
    <cellStyle name="Currency 2 6 8 3 2 3" xfId="25649" xr:uid="{00000000-0005-0000-0000-0000CC200000}"/>
    <cellStyle name="Currency 2 6 8 3 3" xfId="8624" xr:uid="{00000000-0005-0000-0000-0000CD200000}"/>
    <cellStyle name="Currency 2 6 8 4" xfId="8625" xr:uid="{00000000-0005-0000-0000-0000CE200000}"/>
    <cellStyle name="Currency 2 6 8 4 2" xfId="8626" xr:uid="{00000000-0005-0000-0000-0000CF200000}"/>
    <cellStyle name="Currency 2 6 8 4 2 2" xfId="8627" xr:uid="{00000000-0005-0000-0000-0000D0200000}"/>
    <cellStyle name="Currency 2 6 8 4 3" xfId="8628" xr:uid="{00000000-0005-0000-0000-0000D1200000}"/>
    <cellStyle name="Currency 2 6 8 4 4" xfId="25565" xr:uid="{00000000-0005-0000-0000-0000D2200000}"/>
    <cellStyle name="Currency 2 6 8 5" xfId="8629" xr:uid="{00000000-0005-0000-0000-0000D3200000}"/>
    <cellStyle name="Currency 2 6 8 5 2" xfId="8630" xr:uid="{00000000-0005-0000-0000-0000D4200000}"/>
    <cellStyle name="Currency 2 6 8 5 2 2" xfId="8631" xr:uid="{00000000-0005-0000-0000-0000D5200000}"/>
    <cellStyle name="Currency 2 6 8 5 3" xfId="8632" xr:uid="{00000000-0005-0000-0000-0000D6200000}"/>
    <cellStyle name="Currency 2 6 8 6" xfId="8633" xr:uid="{00000000-0005-0000-0000-0000D7200000}"/>
    <cellStyle name="Currency 2 6 8 7" xfId="8634" xr:uid="{00000000-0005-0000-0000-0000D8200000}"/>
    <cellStyle name="Currency 2 6 9" xfId="8635" xr:uid="{00000000-0005-0000-0000-0000D9200000}"/>
    <cellStyle name="Currency 2 6 9 10" xfId="8636" xr:uid="{00000000-0005-0000-0000-0000DA200000}"/>
    <cellStyle name="Currency 2 6 9 2" xfId="8637" xr:uid="{00000000-0005-0000-0000-0000DB200000}"/>
    <cellStyle name="Currency 2 6 9 2 2" xfId="8638" xr:uid="{00000000-0005-0000-0000-0000DC200000}"/>
    <cellStyle name="Currency 2 6 9 2 3" xfId="8639" xr:uid="{00000000-0005-0000-0000-0000DD200000}"/>
    <cellStyle name="Currency 2 6 9 3" xfId="8640" xr:uid="{00000000-0005-0000-0000-0000DE200000}"/>
    <cellStyle name="Currency 2 6 9 3 2" xfId="8641" xr:uid="{00000000-0005-0000-0000-0000DF200000}"/>
    <cellStyle name="Currency 2 6 9 3 3" xfId="8642" xr:uid="{00000000-0005-0000-0000-0000E0200000}"/>
    <cellStyle name="Currency 2 6 9 4" xfId="8643" xr:uid="{00000000-0005-0000-0000-0000E1200000}"/>
    <cellStyle name="Currency 2 6 9 4 2" xfId="8644" xr:uid="{00000000-0005-0000-0000-0000E2200000}"/>
    <cellStyle name="Currency 2 6 9 4 2 2" xfId="8645" xr:uid="{00000000-0005-0000-0000-0000E3200000}"/>
    <cellStyle name="Currency 2 6 9 4 3" xfId="8646" xr:uid="{00000000-0005-0000-0000-0000E4200000}"/>
    <cellStyle name="Currency 2 6 9 5" xfId="8647" xr:uid="{00000000-0005-0000-0000-0000E5200000}"/>
    <cellStyle name="Currency 2 6 9 5 2" xfId="8648" xr:uid="{00000000-0005-0000-0000-0000E6200000}"/>
    <cellStyle name="Currency 2 6 9 5 2 2" xfId="8649" xr:uid="{00000000-0005-0000-0000-0000E7200000}"/>
    <cellStyle name="Currency 2 6 9 5 3" xfId="8650" xr:uid="{00000000-0005-0000-0000-0000E8200000}"/>
    <cellStyle name="Currency 2 6 9 6" xfId="8651" xr:uid="{00000000-0005-0000-0000-0000E9200000}"/>
    <cellStyle name="Currency 2 6 9 6 2" xfId="8652" xr:uid="{00000000-0005-0000-0000-0000EA200000}"/>
    <cellStyle name="Currency 2 6 9 6 2 2" xfId="8653" xr:uid="{00000000-0005-0000-0000-0000EB200000}"/>
    <cellStyle name="Currency 2 6 9 6 3" xfId="8654" xr:uid="{00000000-0005-0000-0000-0000EC200000}"/>
    <cellStyle name="Currency 2 6 9 7" xfId="8655" xr:uid="{00000000-0005-0000-0000-0000ED200000}"/>
    <cellStyle name="Currency 2 6 9 7 2" xfId="8656" xr:uid="{00000000-0005-0000-0000-0000EE200000}"/>
    <cellStyle name="Currency 2 6 9 8" xfId="8657" xr:uid="{00000000-0005-0000-0000-0000EF200000}"/>
    <cellStyle name="Currency 2 6 9 8 2" xfId="8658" xr:uid="{00000000-0005-0000-0000-0000F0200000}"/>
    <cellStyle name="Currency 2 6 9 9" xfId="8659" xr:uid="{00000000-0005-0000-0000-0000F1200000}"/>
    <cellStyle name="Currency 2 7" xfId="354" xr:uid="{00000000-0005-0000-0000-0000F2200000}"/>
    <cellStyle name="Currency 2 7 10" xfId="8660" xr:uid="{00000000-0005-0000-0000-0000F3200000}"/>
    <cellStyle name="Currency 2 7 10 2" xfId="8661" xr:uid="{00000000-0005-0000-0000-0000F4200000}"/>
    <cellStyle name="Currency 2 7 10 2 2" xfId="8662" xr:uid="{00000000-0005-0000-0000-0000F5200000}"/>
    <cellStyle name="Currency 2 7 10 3" xfId="8663" xr:uid="{00000000-0005-0000-0000-0000F6200000}"/>
    <cellStyle name="Currency 2 7 10 4" xfId="8664" xr:uid="{00000000-0005-0000-0000-0000F7200000}"/>
    <cellStyle name="Currency 2 7 11" xfId="8665" xr:uid="{00000000-0005-0000-0000-0000F8200000}"/>
    <cellStyle name="Currency 2 7 11 2" xfId="8666" xr:uid="{00000000-0005-0000-0000-0000F9200000}"/>
    <cellStyle name="Currency 2 7 11 2 2" xfId="8667" xr:uid="{00000000-0005-0000-0000-0000FA200000}"/>
    <cellStyle name="Currency 2 7 11 3" xfId="8668" xr:uid="{00000000-0005-0000-0000-0000FB200000}"/>
    <cellStyle name="Currency 2 7 12" xfId="8669" xr:uid="{00000000-0005-0000-0000-0000FC200000}"/>
    <cellStyle name="Currency 2 7 12 2" xfId="8670" xr:uid="{00000000-0005-0000-0000-0000FD200000}"/>
    <cellStyle name="Currency 2 7 12 2 2" xfId="8671" xr:uid="{00000000-0005-0000-0000-0000FE200000}"/>
    <cellStyle name="Currency 2 7 12 3" xfId="8672" xr:uid="{00000000-0005-0000-0000-0000FF200000}"/>
    <cellStyle name="Currency 2 7 13" xfId="8673" xr:uid="{00000000-0005-0000-0000-000000210000}"/>
    <cellStyle name="Currency 2 7 13 2" xfId="8674" xr:uid="{00000000-0005-0000-0000-000001210000}"/>
    <cellStyle name="Currency 2 7 14" xfId="8675" xr:uid="{00000000-0005-0000-0000-000002210000}"/>
    <cellStyle name="Currency 2 7 14 2" xfId="8676" xr:uid="{00000000-0005-0000-0000-000003210000}"/>
    <cellStyle name="Currency 2 7 15" xfId="8677" xr:uid="{00000000-0005-0000-0000-000004210000}"/>
    <cellStyle name="Currency 2 7 16" xfId="8678" xr:uid="{00000000-0005-0000-0000-000005210000}"/>
    <cellStyle name="Currency 2 7 17" xfId="8679" xr:uid="{00000000-0005-0000-0000-000006210000}"/>
    <cellStyle name="Currency 2 7 2" xfId="355" xr:uid="{00000000-0005-0000-0000-000007210000}"/>
    <cellStyle name="Currency 2 7 2 10" xfId="8680" xr:uid="{00000000-0005-0000-0000-000008210000}"/>
    <cellStyle name="Currency 2 7 2 10 2" xfId="8681" xr:uid="{00000000-0005-0000-0000-000009210000}"/>
    <cellStyle name="Currency 2 7 2 10 2 2" xfId="8682" xr:uid="{00000000-0005-0000-0000-00000A210000}"/>
    <cellStyle name="Currency 2 7 2 10 3" xfId="8683" xr:uid="{00000000-0005-0000-0000-00000B210000}"/>
    <cellStyle name="Currency 2 7 2 11" xfId="8684" xr:uid="{00000000-0005-0000-0000-00000C210000}"/>
    <cellStyle name="Currency 2 7 2 11 2" xfId="8685" xr:uid="{00000000-0005-0000-0000-00000D210000}"/>
    <cellStyle name="Currency 2 7 2 12" xfId="8686" xr:uid="{00000000-0005-0000-0000-00000E210000}"/>
    <cellStyle name="Currency 2 7 2 12 2" xfId="8687" xr:uid="{00000000-0005-0000-0000-00000F210000}"/>
    <cellStyle name="Currency 2 7 2 13" xfId="8688" xr:uid="{00000000-0005-0000-0000-000010210000}"/>
    <cellStyle name="Currency 2 7 2 14" xfId="8689" xr:uid="{00000000-0005-0000-0000-000011210000}"/>
    <cellStyle name="Currency 2 7 2 15" xfId="8690" xr:uid="{00000000-0005-0000-0000-000012210000}"/>
    <cellStyle name="Currency 2 7 2 2" xfId="356" xr:uid="{00000000-0005-0000-0000-000013210000}"/>
    <cellStyle name="Currency 2 7 2 2 2" xfId="8691" xr:uid="{00000000-0005-0000-0000-000014210000}"/>
    <cellStyle name="Currency 2 7 2 2 2 2" xfId="8692" xr:uid="{00000000-0005-0000-0000-000015210000}"/>
    <cellStyle name="Currency 2 7 2 2 2 3" xfId="8693" xr:uid="{00000000-0005-0000-0000-000016210000}"/>
    <cellStyle name="Currency 2 7 2 2 2 3 2" xfId="8694" xr:uid="{00000000-0005-0000-0000-000017210000}"/>
    <cellStyle name="Currency 2 7 2 2 2 3 3" xfId="8695" xr:uid="{00000000-0005-0000-0000-000018210000}"/>
    <cellStyle name="Currency 2 7 2 2 2 4" xfId="8696" xr:uid="{00000000-0005-0000-0000-000019210000}"/>
    <cellStyle name="Currency 2 7 2 2 2 4 2" xfId="8697" xr:uid="{00000000-0005-0000-0000-00001A210000}"/>
    <cellStyle name="Currency 2 7 2 2 2 4 2 2" xfId="8698" xr:uid="{00000000-0005-0000-0000-00001B210000}"/>
    <cellStyle name="Currency 2 7 2 2 2 4 3" xfId="8699" xr:uid="{00000000-0005-0000-0000-00001C210000}"/>
    <cellStyle name="Currency 2 7 2 2 2 5" xfId="8700" xr:uid="{00000000-0005-0000-0000-00001D210000}"/>
    <cellStyle name="Currency 2 7 2 2 2 5 2" xfId="8701" xr:uid="{00000000-0005-0000-0000-00001E210000}"/>
    <cellStyle name="Currency 2 7 2 2 2 5 2 2" xfId="8702" xr:uid="{00000000-0005-0000-0000-00001F210000}"/>
    <cellStyle name="Currency 2 7 2 2 2 5 3" xfId="8703" xr:uid="{00000000-0005-0000-0000-000020210000}"/>
    <cellStyle name="Currency 2 7 2 2 2 6" xfId="8704" xr:uid="{00000000-0005-0000-0000-000021210000}"/>
    <cellStyle name="Currency 2 7 2 2 2 6 2" xfId="8705" xr:uid="{00000000-0005-0000-0000-000022210000}"/>
    <cellStyle name="Currency 2 7 2 2 2 6 2 2" xfId="8706" xr:uid="{00000000-0005-0000-0000-000023210000}"/>
    <cellStyle name="Currency 2 7 2 2 2 6 3" xfId="8707" xr:uid="{00000000-0005-0000-0000-000024210000}"/>
    <cellStyle name="Currency 2 7 2 2 2 7" xfId="8708" xr:uid="{00000000-0005-0000-0000-000025210000}"/>
    <cellStyle name="Currency 2 7 2 2 2 7 2" xfId="8709" xr:uid="{00000000-0005-0000-0000-000026210000}"/>
    <cellStyle name="Currency 2 7 2 2 2 8" xfId="8710" xr:uid="{00000000-0005-0000-0000-000027210000}"/>
    <cellStyle name="Currency 2 7 2 2 2 8 2" xfId="8711" xr:uid="{00000000-0005-0000-0000-000028210000}"/>
    <cellStyle name="Currency 2 7 2 2 2 9" xfId="8712" xr:uid="{00000000-0005-0000-0000-000029210000}"/>
    <cellStyle name="Currency 2 7 2 2 3" xfId="8713" xr:uid="{00000000-0005-0000-0000-00002A210000}"/>
    <cellStyle name="Currency 2 7 2 2 3 2" xfId="8714" xr:uid="{00000000-0005-0000-0000-00002B210000}"/>
    <cellStyle name="Currency 2 7 2 2 3 3" xfId="8715" xr:uid="{00000000-0005-0000-0000-00002C210000}"/>
    <cellStyle name="Currency 2 7 2 2 3 3 2" xfId="8716" xr:uid="{00000000-0005-0000-0000-00002D210000}"/>
    <cellStyle name="Currency 2 7 2 2 3 3 3" xfId="8717" xr:uid="{00000000-0005-0000-0000-00002E210000}"/>
    <cellStyle name="Currency 2 7 2 2 3 4" xfId="8718" xr:uid="{00000000-0005-0000-0000-00002F210000}"/>
    <cellStyle name="Currency 2 7 2 2 3 4 2" xfId="8719" xr:uid="{00000000-0005-0000-0000-000030210000}"/>
    <cellStyle name="Currency 2 7 2 2 3 4 2 2" xfId="8720" xr:uid="{00000000-0005-0000-0000-000031210000}"/>
    <cellStyle name="Currency 2 7 2 2 3 4 3" xfId="8721" xr:uid="{00000000-0005-0000-0000-000032210000}"/>
    <cellStyle name="Currency 2 7 2 2 3 5" xfId="8722" xr:uid="{00000000-0005-0000-0000-000033210000}"/>
    <cellStyle name="Currency 2 7 2 2 3 5 2" xfId="8723" xr:uid="{00000000-0005-0000-0000-000034210000}"/>
    <cellStyle name="Currency 2 7 2 2 3 5 2 2" xfId="8724" xr:uid="{00000000-0005-0000-0000-000035210000}"/>
    <cellStyle name="Currency 2 7 2 2 3 5 3" xfId="8725" xr:uid="{00000000-0005-0000-0000-000036210000}"/>
    <cellStyle name="Currency 2 7 2 2 3 6" xfId="8726" xr:uid="{00000000-0005-0000-0000-000037210000}"/>
    <cellStyle name="Currency 2 7 2 2 3 6 2" xfId="8727" xr:uid="{00000000-0005-0000-0000-000038210000}"/>
    <cellStyle name="Currency 2 7 2 2 3 6 2 2" xfId="8728" xr:uid="{00000000-0005-0000-0000-000039210000}"/>
    <cellStyle name="Currency 2 7 2 2 3 6 3" xfId="8729" xr:uid="{00000000-0005-0000-0000-00003A210000}"/>
    <cellStyle name="Currency 2 7 2 2 3 7" xfId="8730" xr:uid="{00000000-0005-0000-0000-00003B210000}"/>
    <cellStyle name="Currency 2 7 2 2 3 7 2" xfId="8731" xr:uid="{00000000-0005-0000-0000-00003C210000}"/>
    <cellStyle name="Currency 2 7 2 2 3 8" xfId="8732" xr:uid="{00000000-0005-0000-0000-00003D210000}"/>
    <cellStyle name="Currency 2 7 2 2 3 8 2" xfId="8733" xr:uid="{00000000-0005-0000-0000-00003E210000}"/>
    <cellStyle name="Currency 2 7 2 2 3 9" xfId="8734" xr:uid="{00000000-0005-0000-0000-00003F210000}"/>
    <cellStyle name="Currency 2 7 2 2 4" xfId="8735" xr:uid="{00000000-0005-0000-0000-000040210000}"/>
    <cellStyle name="Currency 2 7 2 2 4 2" xfId="8736" xr:uid="{00000000-0005-0000-0000-000041210000}"/>
    <cellStyle name="Currency 2 7 2 2 4 3" xfId="8737" xr:uid="{00000000-0005-0000-0000-000042210000}"/>
    <cellStyle name="Currency 2 7 2 2 4 3 2" xfId="8738" xr:uid="{00000000-0005-0000-0000-000043210000}"/>
    <cellStyle name="Currency 2 7 2 2 4 3 2 2" xfId="8739" xr:uid="{00000000-0005-0000-0000-000044210000}"/>
    <cellStyle name="Currency 2 7 2 2 4 3 3" xfId="8740" xr:uid="{00000000-0005-0000-0000-000045210000}"/>
    <cellStyle name="Currency 2 7 2 2 4 4" xfId="8741" xr:uid="{00000000-0005-0000-0000-000046210000}"/>
    <cellStyle name="Currency 2 7 2 2 4 4 2" xfId="8742" xr:uid="{00000000-0005-0000-0000-000047210000}"/>
    <cellStyle name="Currency 2 7 2 2 4 4 2 2" xfId="8743" xr:uid="{00000000-0005-0000-0000-000048210000}"/>
    <cellStyle name="Currency 2 7 2 2 4 4 3" xfId="8744" xr:uid="{00000000-0005-0000-0000-000049210000}"/>
    <cellStyle name="Currency 2 7 2 2 4 5" xfId="8745" xr:uid="{00000000-0005-0000-0000-00004A210000}"/>
    <cellStyle name="Currency 2 7 2 2 4 5 2" xfId="8746" xr:uid="{00000000-0005-0000-0000-00004B210000}"/>
    <cellStyle name="Currency 2 7 2 2 4 5 2 2" xfId="8747" xr:uid="{00000000-0005-0000-0000-00004C210000}"/>
    <cellStyle name="Currency 2 7 2 2 4 5 3" xfId="8748" xr:uid="{00000000-0005-0000-0000-00004D210000}"/>
    <cellStyle name="Currency 2 7 2 2 4 6" xfId="8749" xr:uid="{00000000-0005-0000-0000-00004E210000}"/>
    <cellStyle name="Currency 2 7 2 2 4 6 2" xfId="8750" xr:uid="{00000000-0005-0000-0000-00004F210000}"/>
    <cellStyle name="Currency 2 7 2 2 4 7" xfId="8751" xr:uid="{00000000-0005-0000-0000-000050210000}"/>
    <cellStyle name="Currency 2 7 2 2 4 7 2" xfId="8752" xr:uid="{00000000-0005-0000-0000-000051210000}"/>
    <cellStyle name="Currency 2 7 2 2 4 8" xfId="8753" xr:uid="{00000000-0005-0000-0000-000052210000}"/>
    <cellStyle name="Currency 2 7 2 2 4 9" xfId="8754" xr:uid="{00000000-0005-0000-0000-000053210000}"/>
    <cellStyle name="Currency 2 7 2 2 5" xfId="8755" xr:uid="{00000000-0005-0000-0000-000054210000}"/>
    <cellStyle name="Currency 2 7 2 2 5 2" xfId="8756" xr:uid="{00000000-0005-0000-0000-000055210000}"/>
    <cellStyle name="Currency 2 7 2 2 5 3" xfId="8757" xr:uid="{00000000-0005-0000-0000-000056210000}"/>
    <cellStyle name="Currency 2 7 2 2 6" xfId="8758" xr:uid="{00000000-0005-0000-0000-000057210000}"/>
    <cellStyle name="Currency 2 7 2 2 6 2" xfId="8759" xr:uid="{00000000-0005-0000-0000-000058210000}"/>
    <cellStyle name="Currency 2 7 2 2 6 2 2" xfId="8760" xr:uid="{00000000-0005-0000-0000-000059210000}"/>
    <cellStyle name="Currency 2 7 2 2 6 2 2 2" xfId="8761" xr:uid="{00000000-0005-0000-0000-00005A210000}"/>
    <cellStyle name="Currency 2 7 2 2 6 2 3" xfId="8762" xr:uid="{00000000-0005-0000-0000-00005B210000}"/>
    <cellStyle name="Currency 2 7 2 2 6 3" xfId="8763" xr:uid="{00000000-0005-0000-0000-00005C210000}"/>
    <cellStyle name="Currency 2 7 2 2 6 3 2" xfId="8764" xr:uid="{00000000-0005-0000-0000-00005D210000}"/>
    <cellStyle name="Currency 2 7 2 2 6 3 2 2" xfId="8765" xr:uid="{00000000-0005-0000-0000-00005E210000}"/>
    <cellStyle name="Currency 2 7 2 2 6 3 3" xfId="8766" xr:uid="{00000000-0005-0000-0000-00005F210000}"/>
    <cellStyle name="Currency 2 7 2 2 6 4" xfId="8767" xr:uid="{00000000-0005-0000-0000-000060210000}"/>
    <cellStyle name="Currency 2 7 2 2 6 4 2" xfId="8768" xr:uid="{00000000-0005-0000-0000-000061210000}"/>
    <cellStyle name="Currency 2 7 2 2 6 4 2 2" xfId="8769" xr:uid="{00000000-0005-0000-0000-000062210000}"/>
    <cellStyle name="Currency 2 7 2 2 6 4 3" xfId="8770" xr:uid="{00000000-0005-0000-0000-000063210000}"/>
    <cellStyle name="Currency 2 7 2 2 6 5" xfId="8771" xr:uid="{00000000-0005-0000-0000-000064210000}"/>
    <cellStyle name="Currency 2 7 2 2 6 5 2" xfId="8772" xr:uid="{00000000-0005-0000-0000-000065210000}"/>
    <cellStyle name="Currency 2 7 2 2 6 6" xfId="8773" xr:uid="{00000000-0005-0000-0000-000066210000}"/>
    <cellStyle name="Currency 2 7 2 2 6 6 2" xfId="8774" xr:uid="{00000000-0005-0000-0000-000067210000}"/>
    <cellStyle name="Currency 2 7 2 2 6 7" xfId="8775" xr:uid="{00000000-0005-0000-0000-000068210000}"/>
    <cellStyle name="Currency 2 7 2 2 7" xfId="8776" xr:uid="{00000000-0005-0000-0000-000069210000}"/>
    <cellStyle name="Currency 2 7 2 2 7 2" xfId="8777" xr:uid="{00000000-0005-0000-0000-00006A210000}"/>
    <cellStyle name="Currency 2 7 2 2 7 2 2" xfId="8778" xr:uid="{00000000-0005-0000-0000-00006B210000}"/>
    <cellStyle name="Currency 2 7 2 2 7 3" xfId="8779" xr:uid="{00000000-0005-0000-0000-00006C210000}"/>
    <cellStyle name="Currency 2 7 2 2 8" xfId="8780" xr:uid="{00000000-0005-0000-0000-00006D210000}"/>
    <cellStyle name="Currency 2 7 2 2 8 2" xfId="8781" xr:uid="{00000000-0005-0000-0000-00006E210000}"/>
    <cellStyle name="Currency 2 7 2 2 8 2 2" xfId="8782" xr:uid="{00000000-0005-0000-0000-00006F210000}"/>
    <cellStyle name="Currency 2 7 2 2 8 3" xfId="8783" xr:uid="{00000000-0005-0000-0000-000070210000}"/>
    <cellStyle name="Currency 2 7 2 3" xfId="357" xr:uid="{00000000-0005-0000-0000-000071210000}"/>
    <cellStyle name="Currency 2 7 2 3 10" xfId="8784" xr:uid="{00000000-0005-0000-0000-000072210000}"/>
    <cellStyle name="Currency 2 7 2 3 2" xfId="358" xr:uid="{00000000-0005-0000-0000-000073210000}"/>
    <cellStyle name="Currency 2 7 2 3 2 2" xfId="8785" xr:uid="{00000000-0005-0000-0000-000074210000}"/>
    <cellStyle name="Currency 2 7 2 3 2 3" xfId="8786" xr:uid="{00000000-0005-0000-0000-000075210000}"/>
    <cellStyle name="Currency 2 7 2 3 2 3 2" xfId="8787" xr:uid="{00000000-0005-0000-0000-000076210000}"/>
    <cellStyle name="Currency 2 7 2 3 2 3 3" xfId="8788" xr:uid="{00000000-0005-0000-0000-000077210000}"/>
    <cellStyle name="Currency 2 7 2 3 2 4" xfId="8789" xr:uid="{00000000-0005-0000-0000-000078210000}"/>
    <cellStyle name="Currency 2 7 2 3 2 4 2" xfId="8790" xr:uid="{00000000-0005-0000-0000-000079210000}"/>
    <cellStyle name="Currency 2 7 2 3 2 4 2 2" xfId="8791" xr:uid="{00000000-0005-0000-0000-00007A210000}"/>
    <cellStyle name="Currency 2 7 2 3 2 4 3" xfId="8792" xr:uid="{00000000-0005-0000-0000-00007B210000}"/>
    <cellStyle name="Currency 2 7 2 3 2 5" xfId="8793" xr:uid="{00000000-0005-0000-0000-00007C210000}"/>
    <cellStyle name="Currency 2 7 2 3 2 5 2" xfId="8794" xr:uid="{00000000-0005-0000-0000-00007D210000}"/>
    <cellStyle name="Currency 2 7 2 3 2 5 2 2" xfId="8795" xr:uid="{00000000-0005-0000-0000-00007E210000}"/>
    <cellStyle name="Currency 2 7 2 3 2 5 3" xfId="8796" xr:uid="{00000000-0005-0000-0000-00007F210000}"/>
    <cellStyle name="Currency 2 7 2 3 2 6" xfId="8797" xr:uid="{00000000-0005-0000-0000-000080210000}"/>
    <cellStyle name="Currency 2 7 2 3 2 6 2" xfId="8798" xr:uid="{00000000-0005-0000-0000-000081210000}"/>
    <cellStyle name="Currency 2 7 2 3 2 6 2 2" xfId="8799" xr:uid="{00000000-0005-0000-0000-000082210000}"/>
    <cellStyle name="Currency 2 7 2 3 2 6 3" xfId="8800" xr:uid="{00000000-0005-0000-0000-000083210000}"/>
    <cellStyle name="Currency 2 7 2 3 2 7" xfId="8801" xr:uid="{00000000-0005-0000-0000-000084210000}"/>
    <cellStyle name="Currency 2 7 2 3 2 7 2" xfId="8802" xr:uid="{00000000-0005-0000-0000-000085210000}"/>
    <cellStyle name="Currency 2 7 2 3 2 8" xfId="8803" xr:uid="{00000000-0005-0000-0000-000086210000}"/>
    <cellStyle name="Currency 2 7 2 3 2 8 2" xfId="8804" xr:uid="{00000000-0005-0000-0000-000087210000}"/>
    <cellStyle name="Currency 2 7 2 3 2 9" xfId="8805" xr:uid="{00000000-0005-0000-0000-000088210000}"/>
    <cellStyle name="Currency 2 7 2 3 3" xfId="359" xr:uid="{00000000-0005-0000-0000-000089210000}"/>
    <cellStyle name="Currency 2 7 2 3 4" xfId="8806" xr:uid="{00000000-0005-0000-0000-00008A210000}"/>
    <cellStyle name="Currency 2 7 2 3 4 2" xfId="8807" xr:uid="{00000000-0005-0000-0000-00008B210000}"/>
    <cellStyle name="Currency 2 7 2 3 4 3" xfId="8808" xr:uid="{00000000-0005-0000-0000-00008C210000}"/>
    <cellStyle name="Currency 2 7 2 3 5" xfId="8809" xr:uid="{00000000-0005-0000-0000-00008D210000}"/>
    <cellStyle name="Currency 2 7 2 3 5 2" xfId="8810" xr:uid="{00000000-0005-0000-0000-00008E210000}"/>
    <cellStyle name="Currency 2 7 2 3 5 2 2" xfId="8811" xr:uid="{00000000-0005-0000-0000-00008F210000}"/>
    <cellStyle name="Currency 2 7 2 3 5 3" xfId="8812" xr:uid="{00000000-0005-0000-0000-000090210000}"/>
    <cellStyle name="Currency 2 7 2 3 6" xfId="8813" xr:uid="{00000000-0005-0000-0000-000091210000}"/>
    <cellStyle name="Currency 2 7 2 3 6 2" xfId="8814" xr:uid="{00000000-0005-0000-0000-000092210000}"/>
    <cellStyle name="Currency 2 7 2 3 6 2 2" xfId="8815" xr:uid="{00000000-0005-0000-0000-000093210000}"/>
    <cellStyle name="Currency 2 7 2 3 6 3" xfId="8816" xr:uid="{00000000-0005-0000-0000-000094210000}"/>
    <cellStyle name="Currency 2 7 2 3 7" xfId="8817" xr:uid="{00000000-0005-0000-0000-000095210000}"/>
    <cellStyle name="Currency 2 7 2 3 7 2" xfId="8818" xr:uid="{00000000-0005-0000-0000-000096210000}"/>
    <cellStyle name="Currency 2 7 2 3 7 2 2" xfId="8819" xr:uid="{00000000-0005-0000-0000-000097210000}"/>
    <cellStyle name="Currency 2 7 2 3 7 3" xfId="8820" xr:uid="{00000000-0005-0000-0000-000098210000}"/>
    <cellStyle name="Currency 2 7 2 3 8" xfId="8821" xr:uid="{00000000-0005-0000-0000-000099210000}"/>
    <cellStyle name="Currency 2 7 2 3 8 2" xfId="8822" xr:uid="{00000000-0005-0000-0000-00009A210000}"/>
    <cellStyle name="Currency 2 7 2 3 9" xfId="8823" xr:uid="{00000000-0005-0000-0000-00009B210000}"/>
    <cellStyle name="Currency 2 7 2 3 9 2" xfId="8824" xr:uid="{00000000-0005-0000-0000-00009C210000}"/>
    <cellStyle name="Currency 2 7 2 4" xfId="360" xr:uid="{00000000-0005-0000-0000-00009D210000}"/>
    <cellStyle name="Currency 2 7 2 4 2" xfId="361" xr:uid="{00000000-0005-0000-0000-00009E210000}"/>
    <cellStyle name="Currency 2 7 2 4 2 10" xfId="8825" xr:uid="{00000000-0005-0000-0000-00009F210000}"/>
    <cellStyle name="Currency 2 7 2 4 2 2" xfId="8826" xr:uid="{00000000-0005-0000-0000-0000A0210000}"/>
    <cellStyle name="Currency 2 7 2 4 2 3" xfId="8827" xr:uid="{00000000-0005-0000-0000-0000A1210000}"/>
    <cellStyle name="Currency 2 7 2 4 2 4" xfId="8828" xr:uid="{00000000-0005-0000-0000-0000A2210000}"/>
    <cellStyle name="Currency 2 7 2 4 2 4 2" xfId="8829" xr:uid="{00000000-0005-0000-0000-0000A3210000}"/>
    <cellStyle name="Currency 2 7 2 4 2 4 2 2" xfId="8830" xr:uid="{00000000-0005-0000-0000-0000A4210000}"/>
    <cellStyle name="Currency 2 7 2 4 2 4 3" xfId="8831" xr:uid="{00000000-0005-0000-0000-0000A5210000}"/>
    <cellStyle name="Currency 2 7 2 4 2 5" xfId="8832" xr:uid="{00000000-0005-0000-0000-0000A6210000}"/>
    <cellStyle name="Currency 2 7 2 4 2 5 2" xfId="8833" xr:uid="{00000000-0005-0000-0000-0000A7210000}"/>
    <cellStyle name="Currency 2 7 2 4 2 5 2 2" xfId="8834" xr:uid="{00000000-0005-0000-0000-0000A8210000}"/>
    <cellStyle name="Currency 2 7 2 4 2 5 3" xfId="8835" xr:uid="{00000000-0005-0000-0000-0000A9210000}"/>
    <cellStyle name="Currency 2 7 2 4 2 6" xfId="8836" xr:uid="{00000000-0005-0000-0000-0000AA210000}"/>
    <cellStyle name="Currency 2 7 2 4 2 6 2" xfId="8837" xr:uid="{00000000-0005-0000-0000-0000AB210000}"/>
    <cellStyle name="Currency 2 7 2 4 2 6 2 2" xfId="8838" xr:uid="{00000000-0005-0000-0000-0000AC210000}"/>
    <cellStyle name="Currency 2 7 2 4 2 6 3" xfId="8839" xr:uid="{00000000-0005-0000-0000-0000AD210000}"/>
    <cellStyle name="Currency 2 7 2 4 2 7" xfId="8840" xr:uid="{00000000-0005-0000-0000-0000AE210000}"/>
    <cellStyle name="Currency 2 7 2 4 2 7 2" xfId="8841" xr:uid="{00000000-0005-0000-0000-0000AF210000}"/>
    <cellStyle name="Currency 2 7 2 4 2 8" xfId="8842" xr:uid="{00000000-0005-0000-0000-0000B0210000}"/>
    <cellStyle name="Currency 2 7 2 4 2 8 2" xfId="8843" xr:uid="{00000000-0005-0000-0000-0000B1210000}"/>
    <cellStyle name="Currency 2 7 2 4 2 9" xfId="8844" xr:uid="{00000000-0005-0000-0000-0000B2210000}"/>
    <cellStyle name="Currency 2 7 2 4 3" xfId="362" xr:uid="{00000000-0005-0000-0000-0000B3210000}"/>
    <cellStyle name="Currency 2 7 2 4 4" xfId="8845" xr:uid="{00000000-0005-0000-0000-0000B4210000}"/>
    <cellStyle name="Currency 2 7 2 4 4 2" xfId="8846" xr:uid="{00000000-0005-0000-0000-0000B5210000}"/>
    <cellStyle name="Currency 2 7 2 4 4 2 2" xfId="8847" xr:uid="{00000000-0005-0000-0000-0000B6210000}"/>
    <cellStyle name="Currency 2 7 2 4 4 3" xfId="8848" xr:uid="{00000000-0005-0000-0000-0000B7210000}"/>
    <cellStyle name="Currency 2 7 2 4 5" xfId="8849" xr:uid="{00000000-0005-0000-0000-0000B8210000}"/>
    <cellStyle name="Currency 2 7 2 4 5 2" xfId="8850" xr:uid="{00000000-0005-0000-0000-0000B9210000}"/>
    <cellStyle name="Currency 2 7 2 4 5 2 2" xfId="8851" xr:uid="{00000000-0005-0000-0000-0000BA210000}"/>
    <cellStyle name="Currency 2 7 2 4 5 3" xfId="8852" xr:uid="{00000000-0005-0000-0000-0000BB210000}"/>
    <cellStyle name="Currency 2 7 2 5" xfId="8853" xr:uid="{00000000-0005-0000-0000-0000BC210000}"/>
    <cellStyle name="Currency 2 7 2 5 2" xfId="8854" xr:uid="{00000000-0005-0000-0000-0000BD210000}"/>
    <cellStyle name="Currency 2 7 2 5 3" xfId="8855" xr:uid="{00000000-0005-0000-0000-0000BE210000}"/>
    <cellStyle name="Currency 2 7 2 5 3 2" xfId="8856" xr:uid="{00000000-0005-0000-0000-0000BF210000}"/>
    <cellStyle name="Currency 2 7 2 5 3 3" xfId="8857" xr:uid="{00000000-0005-0000-0000-0000C0210000}"/>
    <cellStyle name="Currency 2 7 2 5 4" xfId="8858" xr:uid="{00000000-0005-0000-0000-0000C1210000}"/>
    <cellStyle name="Currency 2 7 2 5 4 2" xfId="8859" xr:uid="{00000000-0005-0000-0000-0000C2210000}"/>
    <cellStyle name="Currency 2 7 2 5 4 2 2" xfId="8860" xr:uid="{00000000-0005-0000-0000-0000C3210000}"/>
    <cellStyle name="Currency 2 7 2 5 4 3" xfId="8861" xr:uid="{00000000-0005-0000-0000-0000C4210000}"/>
    <cellStyle name="Currency 2 7 2 5 5" xfId="8862" xr:uid="{00000000-0005-0000-0000-0000C5210000}"/>
    <cellStyle name="Currency 2 7 2 5 5 2" xfId="8863" xr:uid="{00000000-0005-0000-0000-0000C6210000}"/>
    <cellStyle name="Currency 2 7 2 5 5 2 2" xfId="8864" xr:uid="{00000000-0005-0000-0000-0000C7210000}"/>
    <cellStyle name="Currency 2 7 2 5 5 3" xfId="8865" xr:uid="{00000000-0005-0000-0000-0000C8210000}"/>
    <cellStyle name="Currency 2 7 2 5 6" xfId="8866" xr:uid="{00000000-0005-0000-0000-0000C9210000}"/>
    <cellStyle name="Currency 2 7 2 5 6 2" xfId="8867" xr:uid="{00000000-0005-0000-0000-0000CA210000}"/>
    <cellStyle name="Currency 2 7 2 5 6 2 2" xfId="8868" xr:uid="{00000000-0005-0000-0000-0000CB210000}"/>
    <cellStyle name="Currency 2 7 2 5 6 3" xfId="8869" xr:uid="{00000000-0005-0000-0000-0000CC210000}"/>
    <cellStyle name="Currency 2 7 2 5 7" xfId="8870" xr:uid="{00000000-0005-0000-0000-0000CD210000}"/>
    <cellStyle name="Currency 2 7 2 5 7 2" xfId="8871" xr:uid="{00000000-0005-0000-0000-0000CE210000}"/>
    <cellStyle name="Currency 2 7 2 5 8" xfId="8872" xr:uid="{00000000-0005-0000-0000-0000CF210000}"/>
    <cellStyle name="Currency 2 7 2 5 8 2" xfId="8873" xr:uid="{00000000-0005-0000-0000-0000D0210000}"/>
    <cellStyle name="Currency 2 7 2 5 9" xfId="8874" xr:uid="{00000000-0005-0000-0000-0000D1210000}"/>
    <cellStyle name="Currency 2 7 2 6" xfId="8875" xr:uid="{00000000-0005-0000-0000-0000D2210000}"/>
    <cellStyle name="Currency 2 7 2 6 2" xfId="8876" xr:uid="{00000000-0005-0000-0000-0000D3210000}"/>
    <cellStyle name="Currency 2 7 2 6 3" xfId="8877" xr:uid="{00000000-0005-0000-0000-0000D4210000}"/>
    <cellStyle name="Currency 2 7 2 7" xfId="8878" xr:uid="{00000000-0005-0000-0000-0000D5210000}"/>
    <cellStyle name="Currency 2 7 2 8" xfId="8879" xr:uid="{00000000-0005-0000-0000-0000D6210000}"/>
    <cellStyle name="Currency 2 7 2 8 2" xfId="8880" xr:uid="{00000000-0005-0000-0000-0000D7210000}"/>
    <cellStyle name="Currency 2 7 2 8 2 2" xfId="8881" xr:uid="{00000000-0005-0000-0000-0000D8210000}"/>
    <cellStyle name="Currency 2 7 2 8 3" xfId="8882" xr:uid="{00000000-0005-0000-0000-0000D9210000}"/>
    <cellStyle name="Currency 2 7 2 8 4" xfId="8883" xr:uid="{00000000-0005-0000-0000-0000DA210000}"/>
    <cellStyle name="Currency 2 7 2 9" xfId="8884" xr:uid="{00000000-0005-0000-0000-0000DB210000}"/>
    <cellStyle name="Currency 2 7 2 9 2" xfId="8885" xr:uid="{00000000-0005-0000-0000-0000DC210000}"/>
    <cellStyle name="Currency 2 7 2 9 2 2" xfId="8886" xr:uid="{00000000-0005-0000-0000-0000DD210000}"/>
    <cellStyle name="Currency 2 7 2 9 3" xfId="8887" xr:uid="{00000000-0005-0000-0000-0000DE210000}"/>
    <cellStyle name="Currency 2 7 3" xfId="363" xr:uid="{00000000-0005-0000-0000-0000DF210000}"/>
    <cellStyle name="Currency 2 7 3 10" xfId="8888" xr:uid="{00000000-0005-0000-0000-0000E0210000}"/>
    <cellStyle name="Currency 2 7 3 10 2" xfId="8889" xr:uid="{00000000-0005-0000-0000-0000E1210000}"/>
    <cellStyle name="Currency 2 7 3 10 2 2" xfId="8890" xr:uid="{00000000-0005-0000-0000-0000E2210000}"/>
    <cellStyle name="Currency 2 7 3 10 3" xfId="8891" xr:uid="{00000000-0005-0000-0000-0000E3210000}"/>
    <cellStyle name="Currency 2 7 3 11" xfId="8892" xr:uid="{00000000-0005-0000-0000-0000E4210000}"/>
    <cellStyle name="Currency 2 7 3 11 2" xfId="8893" xr:uid="{00000000-0005-0000-0000-0000E5210000}"/>
    <cellStyle name="Currency 2 7 3 12" xfId="8894" xr:uid="{00000000-0005-0000-0000-0000E6210000}"/>
    <cellStyle name="Currency 2 7 3 12 2" xfId="8895" xr:uid="{00000000-0005-0000-0000-0000E7210000}"/>
    <cellStyle name="Currency 2 7 3 13" xfId="8896" xr:uid="{00000000-0005-0000-0000-0000E8210000}"/>
    <cellStyle name="Currency 2 7 3 14" xfId="8897" xr:uid="{00000000-0005-0000-0000-0000E9210000}"/>
    <cellStyle name="Currency 2 7 3 15" xfId="8898" xr:uid="{00000000-0005-0000-0000-0000EA210000}"/>
    <cellStyle name="Currency 2 7 3 2" xfId="364" xr:uid="{00000000-0005-0000-0000-0000EB210000}"/>
    <cellStyle name="Currency 2 7 3 2 2" xfId="8899" xr:uid="{00000000-0005-0000-0000-0000EC210000}"/>
    <cellStyle name="Currency 2 7 3 2 2 2" xfId="8900" xr:uid="{00000000-0005-0000-0000-0000ED210000}"/>
    <cellStyle name="Currency 2 7 3 2 2 3" xfId="8901" xr:uid="{00000000-0005-0000-0000-0000EE210000}"/>
    <cellStyle name="Currency 2 7 3 2 2 3 2" xfId="8902" xr:uid="{00000000-0005-0000-0000-0000EF210000}"/>
    <cellStyle name="Currency 2 7 3 2 2 3 3" xfId="8903" xr:uid="{00000000-0005-0000-0000-0000F0210000}"/>
    <cellStyle name="Currency 2 7 3 2 2 4" xfId="8904" xr:uid="{00000000-0005-0000-0000-0000F1210000}"/>
    <cellStyle name="Currency 2 7 3 2 2 4 2" xfId="8905" xr:uid="{00000000-0005-0000-0000-0000F2210000}"/>
    <cellStyle name="Currency 2 7 3 2 2 4 2 2" xfId="8906" xr:uid="{00000000-0005-0000-0000-0000F3210000}"/>
    <cellStyle name="Currency 2 7 3 2 2 4 3" xfId="8907" xr:uid="{00000000-0005-0000-0000-0000F4210000}"/>
    <cellStyle name="Currency 2 7 3 2 2 5" xfId="8908" xr:uid="{00000000-0005-0000-0000-0000F5210000}"/>
    <cellStyle name="Currency 2 7 3 2 2 5 2" xfId="8909" xr:uid="{00000000-0005-0000-0000-0000F6210000}"/>
    <cellStyle name="Currency 2 7 3 2 2 5 2 2" xfId="8910" xr:uid="{00000000-0005-0000-0000-0000F7210000}"/>
    <cellStyle name="Currency 2 7 3 2 2 5 3" xfId="8911" xr:uid="{00000000-0005-0000-0000-0000F8210000}"/>
    <cellStyle name="Currency 2 7 3 2 2 6" xfId="8912" xr:uid="{00000000-0005-0000-0000-0000F9210000}"/>
    <cellStyle name="Currency 2 7 3 2 2 6 2" xfId="8913" xr:uid="{00000000-0005-0000-0000-0000FA210000}"/>
    <cellStyle name="Currency 2 7 3 2 2 6 2 2" xfId="8914" xr:uid="{00000000-0005-0000-0000-0000FB210000}"/>
    <cellStyle name="Currency 2 7 3 2 2 6 3" xfId="8915" xr:uid="{00000000-0005-0000-0000-0000FC210000}"/>
    <cellStyle name="Currency 2 7 3 2 2 7" xfId="8916" xr:uid="{00000000-0005-0000-0000-0000FD210000}"/>
    <cellStyle name="Currency 2 7 3 2 2 7 2" xfId="8917" xr:uid="{00000000-0005-0000-0000-0000FE210000}"/>
    <cellStyle name="Currency 2 7 3 2 2 8" xfId="8918" xr:uid="{00000000-0005-0000-0000-0000FF210000}"/>
    <cellStyle name="Currency 2 7 3 2 2 8 2" xfId="8919" xr:uid="{00000000-0005-0000-0000-000000220000}"/>
    <cellStyle name="Currency 2 7 3 2 2 9" xfId="8920" xr:uid="{00000000-0005-0000-0000-000001220000}"/>
    <cellStyle name="Currency 2 7 3 2 3" xfId="8921" xr:uid="{00000000-0005-0000-0000-000002220000}"/>
    <cellStyle name="Currency 2 7 3 2 3 2" xfId="8922" xr:uid="{00000000-0005-0000-0000-000003220000}"/>
    <cellStyle name="Currency 2 7 3 2 3 3" xfId="8923" xr:uid="{00000000-0005-0000-0000-000004220000}"/>
    <cellStyle name="Currency 2 7 3 2 3 3 2" xfId="8924" xr:uid="{00000000-0005-0000-0000-000005220000}"/>
    <cellStyle name="Currency 2 7 3 2 3 3 3" xfId="8925" xr:uid="{00000000-0005-0000-0000-000006220000}"/>
    <cellStyle name="Currency 2 7 3 2 3 4" xfId="8926" xr:uid="{00000000-0005-0000-0000-000007220000}"/>
    <cellStyle name="Currency 2 7 3 2 3 4 2" xfId="8927" xr:uid="{00000000-0005-0000-0000-000008220000}"/>
    <cellStyle name="Currency 2 7 3 2 3 4 2 2" xfId="8928" xr:uid="{00000000-0005-0000-0000-000009220000}"/>
    <cellStyle name="Currency 2 7 3 2 3 4 3" xfId="8929" xr:uid="{00000000-0005-0000-0000-00000A220000}"/>
    <cellStyle name="Currency 2 7 3 2 3 5" xfId="8930" xr:uid="{00000000-0005-0000-0000-00000B220000}"/>
    <cellStyle name="Currency 2 7 3 2 3 5 2" xfId="8931" xr:uid="{00000000-0005-0000-0000-00000C220000}"/>
    <cellStyle name="Currency 2 7 3 2 3 5 2 2" xfId="8932" xr:uid="{00000000-0005-0000-0000-00000D220000}"/>
    <cellStyle name="Currency 2 7 3 2 3 5 3" xfId="8933" xr:uid="{00000000-0005-0000-0000-00000E220000}"/>
    <cellStyle name="Currency 2 7 3 2 3 6" xfId="8934" xr:uid="{00000000-0005-0000-0000-00000F220000}"/>
    <cellStyle name="Currency 2 7 3 2 3 6 2" xfId="8935" xr:uid="{00000000-0005-0000-0000-000010220000}"/>
    <cellStyle name="Currency 2 7 3 2 3 6 2 2" xfId="8936" xr:uid="{00000000-0005-0000-0000-000011220000}"/>
    <cellStyle name="Currency 2 7 3 2 3 6 3" xfId="8937" xr:uid="{00000000-0005-0000-0000-000012220000}"/>
    <cellStyle name="Currency 2 7 3 2 3 7" xfId="8938" xr:uid="{00000000-0005-0000-0000-000013220000}"/>
    <cellStyle name="Currency 2 7 3 2 3 7 2" xfId="8939" xr:uid="{00000000-0005-0000-0000-000014220000}"/>
    <cellStyle name="Currency 2 7 3 2 3 8" xfId="8940" xr:uid="{00000000-0005-0000-0000-000015220000}"/>
    <cellStyle name="Currency 2 7 3 2 3 8 2" xfId="8941" xr:uid="{00000000-0005-0000-0000-000016220000}"/>
    <cellStyle name="Currency 2 7 3 2 3 9" xfId="8942" xr:uid="{00000000-0005-0000-0000-000017220000}"/>
    <cellStyle name="Currency 2 7 3 2 4" xfId="8943" xr:uid="{00000000-0005-0000-0000-000018220000}"/>
    <cellStyle name="Currency 2 7 3 2 4 2" xfId="8944" xr:uid="{00000000-0005-0000-0000-000019220000}"/>
    <cellStyle name="Currency 2 7 3 2 4 3" xfId="8945" xr:uid="{00000000-0005-0000-0000-00001A220000}"/>
    <cellStyle name="Currency 2 7 3 2 4 3 2" xfId="8946" xr:uid="{00000000-0005-0000-0000-00001B220000}"/>
    <cellStyle name="Currency 2 7 3 2 4 3 2 2" xfId="8947" xr:uid="{00000000-0005-0000-0000-00001C220000}"/>
    <cellStyle name="Currency 2 7 3 2 4 3 3" xfId="8948" xr:uid="{00000000-0005-0000-0000-00001D220000}"/>
    <cellStyle name="Currency 2 7 3 2 4 4" xfId="8949" xr:uid="{00000000-0005-0000-0000-00001E220000}"/>
    <cellStyle name="Currency 2 7 3 2 4 4 2" xfId="8950" xr:uid="{00000000-0005-0000-0000-00001F220000}"/>
    <cellStyle name="Currency 2 7 3 2 4 4 2 2" xfId="8951" xr:uid="{00000000-0005-0000-0000-000020220000}"/>
    <cellStyle name="Currency 2 7 3 2 4 4 3" xfId="8952" xr:uid="{00000000-0005-0000-0000-000021220000}"/>
    <cellStyle name="Currency 2 7 3 2 4 5" xfId="8953" xr:uid="{00000000-0005-0000-0000-000022220000}"/>
    <cellStyle name="Currency 2 7 3 2 4 5 2" xfId="8954" xr:uid="{00000000-0005-0000-0000-000023220000}"/>
    <cellStyle name="Currency 2 7 3 2 4 5 2 2" xfId="8955" xr:uid="{00000000-0005-0000-0000-000024220000}"/>
    <cellStyle name="Currency 2 7 3 2 4 5 3" xfId="8956" xr:uid="{00000000-0005-0000-0000-000025220000}"/>
    <cellStyle name="Currency 2 7 3 2 4 6" xfId="8957" xr:uid="{00000000-0005-0000-0000-000026220000}"/>
    <cellStyle name="Currency 2 7 3 2 4 6 2" xfId="8958" xr:uid="{00000000-0005-0000-0000-000027220000}"/>
    <cellStyle name="Currency 2 7 3 2 4 7" xfId="8959" xr:uid="{00000000-0005-0000-0000-000028220000}"/>
    <cellStyle name="Currency 2 7 3 2 4 7 2" xfId="8960" xr:uid="{00000000-0005-0000-0000-000029220000}"/>
    <cellStyle name="Currency 2 7 3 2 4 8" xfId="8961" xr:uid="{00000000-0005-0000-0000-00002A220000}"/>
    <cellStyle name="Currency 2 7 3 2 4 9" xfId="8962" xr:uid="{00000000-0005-0000-0000-00002B220000}"/>
    <cellStyle name="Currency 2 7 3 2 5" xfId="8963" xr:uid="{00000000-0005-0000-0000-00002C220000}"/>
    <cellStyle name="Currency 2 7 3 2 5 2" xfId="8964" xr:uid="{00000000-0005-0000-0000-00002D220000}"/>
    <cellStyle name="Currency 2 7 3 2 5 3" xfId="8965" xr:uid="{00000000-0005-0000-0000-00002E220000}"/>
    <cellStyle name="Currency 2 7 3 2 6" xfId="8966" xr:uid="{00000000-0005-0000-0000-00002F220000}"/>
    <cellStyle name="Currency 2 7 3 2 6 2" xfId="8967" xr:uid="{00000000-0005-0000-0000-000030220000}"/>
    <cellStyle name="Currency 2 7 3 2 6 2 2" xfId="8968" xr:uid="{00000000-0005-0000-0000-000031220000}"/>
    <cellStyle name="Currency 2 7 3 2 6 2 2 2" xfId="8969" xr:uid="{00000000-0005-0000-0000-000032220000}"/>
    <cellStyle name="Currency 2 7 3 2 6 2 3" xfId="8970" xr:uid="{00000000-0005-0000-0000-000033220000}"/>
    <cellStyle name="Currency 2 7 3 2 6 3" xfId="8971" xr:uid="{00000000-0005-0000-0000-000034220000}"/>
    <cellStyle name="Currency 2 7 3 2 6 3 2" xfId="8972" xr:uid="{00000000-0005-0000-0000-000035220000}"/>
    <cellStyle name="Currency 2 7 3 2 6 3 2 2" xfId="8973" xr:uid="{00000000-0005-0000-0000-000036220000}"/>
    <cellStyle name="Currency 2 7 3 2 6 3 3" xfId="8974" xr:uid="{00000000-0005-0000-0000-000037220000}"/>
    <cellStyle name="Currency 2 7 3 2 6 4" xfId="8975" xr:uid="{00000000-0005-0000-0000-000038220000}"/>
    <cellStyle name="Currency 2 7 3 2 6 4 2" xfId="8976" xr:uid="{00000000-0005-0000-0000-000039220000}"/>
    <cellStyle name="Currency 2 7 3 2 6 4 2 2" xfId="8977" xr:uid="{00000000-0005-0000-0000-00003A220000}"/>
    <cellStyle name="Currency 2 7 3 2 6 4 3" xfId="8978" xr:uid="{00000000-0005-0000-0000-00003B220000}"/>
    <cellStyle name="Currency 2 7 3 2 6 5" xfId="8979" xr:uid="{00000000-0005-0000-0000-00003C220000}"/>
    <cellStyle name="Currency 2 7 3 2 6 5 2" xfId="8980" xr:uid="{00000000-0005-0000-0000-00003D220000}"/>
    <cellStyle name="Currency 2 7 3 2 6 6" xfId="8981" xr:uid="{00000000-0005-0000-0000-00003E220000}"/>
    <cellStyle name="Currency 2 7 3 2 6 6 2" xfId="8982" xr:uid="{00000000-0005-0000-0000-00003F220000}"/>
    <cellStyle name="Currency 2 7 3 2 6 7" xfId="8983" xr:uid="{00000000-0005-0000-0000-000040220000}"/>
    <cellStyle name="Currency 2 7 3 2 7" xfId="8984" xr:uid="{00000000-0005-0000-0000-000041220000}"/>
    <cellStyle name="Currency 2 7 3 2 7 2" xfId="8985" xr:uid="{00000000-0005-0000-0000-000042220000}"/>
    <cellStyle name="Currency 2 7 3 2 7 2 2" xfId="8986" xr:uid="{00000000-0005-0000-0000-000043220000}"/>
    <cellStyle name="Currency 2 7 3 2 7 3" xfId="8987" xr:uid="{00000000-0005-0000-0000-000044220000}"/>
    <cellStyle name="Currency 2 7 3 2 8" xfId="8988" xr:uid="{00000000-0005-0000-0000-000045220000}"/>
    <cellStyle name="Currency 2 7 3 2 8 2" xfId="8989" xr:uid="{00000000-0005-0000-0000-000046220000}"/>
    <cellStyle name="Currency 2 7 3 2 8 2 2" xfId="8990" xr:uid="{00000000-0005-0000-0000-000047220000}"/>
    <cellStyle name="Currency 2 7 3 2 8 3" xfId="8991" xr:uid="{00000000-0005-0000-0000-000048220000}"/>
    <cellStyle name="Currency 2 7 3 3" xfId="365" xr:uid="{00000000-0005-0000-0000-000049220000}"/>
    <cellStyle name="Currency 2 7 3 3 10" xfId="8992" xr:uid="{00000000-0005-0000-0000-00004A220000}"/>
    <cellStyle name="Currency 2 7 3 3 2" xfId="366" xr:uid="{00000000-0005-0000-0000-00004B220000}"/>
    <cellStyle name="Currency 2 7 3 3 2 2" xfId="8993" xr:uid="{00000000-0005-0000-0000-00004C220000}"/>
    <cellStyle name="Currency 2 7 3 3 2 3" xfId="8994" xr:uid="{00000000-0005-0000-0000-00004D220000}"/>
    <cellStyle name="Currency 2 7 3 3 2 3 2" xfId="8995" xr:uid="{00000000-0005-0000-0000-00004E220000}"/>
    <cellStyle name="Currency 2 7 3 3 2 3 3" xfId="8996" xr:uid="{00000000-0005-0000-0000-00004F220000}"/>
    <cellStyle name="Currency 2 7 3 3 2 4" xfId="8997" xr:uid="{00000000-0005-0000-0000-000050220000}"/>
    <cellStyle name="Currency 2 7 3 3 2 4 2" xfId="8998" xr:uid="{00000000-0005-0000-0000-000051220000}"/>
    <cellStyle name="Currency 2 7 3 3 2 4 2 2" xfId="8999" xr:uid="{00000000-0005-0000-0000-000052220000}"/>
    <cellStyle name="Currency 2 7 3 3 2 4 3" xfId="9000" xr:uid="{00000000-0005-0000-0000-000053220000}"/>
    <cellStyle name="Currency 2 7 3 3 2 5" xfId="9001" xr:uid="{00000000-0005-0000-0000-000054220000}"/>
    <cellStyle name="Currency 2 7 3 3 2 5 2" xfId="9002" xr:uid="{00000000-0005-0000-0000-000055220000}"/>
    <cellStyle name="Currency 2 7 3 3 2 5 2 2" xfId="9003" xr:uid="{00000000-0005-0000-0000-000056220000}"/>
    <cellStyle name="Currency 2 7 3 3 2 5 3" xfId="9004" xr:uid="{00000000-0005-0000-0000-000057220000}"/>
    <cellStyle name="Currency 2 7 3 3 2 6" xfId="9005" xr:uid="{00000000-0005-0000-0000-000058220000}"/>
    <cellStyle name="Currency 2 7 3 3 2 6 2" xfId="9006" xr:uid="{00000000-0005-0000-0000-000059220000}"/>
    <cellStyle name="Currency 2 7 3 3 2 6 2 2" xfId="9007" xr:uid="{00000000-0005-0000-0000-00005A220000}"/>
    <cellStyle name="Currency 2 7 3 3 2 6 3" xfId="9008" xr:uid="{00000000-0005-0000-0000-00005B220000}"/>
    <cellStyle name="Currency 2 7 3 3 2 7" xfId="9009" xr:uid="{00000000-0005-0000-0000-00005C220000}"/>
    <cellStyle name="Currency 2 7 3 3 2 7 2" xfId="9010" xr:uid="{00000000-0005-0000-0000-00005D220000}"/>
    <cellStyle name="Currency 2 7 3 3 2 8" xfId="9011" xr:uid="{00000000-0005-0000-0000-00005E220000}"/>
    <cellStyle name="Currency 2 7 3 3 2 8 2" xfId="9012" xr:uid="{00000000-0005-0000-0000-00005F220000}"/>
    <cellStyle name="Currency 2 7 3 3 2 9" xfId="9013" xr:uid="{00000000-0005-0000-0000-000060220000}"/>
    <cellStyle name="Currency 2 7 3 3 3" xfId="367" xr:uid="{00000000-0005-0000-0000-000061220000}"/>
    <cellStyle name="Currency 2 7 3 3 4" xfId="9014" xr:uid="{00000000-0005-0000-0000-000062220000}"/>
    <cellStyle name="Currency 2 7 3 3 4 2" xfId="9015" xr:uid="{00000000-0005-0000-0000-000063220000}"/>
    <cellStyle name="Currency 2 7 3 3 4 3" xfId="9016" xr:uid="{00000000-0005-0000-0000-000064220000}"/>
    <cellStyle name="Currency 2 7 3 3 5" xfId="9017" xr:uid="{00000000-0005-0000-0000-000065220000}"/>
    <cellStyle name="Currency 2 7 3 3 5 2" xfId="9018" xr:uid="{00000000-0005-0000-0000-000066220000}"/>
    <cellStyle name="Currency 2 7 3 3 5 2 2" xfId="9019" xr:uid="{00000000-0005-0000-0000-000067220000}"/>
    <cellStyle name="Currency 2 7 3 3 5 3" xfId="9020" xr:uid="{00000000-0005-0000-0000-000068220000}"/>
    <cellStyle name="Currency 2 7 3 3 6" xfId="9021" xr:uid="{00000000-0005-0000-0000-000069220000}"/>
    <cellStyle name="Currency 2 7 3 3 6 2" xfId="9022" xr:uid="{00000000-0005-0000-0000-00006A220000}"/>
    <cellStyle name="Currency 2 7 3 3 6 2 2" xfId="9023" xr:uid="{00000000-0005-0000-0000-00006B220000}"/>
    <cellStyle name="Currency 2 7 3 3 6 3" xfId="9024" xr:uid="{00000000-0005-0000-0000-00006C220000}"/>
    <cellStyle name="Currency 2 7 3 3 7" xfId="9025" xr:uid="{00000000-0005-0000-0000-00006D220000}"/>
    <cellStyle name="Currency 2 7 3 3 7 2" xfId="9026" xr:uid="{00000000-0005-0000-0000-00006E220000}"/>
    <cellStyle name="Currency 2 7 3 3 7 2 2" xfId="9027" xr:uid="{00000000-0005-0000-0000-00006F220000}"/>
    <cellStyle name="Currency 2 7 3 3 7 3" xfId="9028" xr:uid="{00000000-0005-0000-0000-000070220000}"/>
    <cellStyle name="Currency 2 7 3 3 8" xfId="9029" xr:uid="{00000000-0005-0000-0000-000071220000}"/>
    <cellStyle name="Currency 2 7 3 3 8 2" xfId="9030" xr:uid="{00000000-0005-0000-0000-000072220000}"/>
    <cellStyle name="Currency 2 7 3 3 9" xfId="9031" xr:uid="{00000000-0005-0000-0000-000073220000}"/>
    <cellStyle name="Currency 2 7 3 3 9 2" xfId="9032" xr:uid="{00000000-0005-0000-0000-000074220000}"/>
    <cellStyle name="Currency 2 7 3 4" xfId="368" xr:uid="{00000000-0005-0000-0000-000075220000}"/>
    <cellStyle name="Currency 2 7 3 4 2" xfId="369" xr:uid="{00000000-0005-0000-0000-000076220000}"/>
    <cellStyle name="Currency 2 7 3 4 2 10" xfId="9033" xr:uid="{00000000-0005-0000-0000-000077220000}"/>
    <cellStyle name="Currency 2 7 3 4 2 2" xfId="9034" xr:uid="{00000000-0005-0000-0000-000078220000}"/>
    <cellStyle name="Currency 2 7 3 4 2 3" xfId="9035" xr:uid="{00000000-0005-0000-0000-000079220000}"/>
    <cellStyle name="Currency 2 7 3 4 2 4" xfId="9036" xr:uid="{00000000-0005-0000-0000-00007A220000}"/>
    <cellStyle name="Currency 2 7 3 4 2 4 2" xfId="9037" xr:uid="{00000000-0005-0000-0000-00007B220000}"/>
    <cellStyle name="Currency 2 7 3 4 2 4 2 2" xfId="9038" xr:uid="{00000000-0005-0000-0000-00007C220000}"/>
    <cellStyle name="Currency 2 7 3 4 2 4 3" xfId="9039" xr:uid="{00000000-0005-0000-0000-00007D220000}"/>
    <cellStyle name="Currency 2 7 3 4 2 5" xfId="9040" xr:uid="{00000000-0005-0000-0000-00007E220000}"/>
    <cellStyle name="Currency 2 7 3 4 2 5 2" xfId="9041" xr:uid="{00000000-0005-0000-0000-00007F220000}"/>
    <cellStyle name="Currency 2 7 3 4 2 5 2 2" xfId="9042" xr:uid="{00000000-0005-0000-0000-000080220000}"/>
    <cellStyle name="Currency 2 7 3 4 2 5 3" xfId="9043" xr:uid="{00000000-0005-0000-0000-000081220000}"/>
    <cellStyle name="Currency 2 7 3 4 2 6" xfId="9044" xr:uid="{00000000-0005-0000-0000-000082220000}"/>
    <cellStyle name="Currency 2 7 3 4 2 6 2" xfId="9045" xr:uid="{00000000-0005-0000-0000-000083220000}"/>
    <cellStyle name="Currency 2 7 3 4 2 6 2 2" xfId="9046" xr:uid="{00000000-0005-0000-0000-000084220000}"/>
    <cellStyle name="Currency 2 7 3 4 2 6 3" xfId="9047" xr:uid="{00000000-0005-0000-0000-000085220000}"/>
    <cellStyle name="Currency 2 7 3 4 2 7" xfId="9048" xr:uid="{00000000-0005-0000-0000-000086220000}"/>
    <cellStyle name="Currency 2 7 3 4 2 7 2" xfId="9049" xr:uid="{00000000-0005-0000-0000-000087220000}"/>
    <cellStyle name="Currency 2 7 3 4 2 8" xfId="9050" xr:uid="{00000000-0005-0000-0000-000088220000}"/>
    <cellStyle name="Currency 2 7 3 4 2 8 2" xfId="9051" xr:uid="{00000000-0005-0000-0000-000089220000}"/>
    <cellStyle name="Currency 2 7 3 4 2 9" xfId="9052" xr:uid="{00000000-0005-0000-0000-00008A220000}"/>
    <cellStyle name="Currency 2 7 3 4 3" xfId="370" xr:uid="{00000000-0005-0000-0000-00008B220000}"/>
    <cellStyle name="Currency 2 7 3 4 4" xfId="9053" xr:uid="{00000000-0005-0000-0000-00008C220000}"/>
    <cellStyle name="Currency 2 7 3 4 4 2" xfId="9054" xr:uid="{00000000-0005-0000-0000-00008D220000}"/>
    <cellStyle name="Currency 2 7 3 4 4 2 2" xfId="9055" xr:uid="{00000000-0005-0000-0000-00008E220000}"/>
    <cellStyle name="Currency 2 7 3 4 4 3" xfId="9056" xr:uid="{00000000-0005-0000-0000-00008F220000}"/>
    <cellStyle name="Currency 2 7 3 4 5" xfId="9057" xr:uid="{00000000-0005-0000-0000-000090220000}"/>
    <cellStyle name="Currency 2 7 3 4 5 2" xfId="9058" xr:uid="{00000000-0005-0000-0000-000091220000}"/>
    <cellStyle name="Currency 2 7 3 4 5 2 2" xfId="9059" xr:uid="{00000000-0005-0000-0000-000092220000}"/>
    <cellStyle name="Currency 2 7 3 4 5 3" xfId="9060" xr:uid="{00000000-0005-0000-0000-000093220000}"/>
    <cellStyle name="Currency 2 7 3 5" xfId="9061" xr:uid="{00000000-0005-0000-0000-000094220000}"/>
    <cellStyle name="Currency 2 7 3 5 2" xfId="9062" xr:uid="{00000000-0005-0000-0000-000095220000}"/>
    <cellStyle name="Currency 2 7 3 5 3" xfId="9063" xr:uid="{00000000-0005-0000-0000-000096220000}"/>
    <cellStyle name="Currency 2 7 3 5 3 2" xfId="9064" xr:uid="{00000000-0005-0000-0000-000097220000}"/>
    <cellStyle name="Currency 2 7 3 5 3 3" xfId="9065" xr:uid="{00000000-0005-0000-0000-000098220000}"/>
    <cellStyle name="Currency 2 7 3 5 4" xfId="9066" xr:uid="{00000000-0005-0000-0000-000099220000}"/>
    <cellStyle name="Currency 2 7 3 5 4 2" xfId="9067" xr:uid="{00000000-0005-0000-0000-00009A220000}"/>
    <cellStyle name="Currency 2 7 3 5 4 2 2" xfId="9068" xr:uid="{00000000-0005-0000-0000-00009B220000}"/>
    <cellStyle name="Currency 2 7 3 5 4 3" xfId="9069" xr:uid="{00000000-0005-0000-0000-00009C220000}"/>
    <cellStyle name="Currency 2 7 3 5 5" xfId="9070" xr:uid="{00000000-0005-0000-0000-00009D220000}"/>
    <cellStyle name="Currency 2 7 3 5 5 2" xfId="9071" xr:uid="{00000000-0005-0000-0000-00009E220000}"/>
    <cellStyle name="Currency 2 7 3 5 5 2 2" xfId="9072" xr:uid="{00000000-0005-0000-0000-00009F220000}"/>
    <cellStyle name="Currency 2 7 3 5 5 3" xfId="9073" xr:uid="{00000000-0005-0000-0000-0000A0220000}"/>
    <cellStyle name="Currency 2 7 3 5 6" xfId="9074" xr:uid="{00000000-0005-0000-0000-0000A1220000}"/>
    <cellStyle name="Currency 2 7 3 5 6 2" xfId="9075" xr:uid="{00000000-0005-0000-0000-0000A2220000}"/>
    <cellStyle name="Currency 2 7 3 5 6 2 2" xfId="9076" xr:uid="{00000000-0005-0000-0000-0000A3220000}"/>
    <cellStyle name="Currency 2 7 3 5 6 3" xfId="9077" xr:uid="{00000000-0005-0000-0000-0000A4220000}"/>
    <cellStyle name="Currency 2 7 3 5 7" xfId="9078" xr:uid="{00000000-0005-0000-0000-0000A5220000}"/>
    <cellStyle name="Currency 2 7 3 5 7 2" xfId="9079" xr:uid="{00000000-0005-0000-0000-0000A6220000}"/>
    <cellStyle name="Currency 2 7 3 5 8" xfId="9080" xr:uid="{00000000-0005-0000-0000-0000A7220000}"/>
    <cellStyle name="Currency 2 7 3 5 8 2" xfId="9081" xr:uid="{00000000-0005-0000-0000-0000A8220000}"/>
    <cellStyle name="Currency 2 7 3 5 9" xfId="9082" xr:uid="{00000000-0005-0000-0000-0000A9220000}"/>
    <cellStyle name="Currency 2 7 3 6" xfId="9083" xr:uid="{00000000-0005-0000-0000-0000AA220000}"/>
    <cellStyle name="Currency 2 7 3 6 2" xfId="9084" xr:uid="{00000000-0005-0000-0000-0000AB220000}"/>
    <cellStyle name="Currency 2 7 3 6 3" xfId="9085" xr:uid="{00000000-0005-0000-0000-0000AC220000}"/>
    <cellStyle name="Currency 2 7 3 7" xfId="9086" xr:uid="{00000000-0005-0000-0000-0000AD220000}"/>
    <cellStyle name="Currency 2 7 3 8" xfId="9087" xr:uid="{00000000-0005-0000-0000-0000AE220000}"/>
    <cellStyle name="Currency 2 7 3 8 2" xfId="9088" xr:uid="{00000000-0005-0000-0000-0000AF220000}"/>
    <cellStyle name="Currency 2 7 3 8 2 2" xfId="9089" xr:uid="{00000000-0005-0000-0000-0000B0220000}"/>
    <cellStyle name="Currency 2 7 3 8 3" xfId="9090" xr:uid="{00000000-0005-0000-0000-0000B1220000}"/>
    <cellStyle name="Currency 2 7 3 8 4" xfId="9091" xr:uid="{00000000-0005-0000-0000-0000B2220000}"/>
    <cellStyle name="Currency 2 7 3 9" xfId="9092" xr:uid="{00000000-0005-0000-0000-0000B3220000}"/>
    <cellStyle name="Currency 2 7 3 9 2" xfId="9093" xr:uid="{00000000-0005-0000-0000-0000B4220000}"/>
    <cellStyle name="Currency 2 7 3 9 2 2" xfId="9094" xr:uid="{00000000-0005-0000-0000-0000B5220000}"/>
    <cellStyle name="Currency 2 7 3 9 3" xfId="9095" xr:uid="{00000000-0005-0000-0000-0000B6220000}"/>
    <cellStyle name="Currency 2 7 4" xfId="371" xr:uid="{00000000-0005-0000-0000-0000B7220000}"/>
    <cellStyle name="Currency 2 7 4 2" xfId="9096" xr:uid="{00000000-0005-0000-0000-0000B8220000}"/>
    <cellStyle name="Currency 2 7 4 2 2" xfId="9097" xr:uid="{00000000-0005-0000-0000-0000B9220000}"/>
    <cellStyle name="Currency 2 7 4 2 3" xfId="9098" xr:uid="{00000000-0005-0000-0000-0000BA220000}"/>
    <cellStyle name="Currency 2 7 4 2 3 2" xfId="9099" xr:uid="{00000000-0005-0000-0000-0000BB220000}"/>
    <cellStyle name="Currency 2 7 4 2 3 3" xfId="9100" xr:uid="{00000000-0005-0000-0000-0000BC220000}"/>
    <cellStyle name="Currency 2 7 4 2 4" xfId="9101" xr:uid="{00000000-0005-0000-0000-0000BD220000}"/>
    <cellStyle name="Currency 2 7 4 2 4 2" xfId="9102" xr:uid="{00000000-0005-0000-0000-0000BE220000}"/>
    <cellStyle name="Currency 2 7 4 2 4 2 2" xfId="9103" xr:uid="{00000000-0005-0000-0000-0000BF220000}"/>
    <cellStyle name="Currency 2 7 4 2 4 3" xfId="9104" xr:uid="{00000000-0005-0000-0000-0000C0220000}"/>
    <cellStyle name="Currency 2 7 4 2 5" xfId="9105" xr:uid="{00000000-0005-0000-0000-0000C1220000}"/>
    <cellStyle name="Currency 2 7 4 2 5 2" xfId="9106" xr:uid="{00000000-0005-0000-0000-0000C2220000}"/>
    <cellStyle name="Currency 2 7 4 2 5 2 2" xfId="9107" xr:uid="{00000000-0005-0000-0000-0000C3220000}"/>
    <cellStyle name="Currency 2 7 4 2 5 3" xfId="9108" xr:uid="{00000000-0005-0000-0000-0000C4220000}"/>
    <cellStyle name="Currency 2 7 4 2 6" xfId="9109" xr:uid="{00000000-0005-0000-0000-0000C5220000}"/>
    <cellStyle name="Currency 2 7 4 2 6 2" xfId="9110" xr:uid="{00000000-0005-0000-0000-0000C6220000}"/>
    <cellStyle name="Currency 2 7 4 2 6 2 2" xfId="9111" xr:uid="{00000000-0005-0000-0000-0000C7220000}"/>
    <cellStyle name="Currency 2 7 4 2 6 3" xfId="9112" xr:uid="{00000000-0005-0000-0000-0000C8220000}"/>
    <cellStyle name="Currency 2 7 4 2 7" xfId="9113" xr:uid="{00000000-0005-0000-0000-0000C9220000}"/>
    <cellStyle name="Currency 2 7 4 2 7 2" xfId="9114" xr:uid="{00000000-0005-0000-0000-0000CA220000}"/>
    <cellStyle name="Currency 2 7 4 2 8" xfId="9115" xr:uid="{00000000-0005-0000-0000-0000CB220000}"/>
    <cellStyle name="Currency 2 7 4 2 8 2" xfId="9116" xr:uid="{00000000-0005-0000-0000-0000CC220000}"/>
    <cellStyle name="Currency 2 7 4 2 9" xfId="9117" xr:uid="{00000000-0005-0000-0000-0000CD220000}"/>
    <cellStyle name="Currency 2 7 4 3" xfId="9118" xr:uid="{00000000-0005-0000-0000-0000CE220000}"/>
    <cellStyle name="Currency 2 7 4 3 2" xfId="9119" xr:uid="{00000000-0005-0000-0000-0000CF220000}"/>
    <cellStyle name="Currency 2 7 4 3 3" xfId="9120" xr:uid="{00000000-0005-0000-0000-0000D0220000}"/>
    <cellStyle name="Currency 2 7 4 3 3 2" xfId="9121" xr:uid="{00000000-0005-0000-0000-0000D1220000}"/>
    <cellStyle name="Currency 2 7 4 3 3 3" xfId="9122" xr:uid="{00000000-0005-0000-0000-0000D2220000}"/>
    <cellStyle name="Currency 2 7 4 3 4" xfId="9123" xr:uid="{00000000-0005-0000-0000-0000D3220000}"/>
    <cellStyle name="Currency 2 7 4 3 4 2" xfId="9124" xr:uid="{00000000-0005-0000-0000-0000D4220000}"/>
    <cellStyle name="Currency 2 7 4 3 4 2 2" xfId="9125" xr:uid="{00000000-0005-0000-0000-0000D5220000}"/>
    <cellStyle name="Currency 2 7 4 3 4 3" xfId="9126" xr:uid="{00000000-0005-0000-0000-0000D6220000}"/>
    <cellStyle name="Currency 2 7 4 3 5" xfId="9127" xr:uid="{00000000-0005-0000-0000-0000D7220000}"/>
    <cellStyle name="Currency 2 7 4 3 5 2" xfId="9128" xr:uid="{00000000-0005-0000-0000-0000D8220000}"/>
    <cellStyle name="Currency 2 7 4 3 5 2 2" xfId="9129" xr:uid="{00000000-0005-0000-0000-0000D9220000}"/>
    <cellStyle name="Currency 2 7 4 3 5 3" xfId="9130" xr:uid="{00000000-0005-0000-0000-0000DA220000}"/>
    <cellStyle name="Currency 2 7 4 3 6" xfId="9131" xr:uid="{00000000-0005-0000-0000-0000DB220000}"/>
    <cellStyle name="Currency 2 7 4 3 6 2" xfId="9132" xr:uid="{00000000-0005-0000-0000-0000DC220000}"/>
    <cellStyle name="Currency 2 7 4 3 6 2 2" xfId="9133" xr:uid="{00000000-0005-0000-0000-0000DD220000}"/>
    <cellStyle name="Currency 2 7 4 3 6 3" xfId="9134" xr:uid="{00000000-0005-0000-0000-0000DE220000}"/>
    <cellStyle name="Currency 2 7 4 3 7" xfId="9135" xr:uid="{00000000-0005-0000-0000-0000DF220000}"/>
    <cellStyle name="Currency 2 7 4 3 7 2" xfId="9136" xr:uid="{00000000-0005-0000-0000-0000E0220000}"/>
    <cellStyle name="Currency 2 7 4 3 8" xfId="9137" xr:uid="{00000000-0005-0000-0000-0000E1220000}"/>
    <cellStyle name="Currency 2 7 4 3 8 2" xfId="9138" xr:uid="{00000000-0005-0000-0000-0000E2220000}"/>
    <cellStyle name="Currency 2 7 4 3 9" xfId="9139" xr:uid="{00000000-0005-0000-0000-0000E3220000}"/>
    <cellStyle name="Currency 2 7 4 4" xfId="9140" xr:uid="{00000000-0005-0000-0000-0000E4220000}"/>
    <cellStyle name="Currency 2 7 4 4 2" xfId="9141" xr:uid="{00000000-0005-0000-0000-0000E5220000}"/>
    <cellStyle name="Currency 2 7 4 4 3" xfId="9142" xr:uid="{00000000-0005-0000-0000-0000E6220000}"/>
    <cellStyle name="Currency 2 7 4 4 3 2" xfId="9143" xr:uid="{00000000-0005-0000-0000-0000E7220000}"/>
    <cellStyle name="Currency 2 7 4 4 3 2 2" xfId="9144" xr:uid="{00000000-0005-0000-0000-0000E8220000}"/>
    <cellStyle name="Currency 2 7 4 4 3 3" xfId="9145" xr:uid="{00000000-0005-0000-0000-0000E9220000}"/>
    <cellStyle name="Currency 2 7 4 4 4" xfId="9146" xr:uid="{00000000-0005-0000-0000-0000EA220000}"/>
    <cellStyle name="Currency 2 7 4 4 4 2" xfId="9147" xr:uid="{00000000-0005-0000-0000-0000EB220000}"/>
    <cellStyle name="Currency 2 7 4 4 4 2 2" xfId="9148" xr:uid="{00000000-0005-0000-0000-0000EC220000}"/>
    <cellStyle name="Currency 2 7 4 4 4 3" xfId="9149" xr:uid="{00000000-0005-0000-0000-0000ED220000}"/>
    <cellStyle name="Currency 2 7 4 4 5" xfId="9150" xr:uid="{00000000-0005-0000-0000-0000EE220000}"/>
    <cellStyle name="Currency 2 7 4 4 5 2" xfId="9151" xr:uid="{00000000-0005-0000-0000-0000EF220000}"/>
    <cellStyle name="Currency 2 7 4 4 5 2 2" xfId="9152" xr:uid="{00000000-0005-0000-0000-0000F0220000}"/>
    <cellStyle name="Currency 2 7 4 4 5 3" xfId="9153" xr:uid="{00000000-0005-0000-0000-0000F1220000}"/>
    <cellStyle name="Currency 2 7 4 4 6" xfId="9154" xr:uid="{00000000-0005-0000-0000-0000F2220000}"/>
    <cellStyle name="Currency 2 7 4 4 6 2" xfId="9155" xr:uid="{00000000-0005-0000-0000-0000F3220000}"/>
    <cellStyle name="Currency 2 7 4 4 7" xfId="9156" xr:uid="{00000000-0005-0000-0000-0000F4220000}"/>
    <cellStyle name="Currency 2 7 4 4 7 2" xfId="9157" xr:uid="{00000000-0005-0000-0000-0000F5220000}"/>
    <cellStyle name="Currency 2 7 4 4 8" xfId="9158" xr:uid="{00000000-0005-0000-0000-0000F6220000}"/>
    <cellStyle name="Currency 2 7 4 4 9" xfId="9159" xr:uid="{00000000-0005-0000-0000-0000F7220000}"/>
    <cellStyle name="Currency 2 7 4 5" xfId="9160" xr:uid="{00000000-0005-0000-0000-0000F8220000}"/>
    <cellStyle name="Currency 2 7 4 5 2" xfId="9161" xr:uid="{00000000-0005-0000-0000-0000F9220000}"/>
    <cellStyle name="Currency 2 7 4 5 3" xfId="9162" xr:uid="{00000000-0005-0000-0000-0000FA220000}"/>
    <cellStyle name="Currency 2 7 4 6" xfId="9163" xr:uid="{00000000-0005-0000-0000-0000FB220000}"/>
    <cellStyle name="Currency 2 7 4 6 2" xfId="9164" xr:uid="{00000000-0005-0000-0000-0000FC220000}"/>
    <cellStyle name="Currency 2 7 4 6 2 2" xfId="9165" xr:uid="{00000000-0005-0000-0000-0000FD220000}"/>
    <cellStyle name="Currency 2 7 4 6 2 2 2" xfId="9166" xr:uid="{00000000-0005-0000-0000-0000FE220000}"/>
    <cellStyle name="Currency 2 7 4 6 2 3" xfId="9167" xr:uid="{00000000-0005-0000-0000-0000FF220000}"/>
    <cellStyle name="Currency 2 7 4 6 3" xfId="9168" xr:uid="{00000000-0005-0000-0000-000000230000}"/>
    <cellStyle name="Currency 2 7 4 6 3 2" xfId="9169" xr:uid="{00000000-0005-0000-0000-000001230000}"/>
    <cellStyle name="Currency 2 7 4 6 3 2 2" xfId="9170" xr:uid="{00000000-0005-0000-0000-000002230000}"/>
    <cellStyle name="Currency 2 7 4 6 3 3" xfId="9171" xr:uid="{00000000-0005-0000-0000-000003230000}"/>
    <cellStyle name="Currency 2 7 4 6 4" xfId="9172" xr:uid="{00000000-0005-0000-0000-000004230000}"/>
    <cellStyle name="Currency 2 7 4 6 4 2" xfId="9173" xr:uid="{00000000-0005-0000-0000-000005230000}"/>
    <cellStyle name="Currency 2 7 4 6 4 2 2" xfId="9174" xr:uid="{00000000-0005-0000-0000-000006230000}"/>
    <cellStyle name="Currency 2 7 4 6 4 3" xfId="9175" xr:uid="{00000000-0005-0000-0000-000007230000}"/>
    <cellStyle name="Currency 2 7 4 6 5" xfId="9176" xr:uid="{00000000-0005-0000-0000-000008230000}"/>
    <cellStyle name="Currency 2 7 4 6 5 2" xfId="9177" xr:uid="{00000000-0005-0000-0000-000009230000}"/>
    <cellStyle name="Currency 2 7 4 6 6" xfId="9178" xr:uid="{00000000-0005-0000-0000-00000A230000}"/>
    <cellStyle name="Currency 2 7 4 6 6 2" xfId="9179" xr:uid="{00000000-0005-0000-0000-00000B230000}"/>
    <cellStyle name="Currency 2 7 4 6 7" xfId="9180" xr:uid="{00000000-0005-0000-0000-00000C230000}"/>
    <cellStyle name="Currency 2 7 4 7" xfId="9181" xr:uid="{00000000-0005-0000-0000-00000D230000}"/>
    <cellStyle name="Currency 2 7 4 7 2" xfId="9182" xr:uid="{00000000-0005-0000-0000-00000E230000}"/>
    <cellStyle name="Currency 2 7 4 7 2 2" xfId="9183" xr:uid="{00000000-0005-0000-0000-00000F230000}"/>
    <cellStyle name="Currency 2 7 4 7 3" xfId="9184" xr:uid="{00000000-0005-0000-0000-000010230000}"/>
    <cellStyle name="Currency 2 7 4 8" xfId="9185" xr:uid="{00000000-0005-0000-0000-000011230000}"/>
    <cellStyle name="Currency 2 7 4 8 2" xfId="9186" xr:uid="{00000000-0005-0000-0000-000012230000}"/>
    <cellStyle name="Currency 2 7 4 8 2 2" xfId="9187" xr:uid="{00000000-0005-0000-0000-000013230000}"/>
    <cellStyle name="Currency 2 7 4 8 3" xfId="9188" xr:uid="{00000000-0005-0000-0000-000014230000}"/>
    <cellStyle name="Currency 2 7 5" xfId="372" xr:uid="{00000000-0005-0000-0000-000015230000}"/>
    <cellStyle name="Currency 2 7 5 10" xfId="9189" xr:uid="{00000000-0005-0000-0000-000016230000}"/>
    <cellStyle name="Currency 2 7 5 2" xfId="373" xr:uid="{00000000-0005-0000-0000-000017230000}"/>
    <cellStyle name="Currency 2 7 5 2 2" xfId="9190" xr:uid="{00000000-0005-0000-0000-000018230000}"/>
    <cellStyle name="Currency 2 7 5 2 3" xfId="9191" xr:uid="{00000000-0005-0000-0000-000019230000}"/>
    <cellStyle name="Currency 2 7 5 2 3 2" xfId="9192" xr:uid="{00000000-0005-0000-0000-00001A230000}"/>
    <cellStyle name="Currency 2 7 5 2 3 3" xfId="9193" xr:uid="{00000000-0005-0000-0000-00001B230000}"/>
    <cellStyle name="Currency 2 7 5 2 4" xfId="9194" xr:uid="{00000000-0005-0000-0000-00001C230000}"/>
    <cellStyle name="Currency 2 7 5 2 4 2" xfId="9195" xr:uid="{00000000-0005-0000-0000-00001D230000}"/>
    <cellStyle name="Currency 2 7 5 2 4 2 2" xfId="9196" xr:uid="{00000000-0005-0000-0000-00001E230000}"/>
    <cellStyle name="Currency 2 7 5 2 4 3" xfId="9197" xr:uid="{00000000-0005-0000-0000-00001F230000}"/>
    <cellStyle name="Currency 2 7 5 2 5" xfId="9198" xr:uid="{00000000-0005-0000-0000-000020230000}"/>
    <cellStyle name="Currency 2 7 5 2 5 2" xfId="9199" xr:uid="{00000000-0005-0000-0000-000021230000}"/>
    <cellStyle name="Currency 2 7 5 2 5 2 2" xfId="9200" xr:uid="{00000000-0005-0000-0000-000022230000}"/>
    <cellStyle name="Currency 2 7 5 2 5 3" xfId="9201" xr:uid="{00000000-0005-0000-0000-000023230000}"/>
    <cellStyle name="Currency 2 7 5 2 6" xfId="9202" xr:uid="{00000000-0005-0000-0000-000024230000}"/>
    <cellStyle name="Currency 2 7 5 2 6 2" xfId="9203" xr:uid="{00000000-0005-0000-0000-000025230000}"/>
    <cellStyle name="Currency 2 7 5 2 6 2 2" xfId="9204" xr:uid="{00000000-0005-0000-0000-000026230000}"/>
    <cellStyle name="Currency 2 7 5 2 6 3" xfId="9205" xr:uid="{00000000-0005-0000-0000-000027230000}"/>
    <cellStyle name="Currency 2 7 5 2 7" xfId="9206" xr:uid="{00000000-0005-0000-0000-000028230000}"/>
    <cellStyle name="Currency 2 7 5 2 7 2" xfId="9207" xr:uid="{00000000-0005-0000-0000-000029230000}"/>
    <cellStyle name="Currency 2 7 5 2 8" xfId="9208" xr:uid="{00000000-0005-0000-0000-00002A230000}"/>
    <cellStyle name="Currency 2 7 5 2 8 2" xfId="9209" xr:uid="{00000000-0005-0000-0000-00002B230000}"/>
    <cellStyle name="Currency 2 7 5 2 9" xfId="9210" xr:uid="{00000000-0005-0000-0000-00002C230000}"/>
    <cellStyle name="Currency 2 7 5 3" xfId="374" xr:uid="{00000000-0005-0000-0000-00002D230000}"/>
    <cellStyle name="Currency 2 7 5 4" xfId="9211" xr:uid="{00000000-0005-0000-0000-00002E230000}"/>
    <cellStyle name="Currency 2 7 5 4 2" xfId="9212" xr:uid="{00000000-0005-0000-0000-00002F230000}"/>
    <cellStyle name="Currency 2 7 5 4 3" xfId="9213" xr:uid="{00000000-0005-0000-0000-000030230000}"/>
    <cellStyle name="Currency 2 7 5 5" xfId="9214" xr:uid="{00000000-0005-0000-0000-000031230000}"/>
    <cellStyle name="Currency 2 7 5 5 2" xfId="9215" xr:uid="{00000000-0005-0000-0000-000032230000}"/>
    <cellStyle name="Currency 2 7 5 5 2 2" xfId="9216" xr:uid="{00000000-0005-0000-0000-000033230000}"/>
    <cellStyle name="Currency 2 7 5 5 3" xfId="9217" xr:uid="{00000000-0005-0000-0000-000034230000}"/>
    <cellStyle name="Currency 2 7 5 6" xfId="9218" xr:uid="{00000000-0005-0000-0000-000035230000}"/>
    <cellStyle name="Currency 2 7 5 6 2" xfId="9219" xr:uid="{00000000-0005-0000-0000-000036230000}"/>
    <cellStyle name="Currency 2 7 5 6 2 2" xfId="9220" xr:uid="{00000000-0005-0000-0000-000037230000}"/>
    <cellStyle name="Currency 2 7 5 6 3" xfId="9221" xr:uid="{00000000-0005-0000-0000-000038230000}"/>
    <cellStyle name="Currency 2 7 5 7" xfId="9222" xr:uid="{00000000-0005-0000-0000-000039230000}"/>
    <cellStyle name="Currency 2 7 5 7 2" xfId="9223" xr:uid="{00000000-0005-0000-0000-00003A230000}"/>
    <cellStyle name="Currency 2 7 5 7 2 2" xfId="9224" xr:uid="{00000000-0005-0000-0000-00003B230000}"/>
    <cellStyle name="Currency 2 7 5 7 3" xfId="9225" xr:uid="{00000000-0005-0000-0000-00003C230000}"/>
    <cellStyle name="Currency 2 7 5 8" xfId="9226" xr:uid="{00000000-0005-0000-0000-00003D230000}"/>
    <cellStyle name="Currency 2 7 5 8 2" xfId="9227" xr:uid="{00000000-0005-0000-0000-00003E230000}"/>
    <cellStyle name="Currency 2 7 5 9" xfId="9228" xr:uid="{00000000-0005-0000-0000-00003F230000}"/>
    <cellStyle name="Currency 2 7 5 9 2" xfId="9229" xr:uid="{00000000-0005-0000-0000-000040230000}"/>
    <cellStyle name="Currency 2 7 6" xfId="375" xr:uid="{00000000-0005-0000-0000-000041230000}"/>
    <cellStyle name="Currency 2 7 6 2" xfId="376" xr:uid="{00000000-0005-0000-0000-000042230000}"/>
    <cellStyle name="Currency 2 7 6 2 10" xfId="9230" xr:uid="{00000000-0005-0000-0000-000043230000}"/>
    <cellStyle name="Currency 2 7 6 2 2" xfId="9231" xr:uid="{00000000-0005-0000-0000-000044230000}"/>
    <cellStyle name="Currency 2 7 6 2 3" xfId="9232" xr:uid="{00000000-0005-0000-0000-000045230000}"/>
    <cellStyle name="Currency 2 7 6 2 4" xfId="9233" xr:uid="{00000000-0005-0000-0000-000046230000}"/>
    <cellStyle name="Currency 2 7 6 2 4 2" xfId="9234" xr:uid="{00000000-0005-0000-0000-000047230000}"/>
    <cellStyle name="Currency 2 7 6 2 4 2 2" xfId="9235" xr:uid="{00000000-0005-0000-0000-000048230000}"/>
    <cellStyle name="Currency 2 7 6 2 4 3" xfId="9236" xr:uid="{00000000-0005-0000-0000-000049230000}"/>
    <cellStyle name="Currency 2 7 6 2 5" xfId="9237" xr:uid="{00000000-0005-0000-0000-00004A230000}"/>
    <cellStyle name="Currency 2 7 6 2 5 2" xfId="9238" xr:uid="{00000000-0005-0000-0000-00004B230000}"/>
    <cellStyle name="Currency 2 7 6 2 5 2 2" xfId="9239" xr:uid="{00000000-0005-0000-0000-00004C230000}"/>
    <cellStyle name="Currency 2 7 6 2 5 3" xfId="9240" xr:uid="{00000000-0005-0000-0000-00004D230000}"/>
    <cellStyle name="Currency 2 7 6 2 6" xfId="9241" xr:uid="{00000000-0005-0000-0000-00004E230000}"/>
    <cellStyle name="Currency 2 7 6 2 6 2" xfId="9242" xr:uid="{00000000-0005-0000-0000-00004F230000}"/>
    <cellStyle name="Currency 2 7 6 2 6 2 2" xfId="9243" xr:uid="{00000000-0005-0000-0000-000050230000}"/>
    <cellStyle name="Currency 2 7 6 2 6 3" xfId="9244" xr:uid="{00000000-0005-0000-0000-000051230000}"/>
    <cellStyle name="Currency 2 7 6 2 7" xfId="9245" xr:uid="{00000000-0005-0000-0000-000052230000}"/>
    <cellStyle name="Currency 2 7 6 2 7 2" xfId="9246" xr:uid="{00000000-0005-0000-0000-000053230000}"/>
    <cellStyle name="Currency 2 7 6 2 8" xfId="9247" xr:uid="{00000000-0005-0000-0000-000054230000}"/>
    <cellStyle name="Currency 2 7 6 2 8 2" xfId="9248" xr:uid="{00000000-0005-0000-0000-000055230000}"/>
    <cellStyle name="Currency 2 7 6 2 9" xfId="9249" xr:uid="{00000000-0005-0000-0000-000056230000}"/>
    <cellStyle name="Currency 2 7 6 3" xfId="377" xr:uid="{00000000-0005-0000-0000-000057230000}"/>
    <cellStyle name="Currency 2 7 6 4" xfId="9250" xr:uid="{00000000-0005-0000-0000-000058230000}"/>
    <cellStyle name="Currency 2 7 6 4 2" xfId="9251" xr:uid="{00000000-0005-0000-0000-000059230000}"/>
    <cellStyle name="Currency 2 7 6 4 2 2" xfId="9252" xr:uid="{00000000-0005-0000-0000-00005A230000}"/>
    <cellStyle name="Currency 2 7 6 4 3" xfId="9253" xr:uid="{00000000-0005-0000-0000-00005B230000}"/>
    <cellStyle name="Currency 2 7 6 5" xfId="9254" xr:uid="{00000000-0005-0000-0000-00005C230000}"/>
    <cellStyle name="Currency 2 7 6 5 2" xfId="9255" xr:uid="{00000000-0005-0000-0000-00005D230000}"/>
    <cellStyle name="Currency 2 7 6 5 2 2" xfId="9256" xr:uid="{00000000-0005-0000-0000-00005E230000}"/>
    <cellStyle name="Currency 2 7 6 5 3" xfId="9257" xr:uid="{00000000-0005-0000-0000-00005F230000}"/>
    <cellStyle name="Currency 2 7 7" xfId="9258" xr:uid="{00000000-0005-0000-0000-000060230000}"/>
    <cellStyle name="Currency 2 7 7 2" xfId="9259" xr:uid="{00000000-0005-0000-0000-000061230000}"/>
    <cellStyle name="Currency 2 7 7 3" xfId="9260" xr:uid="{00000000-0005-0000-0000-000062230000}"/>
    <cellStyle name="Currency 2 7 7 3 2" xfId="9261" xr:uid="{00000000-0005-0000-0000-000063230000}"/>
    <cellStyle name="Currency 2 7 7 3 3" xfId="9262" xr:uid="{00000000-0005-0000-0000-000064230000}"/>
    <cellStyle name="Currency 2 7 7 4" xfId="9263" xr:uid="{00000000-0005-0000-0000-000065230000}"/>
    <cellStyle name="Currency 2 7 7 4 2" xfId="9264" xr:uid="{00000000-0005-0000-0000-000066230000}"/>
    <cellStyle name="Currency 2 7 7 4 2 2" xfId="9265" xr:uid="{00000000-0005-0000-0000-000067230000}"/>
    <cellStyle name="Currency 2 7 7 4 3" xfId="9266" xr:uid="{00000000-0005-0000-0000-000068230000}"/>
    <cellStyle name="Currency 2 7 7 5" xfId="9267" xr:uid="{00000000-0005-0000-0000-000069230000}"/>
    <cellStyle name="Currency 2 7 7 5 2" xfId="9268" xr:uid="{00000000-0005-0000-0000-00006A230000}"/>
    <cellStyle name="Currency 2 7 7 5 2 2" xfId="9269" xr:uid="{00000000-0005-0000-0000-00006B230000}"/>
    <cellStyle name="Currency 2 7 7 5 3" xfId="9270" xr:uid="{00000000-0005-0000-0000-00006C230000}"/>
    <cellStyle name="Currency 2 7 7 6" xfId="9271" xr:uid="{00000000-0005-0000-0000-00006D230000}"/>
    <cellStyle name="Currency 2 7 7 6 2" xfId="9272" xr:uid="{00000000-0005-0000-0000-00006E230000}"/>
    <cellStyle name="Currency 2 7 7 6 2 2" xfId="9273" xr:uid="{00000000-0005-0000-0000-00006F230000}"/>
    <cellStyle name="Currency 2 7 7 6 3" xfId="9274" xr:uid="{00000000-0005-0000-0000-000070230000}"/>
    <cellStyle name="Currency 2 7 7 7" xfId="9275" xr:uid="{00000000-0005-0000-0000-000071230000}"/>
    <cellStyle name="Currency 2 7 7 7 2" xfId="9276" xr:uid="{00000000-0005-0000-0000-000072230000}"/>
    <cellStyle name="Currency 2 7 7 8" xfId="9277" xr:uid="{00000000-0005-0000-0000-000073230000}"/>
    <cellStyle name="Currency 2 7 7 8 2" xfId="9278" xr:uid="{00000000-0005-0000-0000-000074230000}"/>
    <cellStyle name="Currency 2 7 7 9" xfId="9279" xr:uid="{00000000-0005-0000-0000-000075230000}"/>
    <cellStyle name="Currency 2 7 8" xfId="9280" xr:uid="{00000000-0005-0000-0000-000076230000}"/>
    <cellStyle name="Currency 2 7 8 2" xfId="9281" xr:uid="{00000000-0005-0000-0000-000077230000}"/>
    <cellStyle name="Currency 2 7 8 3" xfId="9282" xr:uid="{00000000-0005-0000-0000-000078230000}"/>
    <cellStyle name="Currency 2 7 9" xfId="9283" xr:uid="{00000000-0005-0000-0000-000079230000}"/>
    <cellStyle name="Currency 2 8" xfId="378" xr:uid="{00000000-0005-0000-0000-00007A230000}"/>
    <cellStyle name="Currency 2 8 2" xfId="379" xr:uid="{00000000-0005-0000-0000-00007B230000}"/>
    <cellStyle name="Currency 2 8 2 2" xfId="9284" xr:uid="{00000000-0005-0000-0000-00007C230000}"/>
    <cellStyle name="Currency 2 8 2 2 2" xfId="9285" xr:uid="{00000000-0005-0000-0000-00007D230000}"/>
    <cellStyle name="Currency 2 8 2 3" xfId="9286" xr:uid="{00000000-0005-0000-0000-00007E230000}"/>
    <cellStyle name="Currency 2 8 2 4" xfId="9287" xr:uid="{00000000-0005-0000-0000-00007F230000}"/>
    <cellStyle name="Currency 2 8 3" xfId="380" xr:uid="{00000000-0005-0000-0000-000080230000}"/>
    <cellStyle name="Currency 2 8 3 2" xfId="381" xr:uid="{00000000-0005-0000-0000-000081230000}"/>
    <cellStyle name="Currency 2 8 3 2 2" xfId="25568" xr:uid="{00000000-0005-0000-0000-000082230000}"/>
    <cellStyle name="Currency 2 8 3 3" xfId="382" xr:uid="{00000000-0005-0000-0000-000083230000}"/>
    <cellStyle name="Currency 2 8 3 3 2" xfId="9288" xr:uid="{00000000-0005-0000-0000-000084230000}"/>
    <cellStyle name="Currency 2 8 3 4" xfId="9289" xr:uid="{00000000-0005-0000-0000-000085230000}"/>
    <cellStyle name="Currency 2 8 3 5" xfId="9290" xr:uid="{00000000-0005-0000-0000-000086230000}"/>
    <cellStyle name="Currency 2 8 4" xfId="383" xr:uid="{00000000-0005-0000-0000-000087230000}"/>
    <cellStyle name="Currency 2 8 4 2" xfId="384" xr:uid="{00000000-0005-0000-0000-000088230000}"/>
    <cellStyle name="Currency 2 8 4 3" xfId="385" xr:uid="{00000000-0005-0000-0000-000089230000}"/>
    <cellStyle name="Currency 2 8 5" xfId="9291" xr:uid="{00000000-0005-0000-0000-00008A230000}"/>
    <cellStyle name="Currency 2 8 5 2" xfId="9292" xr:uid="{00000000-0005-0000-0000-00008B230000}"/>
    <cellStyle name="Currency 2 8 6" xfId="9293" xr:uid="{00000000-0005-0000-0000-00008C230000}"/>
    <cellStyle name="Currency 2 8 6 2" xfId="9294" xr:uid="{00000000-0005-0000-0000-00008D230000}"/>
    <cellStyle name="Currency 2 9" xfId="386" xr:uid="{00000000-0005-0000-0000-00008E230000}"/>
    <cellStyle name="Currency 2 9 10" xfId="9295" xr:uid="{00000000-0005-0000-0000-00008F230000}"/>
    <cellStyle name="Currency 2 9 10 2" xfId="9296" xr:uid="{00000000-0005-0000-0000-000090230000}"/>
    <cellStyle name="Currency 2 9 10 2 2" xfId="9297" xr:uid="{00000000-0005-0000-0000-000091230000}"/>
    <cellStyle name="Currency 2 9 10 3" xfId="9298" xr:uid="{00000000-0005-0000-0000-000092230000}"/>
    <cellStyle name="Currency 2 9 11" xfId="9299" xr:uid="{00000000-0005-0000-0000-000093230000}"/>
    <cellStyle name="Currency 2 9 11 2" xfId="9300" xr:uid="{00000000-0005-0000-0000-000094230000}"/>
    <cellStyle name="Currency 2 9 12" xfId="9301" xr:uid="{00000000-0005-0000-0000-000095230000}"/>
    <cellStyle name="Currency 2 9 12 2" xfId="9302" xr:uid="{00000000-0005-0000-0000-000096230000}"/>
    <cellStyle name="Currency 2 9 13" xfId="9303" xr:uid="{00000000-0005-0000-0000-000097230000}"/>
    <cellStyle name="Currency 2 9 14" xfId="9304" xr:uid="{00000000-0005-0000-0000-000098230000}"/>
    <cellStyle name="Currency 2 9 15" xfId="9305" xr:uid="{00000000-0005-0000-0000-000099230000}"/>
    <cellStyle name="Currency 2 9 2" xfId="387" xr:uid="{00000000-0005-0000-0000-00009A230000}"/>
    <cellStyle name="Currency 2 9 2 2" xfId="9306" xr:uid="{00000000-0005-0000-0000-00009B230000}"/>
    <cellStyle name="Currency 2 9 2 2 2" xfId="9307" xr:uid="{00000000-0005-0000-0000-00009C230000}"/>
    <cellStyle name="Currency 2 9 2 2 3" xfId="9308" xr:uid="{00000000-0005-0000-0000-00009D230000}"/>
    <cellStyle name="Currency 2 9 2 2 3 2" xfId="9309" xr:uid="{00000000-0005-0000-0000-00009E230000}"/>
    <cellStyle name="Currency 2 9 2 2 3 3" xfId="9310" xr:uid="{00000000-0005-0000-0000-00009F230000}"/>
    <cellStyle name="Currency 2 9 2 2 4" xfId="9311" xr:uid="{00000000-0005-0000-0000-0000A0230000}"/>
    <cellStyle name="Currency 2 9 2 2 4 2" xfId="9312" xr:uid="{00000000-0005-0000-0000-0000A1230000}"/>
    <cellStyle name="Currency 2 9 2 2 4 2 2" xfId="9313" xr:uid="{00000000-0005-0000-0000-0000A2230000}"/>
    <cellStyle name="Currency 2 9 2 2 4 3" xfId="9314" xr:uid="{00000000-0005-0000-0000-0000A3230000}"/>
    <cellStyle name="Currency 2 9 2 2 5" xfId="9315" xr:uid="{00000000-0005-0000-0000-0000A4230000}"/>
    <cellStyle name="Currency 2 9 2 2 5 2" xfId="9316" xr:uid="{00000000-0005-0000-0000-0000A5230000}"/>
    <cellStyle name="Currency 2 9 2 2 5 2 2" xfId="9317" xr:uid="{00000000-0005-0000-0000-0000A6230000}"/>
    <cellStyle name="Currency 2 9 2 2 5 3" xfId="9318" xr:uid="{00000000-0005-0000-0000-0000A7230000}"/>
    <cellStyle name="Currency 2 9 2 2 6" xfId="9319" xr:uid="{00000000-0005-0000-0000-0000A8230000}"/>
    <cellStyle name="Currency 2 9 2 2 6 2" xfId="9320" xr:uid="{00000000-0005-0000-0000-0000A9230000}"/>
    <cellStyle name="Currency 2 9 2 2 6 2 2" xfId="9321" xr:uid="{00000000-0005-0000-0000-0000AA230000}"/>
    <cellStyle name="Currency 2 9 2 2 6 3" xfId="9322" xr:uid="{00000000-0005-0000-0000-0000AB230000}"/>
    <cellStyle name="Currency 2 9 2 2 7" xfId="9323" xr:uid="{00000000-0005-0000-0000-0000AC230000}"/>
    <cellStyle name="Currency 2 9 2 2 7 2" xfId="9324" xr:uid="{00000000-0005-0000-0000-0000AD230000}"/>
    <cellStyle name="Currency 2 9 2 2 8" xfId="9325" xr:uid="{00000000-0005-0000-0000-0000AE230000}"/>
    <cellStyle name="Currency 2 9 2 2 8 2" xfId="9326" xr:uid="{00000000-0005-0000-0000-0000AF230000}"/>
    <cellStyle name="Currency 2 9 2 2 9" xfId="9327" xr:uid="{00000000-0005-0000-0000-0000B0230000}"/>
    <cellStyle name="Currency 2 9 2 3" xfId="9328" xr:uid="{00000000-0005-0000-0000-0000B1230000}"/>
    <cellStyle name="Currency 2 9 2 3 2" xfId="9329" xr:uid="{00000000-0005-0000-0000-0000B2230000}"/>
    <cellStyle name="Currency 2 9 2 3 3" xfId="9330" xr:uid="{00000000-0005-0000-0000-0000B3230000}"/>
    <cellStyle name="Currency 2 9 2 3 3 2" xfId="9331" xr:uid="{00000000-0005-0000-0000-0000B4230000}"/>
    <cellStyle name="Currency 2 9 2 3 3 3" xfId="9332" xr:uid="{00000000-0005-0000-0000-0000B5230000}"/>
    <cellStyle name="Currency 2 9 2 3 4" xfId="9333" xr:uid="{00000000-0005-0000-0000-0000B6230000}"/>
    <cellStyle name="Currency 2 9 2 3 4 2" xfId="9334" xr:uid="{00000000-0005-0000-0000-0000B7230000}"/>
    <cellStyle name="Currency 2 9 2 3 4 2 2" xfId="9335" xr:uid="{00000000-0005-0000-0000-0000B8230000}"/>
    <cellStyle name="Currency 2 9 2 3 4 3" xfId="9336" xr:uid="{00000000-0005-0000-0000-0000B9230000}"/>
    <cellStyle name="Currency 2 9 2 3 5" xfId="9337" xr:uid="{00000000-0005-0000-0000-0000BA230000}"/>
    <cellStyle name="Currency 2 9 2 3 5 2" xfId="9338" xr:uid="{00000000-0005-0000-0000-0000BB230000}"/>
    <cellStyle name="Currency 2 9 2 3 5 2 2" xfId="9339" xr:uid="{00000000-0005-0000-0000-0000BC230000}"/>
    <cellStyle name="Currency 2 9 2 3 5 3" xfId="9340" xr:uid="{00000000-0005-0000-0000-0000BD230000}"/>
    <cellStyle name="Currency 2 9 2 3 6" xfId="9341" xr:uid="{00000000-0005-0000-0000-0000BE230000}"/>
    <cellStyle name="Currency 2 9 2 3 6 2" xfId="9342" xr:uid="{00000000-0005-0000-0000-0000BF230000}"/>
    <cellStyle name="Currency 2 9 2 3 6 2 2" xfId="9343" xr:uid="{00000000-0005-0000-0000-0000C0230000}"/>
    <cellStyle name="Currency 2 9 2 3 6 3" xfId="9344" xr:uid="{00000000-0005-0000-0000-0000C1230000}"/>
    <cellStyle name="Currency 2 9 2 3 7" xfId="9345" xr:uid="{00000000-0005-0000-0000-0000C2230000}"/>
    <cellStyle name="Currency 2 9 2 3 7 2" xfId="9346" xr:uid="{00000000-0005-0000-0000-0000C3230000}"/>
    <cellStyle name="Currency 2 9 2 3 8" xfId="9347" xr:uid="{00000000-0005-0000-0000-0000C4230000}"/>
    <cellStyle name="Currency 2 9 2 3 8 2" xfId="9348" xr:uid="{00000000-0005-0000-0000-0000C5230000}"/>
    <cellStyle name="Currency 2 9 2 3 9" xfId="9349" xr:uid="{00000000-0005-0000-0000-0000C6230000}"/>
    <cellStyle name="Currency 2 9 2 4" xfId="9350" xr:uid="{00000000-0005-0000-0000-0000C7230000}"/>
    <cellStyle name="Currency 2 9 2 4 2" xfId="9351" xr:uid="{00000000-0005-0000-0000-0000C8230000}"/>
    <cellStyle name="Currency 2 9 2 4 3" xfId="9352" xr:uid="{00000000-0005-0000-0000-0000C9230000}"/>
    <cellStyle name="Currency 2 9 2 4 3 2" xfId="9353" xr:uid="{00000000-0005-0000-0000-0000CA230000}"/>
    <cellStyle name="Currency 2 9 2 4 3 2 2" xfId="9354" xr:uid="{00000000-0005-0000-0000-0000CB230000}"/>
    <cellStyle name="Currency 2 9 2 4 3 3" xfId="9355" xr:uid="{00000000-0005-0000-0000-0000CC230000}"/>
    <cellStyle name="Currency 2 9 2 4 4" xfId="9356" xr:uid="{00000000-0005-0000-0000-0000CD230000}"/>
    <cellStyle name="Currency 2 9 2 4 4 2" xfId="9357" xr:uid="{00000000-0005-0000-0000-0000CE230000}"/>
    <cellStyle name="Currency 2 9 2 4 4 2 2" xfId="9358" xr:uid="{00000000-0005-0000-0000-0000CF230000}"/>
    <cellStyle name="Currency 2 9 2 4 4 3" xfId="9359" xr:uid="{00000000-0005-0000-0000-0000D0230000}"/>
    <cellStyle name="Currency 2 9 2 4 5" xfId="9360" xr:uid="{00000000-0005-0000-0000-0000D1230000}"/>
    <cellStyle name="Currency 2 9 2 4 5 2" xfId="9361" xr:uid="{00000000-0005-0000-0000-0000D2230000}"/>
    <cellStyle name="Currency 2 9 2 4 5 2 2" xfId="9362" xr:uid="{00000000-0005-0000-0000-0000D3230000}"/>
    <cellStyle name="Currency 2 9 2 4 5 3" xfId="9363" xr:uid="{00000000-0005-0000-0000-0000D4230000}"/>
    <cellStyle name="Currency 2 9 2 4 6" xfId="9364" xr:uid="{00000000-0005-0000-0000-0000D5230000}"/>
    <cellStyle name="Currency 2 9 2 4 6 2" xfId="9365" xr:uid="{00000000-0005-0000-0000-0000D6230000}"/>
    <cellStyle name="Currency 2 9 2 4 7" xfId="9366" xr:uid="{00000000-0005-0000-0000-0000D7230000}"/>
    <cellStyle name="Currency 2 9 2 4 7 2" xfId="9367" xr:uid="{00000000-0005-0000-0000-0000D8230000}"/>
    <cellStyle name="Currency 2 9 2 4 8" xfId="9368" xr:uid="{00000000-0005-0000-0000-0000D9230000}"/>
    <cellStyle name="Currency 2 9 2 4 9" xfId="9369" xr:uid="{00000000-0005-0000-0000-0000DA230000}"/>
    <cellStyle name="Currency 2 9 2 5" xfId="9370" xr:uid="{00000000-0005-0000-0000-0000DB230000}"/>
    <cellStyle name="Currency 2 9 2 5 2" xfId="9371" xr:uid="{00000000-0005-0000-0000-0000DC230000}"/>
    <cellStyle name="Currency 2 9 2 5 3" xfId="9372" xr:uid="{00000000-0005-0000-0000-0000DD230000}"/>
    <cellStyle name="Currency 2 9 2 6" xfId="9373" xr:uid="{00000000-0005-0000-0000-0000DE230000}"/>
    <cellStyle name="Currency 2 9 2 6 2" xfId="9374" xr:uid="{00000000-0005-0000-0000-0000DF230000}"/>
    <cellStyle name="Currency 2 9 2 6 2 2" xfId="9375" xr:uid="{00000000-0005-0000-0000-0000E0230000}"/>
    <cellStyle name="Currency 2 9 2 6 2 2 2" xfId="9376" xr:uid="{00000000-0005-0000-0000-0000E1230000}"/>
    <cellStyle name="Currency 2 9 2 6 2 3" xfId="9377" xr:uid="{00000000-0005-0000-0000-0000E2230000}"/>
    <cellStyle name="Currency 2 9 2 6 3" xfId="9378" xr:uid="{00000000-0005-0000-0000-0000E3230000}"/>
    <cellStyle name="Currency 2 9 2 6 3 2" xfId="9379" xr:uid="{00000000-0005-0000-0000-0000E4230000}"/>
    <cellStyle name="Currency 2 9 2 6 3 2 2" xfId="9380" xr:uid="{00000000-0005-0000-0000-0000E5230000}"/>
    <cellStyle name="Currency 2 9 2 6 3 3" xfId="9381" xr:uid="{00000000-0005-0000-0000-0000E6230000}"/>
    <cellStyle name="Currency 2 9 2 6 4" xfId="9382" xr:uid="{00000000-0005-0000-0000-0000E7230000}"/>
    <cellStyle name="Currency 2 9 2 6 4 2" xfId="9383" xr:uid="{00000000-0005-0000-0000-0000E8230000}"/>
    <cellStyle name="Currency 2 9 2 6 4 2 2" xfId="9384" xr:uid="{00000000-0005-0000-0000-0000E9230000}"/>
    <cellStyle name="Currency 2 9 2 6 4 3" xfId="9385" xr:uid="{00000000-0005-0000-0000-0000EA230000}"/>
    <cellStyle name="Currency 2 9 2 6 5" xfId="9386" xr:uid="{00000000-0005-0000-0000-0000EB230000}"/>
    <cellStyle name="Currency 2 9 2 6 5 2" xfId="9387" xr:uid="{00000000-0005-0000-0000-0000EC230000}"/>
    <cellStyle name="Currency 2 9 2 6 6" xfId="9388" xr:uid="{00000000-0005-0000-0000-0000ED230000}"/>
    <cellStyle name="Currency 2 9 2 6 6 2" xfId="9389" xr:uid="{00000000-0005-0000-0000-0000EE230000}"/>
    <cellStyle name="Currency 2 9 2 6 7" xfId="9390" xr:uid="{00000000-0005-0000-0000-0000EF230000}"/>
    <cellStyle name="Currency 2 9 2 7" xfId="9391" xr:uid="{00000000-0005-0000-0000-0000F0230000}"/>
    <cellStyle name="Currency 2 9 2 7 2" xfId="9392" xr:uid="{00000000-0005-0000-0000-0000F1230000}"/>
    <cellStyle name="Currency 2 9 2 7 2 2" xfId="9393" xr:uid="{00000000-0005-0000-0000-0000F2230000}"/>
    <cellStyle name="Currency 2 9 2 7 3" xfId="9394" xr:uid="{00000000-0005-0000-0000-0000F3230000}"/>
    <cellStyle name="Currency 2 9 2 8" xfId="9395" xr:uid="{00000000-0005-0000-0000-0000F4230000}"/>
    <cellStyle name="Currency 2 9 2 8 2" xfId="9396" xr:uid="{00000000-0005-0000-0000-0000F5230000}"/>
    <cellStyle name="Currency 2 9 2 8 2 2" xfId="9397" xr:uid="{00000000-0005-0000-0000-0000F6230000}"/>
    <cellStyle name="Currency 2 9 2 8 3" xfId="9398" xr:uid="{00000000-0005-0000-0000-0000F7230000}"/>
    <cellStyle name="Currency 2 9 3" xfId="388" xr:uid="{00000000-0005-0000-0000-0000F8230000}"/>
    <cellStyle name="Currency 2 9 3 10" xfId="9399" xr:uid="{00000000-0005-0000-0000-0000F9230000}"/>
    <cellStyle name="Currency 2 9 3 2" xfId="389" xr:uid="{00000000-0005-0000-0000-0000FA230000}"/>
    <cellStyle name="Currency 2 9 3 2 2" xfId="9400" xr:uid="{00000000-0005-0000-0000-0000FB230000}"/>
    <cellStyle name="Currency 2 9 3 2 3" xfId="9401" xr:uid="{00000000-0005-0000-0000-0000FC230000}"/>
    <cellStyle name="Currency 2 9 3 2 3 2" xfId="9402" xr:uid="{00000000-0005-0000-0000-0000FD230000}"/>
    <cellStyle name="Currency 2 9 3 2 3 3" xfId="9403" xr:uid="{00000000-0005-0000-0000-0000FE230000}"/>
    <cellStyle name="Currency 2 9 3 2 4" xfId="9404" xr:uid="{00000000-0005-0000-0000-0000FF230000}"/>
    <cellStyle name="Currency 2 9 3 2 4 2" xfId="9405" xr:uid="{00000000-0005-0000-0000-000000240000}"/>
    <cellStyle name="Currency 2 9 3 2 4 2 2" xfId="9406" xr:uid="{00000000-0005-0000-0000-000001240000}"/>
    <cellStyle name="Currency 2 9 3 2 4 3" xfId="9407" xr:uid="{00000000-0005-0000-0000-000002240000}"/>
    <cellStyle name="Currency 2 9 3 2 5" xfId="9408" xr:uid="{00000000-0005-0000-0000-000003240000}"/>
    <cellStyle name="Currency 2 9 3 2 5 2" xfId="9409" xr:uid="{00000000-0005-0000-0000-000004240000}"/>
    <cellStyle name="Currency 2 9 3 2 5 2 2" xfId="9410" xr:uid="{00000000-0005-0000-0000-000005240000}"/>
    <cellStyle name="Currency 2 9 3 2 5 3" xfId="9411" xr:uid="{00000000-0005-0000-0000-000006240000}"/>
    <cellStyle name="Currency 2 9 3 2 6" xfId="9412" xr:uid="{00000000-0005-0000-0000-000007240000}"/>
    <cellStyle name="Currency 2 9 3 2 6 2" xfId="9413" xr:uid="{00000000-0005-0000-0000-000008240000}"/>
    <cellStyle name="Currency 2 9 3 2 6 2 2" xfId="9414" xr:uid="{00000000-0005-0000-0000-000009240000}"/>
    <cellStyle name="Currency 2 9 3 2 6 3" xfId="9415" xr:uid="{00000000-0005-0000-0000-00000A240000}"/>
    <cellStyle name="Currency 2 9 3 2 7" xfId="9416" xr:uid="{00000000-0005-0000-0000-00000B240000}"/>
    <cellStyle name="Currency 2 9 3 2 7 2" xfId="9417" xr:uid="{00000000-0005-0000-0000-00000C240000}"/>
    <cellStyle name="Currency 2 9 3 2 8" xfId="9418" xr:uid="{00000000-0005-0000-0000-00000D240000}"/>
    <cellStyle name="Currency 2 9 3 2 8 2" xfId="9419" xr:uid="{00000000-0005-0000-0000-00000E240000}"/>
    <cellStyle name="Currency 2 9 3 2 9" xfId="9420" xr:uid="{00000000-0005-0000-0000-00000F240000}"/>
    <cellStyle name="Currency 2 9 3 3" xfId="390" xr:uid="{00000000-0005-0000-0000-000010240000}"/>
    <cellStyle name="Currency 2 9 3 4" xfId="9421" xr:uid="{00000000-0005-0000-0000-000011240000}"/>
    <cellStyle name="Currency 2 9 3 4 2" xfId="9422" xr:uid="{00000000-0005-0000-0000-000012240000}"/>
    <cellStyle name="Currency 2 9 3 4 3" xfId="9423" xr:uid="{00000000-0005-0000-0000-000013240000}"/>
    <cellStyle name="Currency 2 9 3 5" xfId="9424" xr:uid="{00000000-0005-0000-0000-000014240000}"/>
    <cellStyle name="Currency 2 9 3 5 2" xfId="9425" xr:uid="{00000000-0005-0000-0000-000015240000}"/>
    <cellStyle name="Currency 2 9 3 5 2 2" xfId="9426" xr:uid="{00000000-0005-0000-0000-000016240000}"/>
    <cellStyle name="Currency 2 9 3 5 3" xfId="9427" xr:uid="{00000000-0005-0000-0000-000017240000}"/>
    <cellStyle name="Currency 2 9 3 6" xfId="9428" xr:uid="{00000000-0005-0000-0000-000018240000}"/>
    <cellStyle name="Currency 2 9 3 6 2" xfId="9429" xr:uid="{00000000-0005-0000-0000-000019240000}"/>
    <cellStyle name="Currency 2 9 3 6 2 2" xfId="9430" xr:uid="{00000000-0005-0000-0000-00001A240000}"/>
    <cellStyle name="Currency 2 9 3 6 3" xfId="9431" xr:uid="{00000000-0005-0000-0000-00001B240000}"/>
    <cellStyle name="Currency 2 9 3 7" xfId="9432" xr:uid="{00000000-0005-0000-0000-00001C240000}"/>
    <cellStyle name="Currency 2 9 3 7 2" xfId="9433" xr:uid="{00000000-0005-0000-0000-00001D240000}"/>
    <cellStyle name="Currency 2 9 3 7 2 2" xfId="9434" xr:uid="{00000000-0005-0000-0000-00001E240000}"/>
    <cellStyle name="Currency 2 9 3 7 3" xfId="9435" xr:uid="{00000000-0005-0000-0000-00001F240000}"/>
    <cellStyle name="Currency 2 9 3 8" xfId="9436" xr:uid="{00000000-0005-0000-0000-000020240000}"/>
    <cellStyle name="Currency 2 9 3 8 2" xfId="9437" xr:uid="{00000000-0005-0000-0000-000021240000}"/>
    <cellStyle name="Currency 2 9 3 9" xfId="9438" xr:uid="{00000000-0005-0000-0000-000022240000}"/>
    <cellStyle name="Currency 2 9 3 9 2" xfId="9439" xr:uid="{00000000-0005-0000-0000-000023240000}"/>
    <cellStyle name="Currency 2 9 4" xfId="391" xr:uid="{00000000-0005-0000-0000-000024240000}"/>
    <cellStyle name="Currency 2 9 4 2" xfId="392" xr:uid="{00000000-0005-0000-0000-000025240000}"/>
    <cellStyle name="Currency 2 9 4 2 10" xfId="9440" xr:uid="{00000000-0005-0000-0000-000026240000}"/>
    <cellStyle name="Currency 2 9 4 2 2" xfId="9441" xr:uid="{00000000-0005-0000-0000-000027240000}"/>
    <cellStyle name="Currency 2 9 4 2 3" xfId="9442" xr:uid="{00000000-0005-0000-0000-000028240000}"/>
    <cellStyle name="Currency 2 9 4 2 4" xfId="9443" xr:uid="{00000000-0005-0000-0000-000029240000}"/>
    <cellStyle name="Currency 2 9 4 2 4 2" xfId="9444" xr:uid="{00000000-0005-0000-0000-00002A240000}"/>
    <cellStyle name="Currency 2 9 4 2 4 2 2" xfId="9445" xr:uid="{00000000-0005-0000-0000-00002B240000}"/>
    <cellStyle name="Currency 2 9 4 2 4 3" xfId="9446" xr:uid="{00000000-0005-0000-0000-00002C240000}"/>
    <cellStyle name="Currency 2 9 4 2 5" xfId="9447" xr:uid="{00000000-0005-0000-0000-00002D240000}"/>
    <cellStyle name="Currency 2 9 4 2 5 2" xfId="9448" xr:uid="{00000000-0005-0000-0000-00002E240000}"/>
    <cellStyle name="Currency 2 9 4 2 5 2 2" xfId="9449" xr:uid="{00000000-0005-0000-0000-00002F240000}"/>
    <cellStyle name="Currency 2 9 4 2 5 3" xfId="9450" xr:uid="{00000000-0005-0000-0000-000030240000}"/>
    <cellStyle name="Currency 2 9 4 2 6" xfId="9451" xr:uid="{00000000-0005-0000-0000-000031240000}"/>
    <cellStyle name="Currency 2 9 4 2 6 2" xfId="9452" xr:uid="{00000000-0005-0000-0000-000032240000}"/>
    <cellStyle name="Currency 2 9 4 2 6 2 2" xfId="9453" xr:uid="{00000000-0005-0000-0000-000033240000}"/>
    <cellStyle name="Currency 2 9 4 2 6 3" xfId="9454" xr:uid="{00000000-0005-0000-0000-000034240000}"/>
    <cellStyle name="Currency 2 9 4 2 7" xfId="9455" xr:uid="{00000000-0005-0000-0000-000035240000}"/>
    <cellStyle name="Currency 2 9 4 2 7 2" xfId="9456" xr:uid="{00000000-0005-0000-0000-000036240000}"/>
    <cellStyle name="Currency 2 9 4 2 8" xfId="9457" xr:uid="{00000000-0005-0000-0000-000037240000}"/>
    <cellStyle name="Currency 2 9 4 2 8 2" xfId="9458" xr:uid="{00000000-0005-0000-0000-000038240000}"/>
    <cellStyle name="Currency 2 9 4 2 9" xfId="9459" xr:uid="{00000000-0005-0000-0000-000039240000}"/>
    <cellStyle name="Currency 2 9 4 3" xfId="393" xr:uid="{00000000-0005-0000-0000-00003A240000}"/>
    <cellStyle name="Currency 2 9 4 4" xfId="9460" xr:uid="{00000000-0005-0000-0000-00003B240000}"/>
    <cellStyle name="Currency 2 9 4 4 2" xfId="9461" xr:uid="{00000000-0005-0000-0000-00003C240000}"/>
    <cellStyle name="Currency 2 9 4 4 2 2" xfId="9462" xr:uid="{00000000-0005-0000-0000-00003D240000}"/>
    <cellStyle name="Currency 2 9 4 4 3" xfId="9463" xr:uid="{00000000-0005-0000-0000-00003E240000}"/>
    <cellStyle name="Currency 2 9 4 5" xfId="9464" xr:uid="{00000000-0005-0000-0000-00003F240000}"/>
    <cellStyle name="Currency 2 9 4 5 2" xfId="9465" xr:uid="{00000000-0005-0000-0000-000040240000}"/>
    <cellStyle name="Currency 2 9 4 5 2 2" xfId="9466" xr:uid="{00000000-0005-0000-0000-000041240000}"/>
    <cellStyle name="Currency 2 9 4 5 3" xfId="9467" xr:uid="{00000000-0005-0000-0000-000042240000}"/>
    <cellStyle name="Currency 2 9 5" xfId="9468" xr:uid="{00000000-0005-0000-0000-000043240000}"/>
    <cellStyle name="Currency 2 9 5 2" xfId="9469" xr:uid="{00000000-0005-0000-0000-000044240000}"/>
    <cellStyle name="Currency 2 9 5 3" xfId="9470" xr:uid="{00000000-0005-0000-0000-000045240000}"/>
    <cellStyle name="Currency 2 9 5 3 2" xfId="9471" xr:uid="{00000000-0005-0000-0000-000046240000}"/>
    <cellStyle name="Currency 2 9 5 3 3" xfId="9472" xr:uid="{00000000-0005-0000-0000-000047240000}"/>
    <cellStyle name="Currency 2 9 5 4" xfId="9473" xr:uid="{00000000-0005-0000-0000-000048240000}"/>
    <cellStyle name="Currency 2 9 5 4 2" xfId="9474" xr:uid="{00000000-0005-0000-0000-000049240000}"/>
    <cellStyle name="Currency 2 9 5 4 2 2" xfId="9475" xr:uid="{00000000-0005-0000-0000-00004A240000}"/>
    <cellStyle name="Currency 2 9 5 4 3" xfId="9476" xr:uid="{00000000-0005-0000-0000-00004B240000}"/>
    <cellStyle name="Currency 2 9 5 5" xfId="9477" xr:uid="{00000000-0005-0000-0000-00004C240000}"/>
    <cellStyle name="Currency 2 9 5 5 2" xfId="9478" xr:uid="{00000000-0005-0000-0000-00004D240000}"/>
    <cellStyle name="Currency 2 9 5 5 2 2" xfId="9479" xr:uid="{00000000-0005-0000-0000-00004E240000}"/>
    <cellStyle name="Currency 2 9 5 5 3" xfId="9480" xr:uid="{00000000-0005-0000-0000-00004F240000}"/>
    <cellStyle name="Currency 2 9 5 6" xfId="9481" xr:uid="{00000000-0005-0000-0000-000050240000}"/>
    <cellStyle name="Currency 2 9 5 6 2" xfId="9482" xr:uid="{00000000-0005-0000-0000-000051240000}"/>
    <cellStyle name="Currency 2 9 5 6 2 2" xfId="9483" xr:uid="{00000000-0005-0000-0000-000052240000}"/>
    <cellStyle name="Currency 2 9 5 6 3" xfId="9484" xr:uid="{00000000-0005-0000-0000-000053240000}"/>
    <cellStyle name="Currency 2 9 5 7" xfId="9485" xr:uid="{00000000-0005-0000-0000-000054240000}"/>
    <cellStyle name="Currency 2 9 5 7 2" xfId="9486" xr:uid="{00000000-0005-0000-0000-000055240000}"/>
    <cellStyle name="Currency 2 9 5 8" xfId="9487" xr:uid="{00000000-0005-0000-0000-000056240000}"/>
    <cellStyle name="Currency 2 9 5 8 2" xfId="9488" xr:uid="{00000000-0005-0000-0000-000057240000}"/>
    <cellStyle name="Currency 2 9 5 9" xfId="9489" xr:uid="{00000000-0005-0000-0000-000058240000}"/>
    <cellStyle name="Currency 2 9 6" xfId="9490" xr:uid="{00000000-0005-0000-0000-000059240000}"/>
    <cellStyle name="Currency 2 9 6 2" xfId="9491" xr:uid="{00000000-0005-0000-0000-00005A240000}"/>
    <cellStyle name="Currency 2 9 6 3" xfId="9492" xr:uid="{00000000-0005-0000-0000-00005B240000}"/>
    <cellStyle name="Currency 2 9 7" xfId="9493" xr:uid="{00000000-0005-0000-0000-00005C240000}"/>
    <cellStyle name="Currency 2 9 8" xfId="9494" xr:uid="{00000000-0005-0000-0000-00005D240000}"/>
    <cellStyle name="Currency 2 9 8 2" xfId="9495" xr:uid="{00000000-0005-0000-0000-00005E240000}"/>
    <cellStyle name="Currency 2 9 8 2 2" xfId="9496" xr:uid="{00000000-0005-0000-0000-00005F240000}"/>
    <cellStyle name="Currency 2 9 8 3" xfId="9497" xr:uid="{00000000-0005-0000-0000-000060240000}"/>
    <cellStyle name="Currency 2 9 8 4" xfId="9498" xr:uid="{00000000-0005-0000-0000-000061240000}"/>
    <cellStyle name="Currency 2 9 9" xfId="9499" xr:uid="{00000000-0005-0000-0000-000062240000}"/>
    <cellStyle name="Currency 2 9 9 2" xfId="9500" xr:uid="{00000000-0005-0000-0000-000063240000}"/>
    <cellStyle name="Currency 2 9 9 2 2" xfId="9501" xr:uid="{00000000-0005-0000-0000-000064240000}"/>
    <cellStyle name="Currency 2 9 9 3" xfId="9502" xr:uid="{00000000-0005-0000-0000-000065240000}"/>
    <cellStyle name="Currency 3" xfId="394" xr:uid="{00000000-0005-0000-0000-000066240000}"/>
    <cellStyle name="Currency 3 2" xfId="395" xr:uid="{00000000-0005-0000-0000-000067240000}"/>
    <cellStyle name="Currency 3 2 2" xfId="396" xr:uid="{00000000-0005-0000-0000-000068240000}"/>
    <cellStyle name="Currency 3 2 2 2" xfId="9503" xr:uid="{00000000-0005-0000-0000-000069240000}"/>
    <cellStyle name="Currency 3 2 2 2 2" xfId="9504" xr:uid="{00000000-0005-0000-0000-00006A240000}"/>
    <cellStyle name="Currency 3 2 2 2 2 2" xfId="9505" xr:uid="{00000000-0005-0000-0000-00006B240000}"/>
    <cellStyle name="Currency 3 2 2 2 2 3" xfId="9506" xr:uid="{00000000-0005-0000-0000-00006C240000}"/>
    <cellStyle name="Currency 3 2 2 2 3" xfId="9507" xr:uid="{00000000-0005-0000-0000-00006D240000}"/>
    <cellStyle name="Currency 3 2 2 2 4" xfId="9508" xr:uid="{00000000-0005-0000-0000-00006E240000}"/>
    <cellStyle name="Currency 3 2 2 3" xfId="9509" xr:uid="{00000000-0005-0000-0000-00006F240000}"/>
    <cellStyle name="Currency 3 2 2 3 2" xfId="9510" xr:uid="{00000000-0005-0000-0000-000070240000}"/>
    <cellStyle name="Currency 3 2 2 3 3" xfId="9511" xr:uid="{00000000-0005-0000-0000-000071240000}"/>
    <cellStyle name="Currency 3 2 2 4" xfId="9512" xr:uid="{00000000-0005-0000-0000-000072240000}"/>
    <cellStyle name="Currency 3 2 2 4 2" xfId="9513" xr:uid="{00000000-0005-0000-0000-000073240000}"/>
    <cellStyle name="Currency 3 2 2 4 3" xfId="9514" xr:uid="{00000000-0005-0000-0000-000074240000}"/>
    <cellStyle name="Currency 3 2 2 4 4" xfId="25569" xr:uid="{00000000-0005-0000-0000-000075240000}"/>
    <cellStyle name="Currency 3 2 3" xfId="397" xr:uid="{00000000-0005-0000-0000-000076240000}"/>
    <cellStyle name="Currency 3 2 3 2" xfId="398" xr:uid="{00000000-0005-0000-0000-000077240000}"/>
    <cellStyle name="Currency 3 2 3 2 2" xfId="9515" xr:uid="{00000000-0005-0000-0000-000078240000}"/>
    <cellStyle name="Currency 3 2 3 2 2 2" xfId="25571" xr:uid="{00000000-0005-0000-0000-000079240000}"/>
    <cellStyle name="Currency 3 2 3 2 2 3" xfId="25650" xr:uid="{00000000-0005-0000-0000-00007A240000}"/>
    <cellStyle name="Currency 3 2 3 2 3" xfId="9516" xr:uid="{00000000-0005-0000-0000-00007B240000}"/>
    <cellStyle name="Currency 3 2 3 3" xfId="399" xr:uid="{00000000-0005-0000-0000-00007C240000}"/>
    <cellStyle name="Currency 3 2 3 3 2" xfId="9517" xr:uid="{00000000-0005-0000-0000-00007D240000}"/>
    <cellStyle name="Currency 3 2 3 3 2 2" xfId="9518" xr:uid="{00000000-0005-0000-0000-00007E240000}"/>
    <cellStyle name="Currency 3 2 3 3 2 3" xfId="9519" xr:uid="{00000000-0005-0000-0000-00007F240000}"/>
    <cellStyle name="Currency 3 2 3 3 3" xfId="9520" xr:uid="{00000000-0005-0000-0000-000080240000}"/>
    <cellStyle name="Currency 3 2 3 3 3 2" xfId="25572" xr:uid="{00000000-0005-0000-0000-000081240000}"/>
    <cellStyle name="Currency 3 2 3 3 3 3" xfId="25651" xr:uid="{00000000-0005-0000-0000-000082240000}"/>
    <cellStyle name="Currency 3 2 3 3 4" xfId="9521" xr:uid="{00000000-0005-0000-0000-000083240000}"/>
    <cellStyle name="Currency 3 2 3 4" xfId="9522" xr:uid="{00000000-0005-0000-0000-000084240000}"/>
    <cellStyle name="Currency 3 2 3 4 2" xfId="25570" xr:uid="{00000000-0005-0000-0000-000085240000}"/>
    <cellStyle name="Currency 3 2 3 4 3" xfId="25652" xr:uid="{00000000-0005-0000-0000-000086240000}"/>
    <cellStyle name="Currency 3 2 3 5" xfId="9523" xr:uid="{00000000-0005-0000-0000-000087240000}"/>
    <cellStyle name="Currency 3 2 3 6" xfId="9524" xr:uid="{00000000-0005-0000-0000-000088240000}"/>
    <cellStyle name="Currency 3 2 3 7" xfId="9525" xr:uid="{00000000-0005-0000-0000-000089240000}"/>
    <cellStyle name="Currency 3 2 4" xfId="400" xr:uid="{00000000-0005-0000-0000-00008A240000}"/>
    <cellStyle name="Currency 3 2 4 2" xfId="401" xr:uid="{00000000-0005-0000-0000-00008B240000}"/>
    <cellStyle name="Currency 3 2 4 3" xfId="402" xr:uid="{00000000-0005-0000-0000-00008C240000}"/>
    <cellStyle name="Currency 3 2 4 4" xfId="25573" xr:uid="{00000000-0005-0000-0000-00008D240000}"/>
    <cellStyle name="Currency 3 2 5" xfId="9526" xr:uid="{00000000-0005-0000-0000-00008E240000}"/>
    <cellStyle name="Currency 3 2 5 2" xfId="9527" xr:uid="{00000000-0005-0000-0000-00008F240000}"/>
    <cellStyle name="Currency 3 2 5 3" xfId="9528" xr:uid="{00000000-0005-0000-0000-000090240000}"/>
    <cellStyle name="Currency 3 2 5 4" xfId="9529" xr:uid="{00000000-0005-0000-0000-000091240000}"/>
    <cellStyle name="Currency 3 2 6" xfId="9530" xr:uid="{00000000-0005-0000-0000-000092240000}"/>
    <cellStyle name="Currency 3 2 7" xfId="9531" xr:uid="{00000000-0005-0000-0000-000093240000}"/>
    <cellStyle name="Currency 3 2 8" xfId="9532" xr:uid="{00000000-0005-0000-0000-000094240000}"/>
    <cellStyle name="Currency 3 3" xfId="403" xr:uid="{00000000-0005-0000-0000-000095240000}"/>
    <cellStyle name="Currency 3 3 2" xfId="9533" xr:uid="{00000000-0005-0000-0000-000096240000}"/>
    <cellStyle name="Currency 3 4" xfId="9534" xr:uid="{00000000-0005-0000-0000-000097240000}"/>
    <cellStyle name="Currency 4" xfId="404" xr:uid="{00000000-0005-0000-0000-000098240000}"/>
    <cellStyle name="Currency 4 2" xfId="405" xr:uid="{00000000-0005-0000-0000-000099240000}"/>
    <cellStyle name="Currency 4 2 2" xfId="9535" xr:uid="{00000000-0005-0000-0000-00009A240000}"/>
    <cellStyle name="Currency 4 3" xfId="9536" xr:uid="{00000000-0005-0000-0000-00009B240000}"/>
    <cellStyle name="Currency 5" xfId="406" xr:uid="{00000000-0005-0000-0000-00009C240000}"/>
    <cellStyle name="Currency 5 2" xfId="9537" xr:uid="{00000000-0005-0000-0000-00009D240000}"/>
    <cellStyle name="Currency 6" xfId="407" xr:uid="{00000000-0005-0000-0000-00009E240000}"/>
    <cellStyle name="Currency 6 2" xfId="408" xr:uid="{00000000-0005-0000-0000-00009F240000}"/>
    <cellStyle name="Currency 6 2 2" xfId="9538" xr:uid="{00000000-0005-0000-0000-0000A0240000}"/>
    <cellStyle name="Currency 6 3" xfId="9539" xr:uid="{00000000-0005-0000-0000-0000A1240000}"/>
    <cellStyle name="Currency 7" xfId="409" xr:uid="{00000000-0005-0000-0000-0000A2240000}"/>
    <cellStyle name="Currency 7 2" xfId="410" xr:uid="{00000000-0005-0000-0000-0000A3240000}"/>
    <cellStyle name="Currency 7 2 2" xfId="411" xr:uid="{00000000-0005-0000-0000-0000A4240000}"/>
    <cellStyle name="Currency 7 2 2 2" xfId="9540" xr:uid="{00000000-0005-0000-0000-0000A5240000}"/>
    <cellStyle name="Currency 7 2 2 2 2" xfId="25576" xr:uid="{00000000-0005-0000-0000-0000A6240000}"/>
    <cellStyle name="Currency 7 2 2 2 3" xfId="25653" xr:uid="{00000000-0005-0000-0000-0000A7240000}"/>
    <cellStyle name="Currency 7 2 2 3" xfId="9541" xr:uid="{00000000-0005-0000-0000-0000A8240000}"/>
    <cellStyle name="Currency 7 2 2 4" xfId="9542" xr:uid="{00000000-0005-0000-0000-0000A9240000}"/>
    <cellStyle name="Currency 7 2 3" xfId="9543" xr:uid="{00000000-0005-0000-0000-0000AA240000}"/>
    <cellStyle name="Currency 7 2 3 2" xfId="25575" xr:uid="{00000000-0005-0000-0000-0000AB240000}"/>
    <cellStyle name="Currency 7 2 3 3" xfId="25654" xr:uid="{00000000-0005-0000-0000-0000AC240000}"/>
    <cellStyle name="Currency 7 2 4" xfId="9544" xr:uid="{00000000-0005-0000-0000-0000AD240000}"/>
    <cellStyle name="Currency 7 2 5" xfId="9545" xr:uid="{00000000-0005-0000-0000-0000AE240000}"/>
    <cellStyle name="Currency 7 3" xfId="9546" xr:uid="{00000000-0005-0000-0000-0000AF240000}"/>
    <cellStyle name="Currency 7 3 2" xfId="25574" xr:uid="{00000000-0005-0000-0000-0000B0240000}"/>
    <cellStyle name="Currency 7 3 3" xfId="25655" xr:uid="{00000000-0005-0000-0000-0000B1240000}"/>
    <cellStyle name="Currency 7 4" xfId="9547" xr:uid="{00000000-0005-0000-0000-0000B2240000}"/>
    <cellStyle name="Currency 7 5" xfId="9548" xr:uid="{00000000-0005-0000-0000-0000B3240000}"/>
    <cellStyle name="Currency 8" xfId="412" xr:uid="{00000000-0005-0000-0000-0000B4240000}"/>
    <cellStyle name="Currency 8 2" xfId="413" xr:uid="{00000000-0005-0000-0000-0000B5240000}"/>
    <cellStyle name="Currency 8 2 2" xfId="9549" xr:uid="{00000000-0005-0000-0000-0000B6240000}"/>
    <cellStyle name="Currency 8 3" xfId="9550" xr:uid="{00000000-0005-0000-0000-0000B7240000}"/>
    <cellStyle name="Currency 9" xfId="414" xr:uid="{00000000-0005-0000-0000-0000B8240000}"/>
    <cellStyle name="Currency 9 2" xfId="9551" xr:uid="{00000000-0005-0000-0000-0000B9240000}"/>
    <cellStyle name="Currency 9 2 2" xfId="25577" xr:uid="{00000000-0005-0000-0000-0000BA240000}"/>
    <cellStyle name="Currency 9 2 3" xfId="25656" xr:uid="{00000000-0005-0000-0000-0000BB240000}"/>
    <cellStyle name="Currency 9 3" xfId="9552" xr:uid="{00000000-0005-0000-0000-0000BC240000}"/>
    <cellStyle name="Currency 9 4" xfId="9553" xr:uid="{00000000-0005-0000-0000-0000BD240000}"/>
    <cellStyle name="Explanatory Text" xfId="25672" builtinId="53" customBuiltin="1"/>
    <cellStyle name="Explanatory Text 2" xfId="9554" xr:uid="{00000000-0005-0000-0000-0000BF240000}"/>
    <cellStyle name="Good" xfId="25663" builtinId="26" customBuiltin="1"/>
    <cellStyle name="Good 2" xfId="9555" xr:uid="{00000000-0005-0000-0000-0000C1240000}"/>
    <cellStyle name="Heading 1" xfId="25659" builtinId="16" customBuiltin="1"/>
    <cellStyle name="Heading 2" xfId="25660" builtinId="17" customBuiltin="1"/>
    <cellStyle name="Heading 3" xfId="25661" builtinId="18" customBuiltin="1"/>
    <cellStyle name="Heading 4" xfId="25662" builtinId="19" customBuiltin="1"/>
    <cellStyle name="hl tb" xfId="415" xr:uid="{00000000-0005-0000-0000-0000C6240000}"/>
    <cellStyle name="hl tb 2" xfId="416" xr:uid="{00000000-0005-0000-0000-0000C7240000}"/>
    <cellStyle name="hl tl" xfId="417" xr:uid="{00000000-0005-0000-0000-0000C8240000}"/>
    <cellStyle name="hl tl 2" xfId="418" xr:uid="{00000000-0005-0000-0000-0000C9240000}"/>
    <cellStyle name="Input" xfId="25666" builtinId="20" customBuiltin="1"/>
    <cellStyle name="Input 2" xfId="9556" xr:uid="{00000000-0005-0000-0000-0000CB240000}"/>
    <cellStyle name="Linked Cell" xfId="25669" builtinId="24" customBuiltin="1"/>
    <cellStyle name="Linked Cell 2" xfId="9557" xr:uid="{00000000-0005-0000-0000-0000CD240000}"/>
    <cellStyle name="Milliers 2" xfId="9558" xr:uid="{00000000-0005-0000-0000-0000CE240000}"/>
    <cellStyle name="Milliers 2 2" xfId="9559" xr:uid="{00000000-0005-0000-0000-0000CF240000}"/>
    <cellStyle name="Milliers 2 2 2" xfId="9560" xr:uid="{00000000-0005-0000-0000-0000D0240000}"/>
    <cellStyle name="Milliers 2 3" xfId="9561" xr:uid="{00000000-0005-0000-0000-0000D1240000}"/>
    <cellStyle name="Neutral" xfId="25665" builtinId="28" customBuiltin="1"/>
    <cellStyle name="Neutral 2" xfId="9562" xr:uid="{00000000-0005-0000-0000-0000D3240000}"/>
    <cellStyle name="Normal" xfId="0" builtinId="0"/>
    <cellStyle name="Normal 10" xfId="419" xr:uid="{00000000-0005-0000-0000-0000D5240000}"/>
    <cellStyle name="Normal 10 2" xfId="420" xr:uid="{00000000-0005-0000-0000-0000D6240000}"/>
    <cellStyle name="Normal 10 4" xfId="25657" xr:uid="{00000000-0005-0000-0000-0000D7240000}"/>
    <cellStyle name="Normal 100" xfId="9563" xr:uid="{00000000-0005-0000-0000-0000D8240000}"/>
    <cellStyle name="Normal 100 2" xfId="9564" xr:uid="{00000000-0005-0000-0000-0000D9240000}"/>
    <cellStyle name="Normal 100 2 2" xfId="9565" xr:uid="{00000000-0005-0000-0000-0000DA240000}"/>
    <cellStyle name="Normal 100 3" xfId="9566" xr:uid="{00000000-0005-0000-0000-0000DB240000}"/>
    <cellStyle name="Normal 101" xfId="9567" xr:uid="{00000000-0005-0000-0000-0000DC240000}"/>
    <cellStyle name="Normal 101 2" xfId="9568" xr:uid="{00000000-0005-0000-0000-0000DD240000}"/>
    <cellStyle name="Normal 101 2 2" xfId="9569" xr:uid="{00000000-0005-0000-0000-0000DE240000}"/>
    <cellStyle name="Normal 101 3" xfId="9570" xr:uid="{00000000-0005-0000-0000-0000DF240000}"/>
    <cellStyle name="Normal 102" xfId="9571" xr:uid="{00000000-0005-0000-0000-0000E0240000}"/>
    <cellStyle name="Normal 102 2" xfId="9572" xr:uid="{00000000-0005-0000-0000-0000E1240000}"/>
    <cellStyle name="Normal 103" xfId="9573" xr:uid="{00000000-0005-0000-0000-0000E2240000}"/>
    <cellStyle name="Normal 103 2" xfId="9574" xr:uid="{00000000-0005-0000-0000-0000E3240000}"/>
    <cellStyle name="Normal 104" xfId="9575" xr:uid="{00000000-0005-0000-0000-0000E4240000}"/>
    <cellStyle name="Normal 105" xfId="9576" xr:uid="{00000000-0005-0000-0000-0000E5240000}"/>
    <cellStyle name="Normal 106" xfId="25592" xr:uid="{00000000-0005-0000-0000-0000E6240000}"/>
    <cellStyle name="Normal 107" xfId="25698" xr:uid="{00000000-0005-0000-0000-0000E7240000}"/>
    <cellStyle name="Normal 11" xfId="421" xr:uid="{00000000-0005-0000-0000-0000E8240000}"/>
    <cellStyle name="Normal 11 2" xfId="422" xr:uid="{00000000-0005-0000-0000-0000E9240000}"/>
    <cellStyle name="Normal 12" xfId="423" xr:uid="{00000000-0005-0000-0000-0000EA240000}"/>
    <cellStyle name="Normal 13" xfId="424" xr:uid="{00000000-0005-0000-0000-0000EB240000}"/>
    <cellStyle name="Normal 14" xfId="425" xr:uid="{00000000-0005-0000-0000-0000EC240000}"/>
    <cellStyle name="Normal 15" xfId="426" xr:uid="{00000000-0005-0000-0000-0000ED240000}"/>
    <cellStyle name="Normal 15 10" xfId="9577" xr:uid="{00000000-0005-0000-0000-0000EE240000}"/>
    <cellStyle name="Normal 15 10 2" xfId="9578" xr:uid="{00000000-0005-0000-0000-0000EF240000}"/>
    <cellStyle name="Normal 15 10 2 2" xfId="9579" xr:uid="{00000000-0005-0000-0000-0000F0240000}"/>
    <cellStyle name="Normal 15 10 2 2 2" xfId="9580" xr:uid="{00000000-0005-0000-0000-0000F1240000}"/>
    <cellStyle name="Normal 15 10 2 3" xfId="9581" xr:uid="{00000000-0005-0000-0000-0000F2240000}"/>
    <cellStyle name="Normal 15 10 3" xfId="9582" xr:uid="{00000000-0005-0000-0000-0000F3240000}"/>
    <cellStyle name="Normal 15 10 3 2" xfId="9583" xr:uid="{00000000-0005-0000-0000-0000F4240000}"/>
    <cellStyle name="Normal 15 10 3 2 2" xfId="9584" xr:uid="{00000000-0005-0000-0000-0000F5240000}"/>
    <cellStyle name="Normal 15 10 3 3" xfId="9585" xr:uid="{00000000-0005-0000-0000-0000F6240000}"/>
    <cellStyle name="Normal 15 10 4" xfId="9586" xr:uid="{00000000-0005-0000-0000-0000F7240000}"/>
    <cellStyle name="Normal 15 10 4 2" xfId="9587" xr:uid="{00000000-0005-0000-0000-0000F8240000}"/>
    <cellStyle name="Normal 15 10 4 2 2" xfId="9588" xr:uid="{00000000-0005-0000-0000-0000F9240000}"/>
    <cellStyle name="Normal 15 10 4 3" xfId="9589" xr:uid="{00000000-0005-0000-0000-0000FA240000}"/>
    <cellStyle name="Normal 15 10 5" xfId="9590" xr:uid="{00000000-0005-0000-0000-0000FB240000}"/>
    <cellStyle name="Normal 15 10 5 2" xfId="9591" xr:uid="{00000000-0005-0000-0000-0000FC240000}"/>
    <cellStyle name="Normal 15 10 6" xfId="9592" xr:uid="{00000000-0005-0000-0000-0000FD240000}"/>
    <cellStyle name="Normal 15 10 6 2" xfId="9593" xr:uid="{00000000-0005-0000-0000-0000FE240000}"/>
    <cellStyle name="Normal 15 10 7" xfId="9594" xr:uid="{00000000-0005-0000-0000-0000FF240000}"/>
    <cellStyle name="Normal 15 11" xfId="9595" xr:uid="{00000000-0005-0000-0000-000000250000}"/>
    <cellStyle name="Normal 15 11 2" xfId="9596" xr:uid="{00000000-0005-0000-0000-000001250000}"/>
    <cellStyle name="Normal 15 11 2 2" xfId="9597" xr:uid="{00000000-0005-0000-0000-000002250000}"/>
    <cellStyle name="Normal 15 11 3" xfId="9598" xr:uid="{00000000-0005-0000-0000-000003250000}"/>
    <cellStyle name="Normal 15 12" xfId="9599" xr:uid="{00000000-0005-0000-0000-000004250000}"/>
    <cellStyle name="Normal 15 12 2" xfId="9600" xr:uid="{00000000-0005-0000-0000-000005250000}"/>
    <cellStyle name="Normal 15 12 2 2" xfId="9601" xr:uid="{00000000-0005-0000-0000-000006250000}"/>
    <cellStyle name="Normal 15 12 3" xfId="9602" xr:uid="{00000000-0005-0000-0000-000007250000}"/>
    <cellStyle name="Normal 15 13" xfId="9603" xr:uid="{00000000-0005-0000-0000-000008250000}"/>
    <cellStyle name="Normal 15 13 2" xfId="9604" xr:uid="{00000000-0005-0000-0000-000009250000}"/>
    <cellStyle name="Normal 15 13 2 2" xfId="9605" xr:uid="{00000000-0005-0000-0000-00000A250000}"/>
    <cellStyle name="Normal 15 13 3" xfId="9606" xr:uid="{00000000-0005-0000-0000-00000B250000}"/>
    <cellStyle name="Normal 15 14" xfId="9607" xr:uid="{00000000-0005-0000-0000-00000C250000}"/>
    <cellStyle name="Normal 15 14 2" xfId="9608" xr:uid="{00000000-0005-0000-0000-00000D250000}"/>
    <cellStyle name="Normal 15 15" xfId="9609" xr:uid="{00000000-0005-0000-0000-00000E250000}"/>
    <cellStyle name="Normal 15 15 2" xfId="9610" xr:uid="{00000000-0005-0000-0000-00000F250000}"/>
    <cellStyle name="Normal 15 16" xfId="9611" xr:uid="{00000000-0005-0000-0000-000010250000}"/>
    <cellStyle name="Normal 15 2" xfId="427" xr:uid="{00000000-0005-0000-0000-000011250000}"/>
    <cellStyle name="Normal 15 2 10" xfId="9612" xr:uid="{00000000-0005-0000-0000-000012250000}"/>
    <cellStyle name="Normal 15 2 10 2" xfId="9613" xr:uid="{00000000-0005-0000-0000-000013250000}"/>
    <cellStyle name="Normal 15 2 10 2 2" xfId="9614" xr:uid="{00000000-0005-0000-0000-000014250000}"/>
    <cellStyle name="Normal 15 2 10 3" xfId="9615" xr:uid="{00000000-0005-0000-0000-000015250000}"/>
    <cellStyle name="Normal 15 2 11" xfId="9616" xr:uid="{00000000-0005-0000-0000-000016250000}"/>
    <cellStyle name="Normal 15 2 11 2" xfId="9617" xr:uid="{00000000-0005-0000-0000-000017250000}"/>
    <cellStyle name="Normal 15 2 11 2 2" xfId="9618" xr:uid="{00000000-0005-0000-0000-000018250000}"/>
    <cellStyle name="Normal 15 2 11 3" xfId="9619" xr:uid="{00000000-0005-0000-0000-000019250000}"/>
    <cellStyle name="Normal 15 2 12" xfId="9620" xr:uid="{00000000-0005-0000-0000-00001A250000}"/>
    <cellStyle name="Normal 15 2 12 2" xfId="9621" xr:uid="{00000000-0005-0000-0000-00001B250000}"/>
    <cellStyle name="Normal 15 2 13" xfId="9622" xr:uid="{00000000-0005-0000-0000-00001C250000}"/>
    <cellStyle name="Normal 15 2 13 2" xfId="9623" xr:uid="{00000000-0005-0000-0000-00001D250000}"/>
    <cellStyle name="Normal 15 2 14" xfId="9624" xr:uid="{00000000-0005-0000-0000-00001E250000}"/>
    <cellStyle name="Normal 15 2 2" xfId="428" xr:uid="{00000000-0005-0000-0000-00001F250000}"/>
    <cellStyle name="Normal 15 2 2 10" xfId="9625" xr:uid="{00000000-0005-0000-0000-000020250000}"/>
    <cellStyle name="Normal 15 2 2 10 2" xfId="9626" xr:uid="{00000000-0005-0000-0000-000021250000}"/>
    <cellStyle name="Normal 15 2 2 11" xfId="9627" xr:uid="{00000000-0005-0000-0000-000022250000}"/>
    <cellStyle name="Normal 15 2 2 11 2" xfId="9628" xr:uid="{00000000-0005-0000-0000-000023250000}"/>
    <cellStyle name="Normal 15 2 2 12" xfId="9629" xr:uid="{00000000-0005-0000-0000-000024250000}"/>
    <cellStyle name="Normal 15 2 2 2" xfId="429" xr:uid="{00000000-0005-0000-0000-000025250000}"/>
    <cellStyle name="Normal 15 2 2 2 10" xfId="9630" xr:uid="{00000000-0005-0000-0000-000026250000}"/>
    <cellStyle name="Normal 15 2 2 2 2" xfId="9631" xr:uid="{00000000-0005-0000-0000-000027250000}"/>
    <cellStyle name="Normal 15 2 2 2 2 2" xfId="9632" xr:uid="{00000000-0005-0000-0000-000028250000}"/>
    <cellStyle name="Normal 15 2 2 2 2 2 2" xfId="9633" xr:uid="{00000000-0005-0000-0000-000029250000}"/>
    <cellStyle name="Normal 15 2 2 2 2 2 2 2" xfId="9634" xr:uid="{00000000-0005-0000-0000-00002A250000}"/>
    <cellStyle name="Normal 15 2 2 2 2 2 2 2 2" xfId="9635" xr:uid="{00000000-0005-0000-0000-00002B250000}"/>
    <cellStyle name="Normal 15 2 2 2 2 2 2 3" xfId="9636" xr:uid="{00000000-0005-0000-0000-00002C250000}"/>
    <cellStyle name="Normal 15 2 2 2 2 2 3" xfId="9637" xr:uid="{00000000-0005-0000-0000-00002D250000}"/>
    <cellStyle name="Normal 15 2 2 2 2 2 3 2" xfId="9638" xr:uid="{00000000-0005-0000-0000-00002E250000}"/>
    <cellStyle name="Normal 15 2 2 2 2 2 3 2 2" xfId="9639" xr:uid="{00000000-0005-0000-0000-00002F250000}"/>
    <cellStyle name="Normal 15 2 2 2 2 2 3 3" xfId="9640" xr:uid="{00000000-0005-0000-0000-000030250000}"/>
    <cellStyle name="Normal 15 2 2 2 2 2 4" xfId="9641" xr:uid="{00000000-0005-0000-0000-000031250000}"/>
    <cellStyle name="Normal 15 2 2 2 2 2 4 2" xfId="9642" xr:uid="{00000000-0005-0000-0000-000032250000}"/>
    <cellStyle name="Normal 15 2 2 2 2 2 4 2 2" xfId="9643" xr:uid="{00000000-0005-0000-0000-000033250000}"/>
    <cellStyle name="Normal 15 2 2 2 2 2 4 3" xfId="9644" xr:uid="{00000000-0005-0000-0000-000034250000}"/>
    <cellStyle name="Normal 15 2 2 2 2 2 5" xfId="9645" xr:uid="{00000000-0005-0000-0000-000035250000}"/>
    <cellStyle name="Normal 15 2 2 2 2 2 5 2" xfId="9646" xr:uid="{00000000-0005-0000-0000-000036250000}"/>
    <cellStyle name="Normal 15 2 2 2 2 2 6" xfId="9647" xr:uid="{00000000-0005-0000-0000-000037250000}"/>
    <cellStyle name="Normal 15 2 2 2 2 2 6 2" xfId="9648" xr:uid="{00000000-0005-0000-0000-000038250000}"/>
    <cellStyle name="Normal 15 2 2 2 2 2 7" xfId="9649" xr:uid="{00000000-0005-0000-0000-000039250000}"/>
    <cellStyle name="Normal 15 2 2 2 2 3" xfId="9650" xr:uid="{00000000-0005-0000-0000-00003A250000}"/>
    <cellStyle name="Normal 15 2 2 2 2 3 2" xfId="9651" xr:uid="{00000000-0005-0000-0000-00003B250000}"/>
    <cellStyle name="Normal 15 2 2 2 2 3 2 2" xfId="9652" xr:uid="{00000000-0005-0000-0000-00003C250000}"/>
    <cellStyle name="Normal 15 2 2 2 2 3 2 2 2" xfId="9653" xr:uid="{00000000-0005-0000-0000-00003D250000}"/>
    <cellStyle name="Normal 15 2 2 2 2 3 2 3" xfId="9654" xr:uid="{00000000-0005-0000-0000-00003E250000}"/>
    <cellStyle name="Normal 15 2 2 2 2 3 3" xfId="9655" xr:uid="{00000000-0005-0000-0000-00003F250000}"/>
    <cellStyle name="Normal 15 2 2 2 2 3 3 2" xfId="9656" xr:uid="{00000000-0005-0000-0000-000040250000}"/>
    <cellStyle name="Normal 15 2 2 2 2 3 3 2 2" xfId="9657" xr:uid="{00000000-0005-0000-0000-000041250000}"/>
    <cellStyle name="Normal 15 2 2 2 2 3 3 3" xfId="9658" xr:uid="{00000000-0005-0000-0000-000042250000}"/>
    <cellStyle name="Normal 15 2 2 2 2 3 4" xfId="9659" xr:uid="{00000000-0005-0000-0000-000043250000}"/>
    <cellStyle name="Normal 15 2 2 2 2 3 4 2" xfId="9660" xr:uid="{00000000-0005-0000-0000-000044250000}"/>
    <cellStyle name="Normal 15 2 2 2 2 3 4 2 2" xfId="9661" xr:uid="{00000000-0005-0000-0000-000045250000}"/>
    <cellStyle name="Normal 15 2 2 2 2 3 4 3" xfId="9662" xr:uid="{00000000-0005-0000-0000-000046250000}"/>
    <cellStyle name="Normal 15 2 2 2 2 3 5" xfId="9663" xr:uid="{00000000-0005-0000-0000-000047250000}"/>
    <cellStyle name="Normal 15 2 2 2 2 3 5 2" xfId="9664" xr:uid="{00000000-0005-0000-0000-000048250000}"/>
    <cellStyle name="Normal 15 2 2 2 2 3 6" xfId="9665" xr:uid="{00000000-0005-0000-0000-000049250000}"/>
    <cellStyle name="Normal 15 2 2 2 2 3 6 2" xfId="9666" xr:uid="{00000000-0005-0000-0000-00004A250000}"/>
    <cellStyle name="Normal 15 2 2 2 2 3 7" xfId="9667" xr:uid="{00000000-0005-0000-0000-00004B250000}"/>
    <cellStyle name="Normal 15 2 2 2 2 4" xfId="9668" xr:uid="{00000000-0005-0000-0000-00004C250000}"/>
    <cellStyle name="Normal 15 2 2 2 2 4 2" xfId="9669" xr:uid="{00000000-0005-0000-0000-00004D250000}"/>
    <cellStyle name="Normal 15 2 2 2 2 4 2 2" xfId="9670" xr:uid="{00000000-0005-0000-0000-00004E250000}"/>
    <cellStyle name="Normal 15 2 2 2 2 4 3" xfId="9671" xr:uid="{00000000-0005-0000-0000-00004F250000}"/>
    <cellStyle name="Normal 15 2 2 2 2 5" xfId="9672" xr:uid="{00000000-0005-0000-0000-000050250000}"/>
    <cellStyle name="Normal 15 2 2 2 2 5 2" xfId="9673" xr:uid="{00000000-0005-0000-0000-000051250000}"/>
    <cellStyle name="Normal 15 2 2 2 2 5 2 2" xfId="9674" xr:uid="{00000000-0005-0000-0000-000052250000}"/>
    <cellStyle name="Normal 15 2 2 2 2 5 3" xfId="9675" xr:uid="{00000000-0005-0000-0000-000053250000}"/>
    <cellStyle name="Normal 15 2 2 2 2 6" xfId="9676" xr:uid="{00000000-0005-0000-0000-000054250000}"/>
    <cellStyle name="Normal 15 2 2 2 2 6 2" xfId="9677" xr:uid="{00000000-0005-0000-0000-000055250000}"/>
    <cellStyle name="Normal 15 2 2 2 2 6 2 2" xfId="9678" xr:uid="{00000000-0005-0000-0000-000056250000}"/>
    <cellStyle name="Normal 15 2 2 2 2 6 3" xfId="9679" xr:uid="{00000000-0005-0000-0000-000057250000}"/>
    <cellStyle name="Normal 15 2 2 2 2 7" xfId="9680" xr:uid="{00000000-0005-0000-0000-000058250000}"/>
    <cellStyle name="Normal 15 2 2 2 2 7 2" xfId="9681" xr:uid="{00000000-0005-0000-0000-000059250000}"/>
    <cellStyle name="Normal 15 2 2 2 2 8" xfId="9682" xr:uid="{00000000-0005-0000-0000-00005A250000}"/>
    <cellStyle name="Normal 15 2 2 2 2 8 2" xfId="9683" xr:uid="{00000000-0005-0000-0000-00005B250000}"/>
    <cellStyle name="Normal 15 2 2 2 2 9" xfId="9684" xr:uid="{00000000-0005-0000-0000-00005C250000}"/>
    <cellStyle name="Normal 15 2 2 2 3" xfId="9685" xr:uid="{00000000-0005-0000-0000-00005D250000}"/>
    <cellStyle name="Normal 15 2 2 2 3 2" xfId="9686" xr:uid="{00000000-0005-0000-0000-00005E250000}"/>
    <cellStyle name="Normal 15 2 2 2 3 2 2" xfId="9687" xr:uid="{00000000-0005-0000-0000-00005F250000}"/>
    <cellStyle name="Normal 15 2 2 2 3 2 2 2" xfId="9688" xr:uid="{00000000-0005-0000-0000-000060250000}"/>
    <cellStyle name="Normal 15 2 2 2 3 2 3" xfId="9689" xr:uid="{00000000-0005-0000-0000-000061250000}"/>
    <cellStyle name="Normal 15 2 2 2 3 3" xfId="9690" xr:uid="{00000000-0005-0000-0000-000062250000}"/>
    <cellStyle name="Normal 15 2 2 2 3 3 2" xfId="9691" xr:uid="{00000000-0005-0000-0000-000063250000}"/>
    <cellStyle name="Normal 15 2 2 2 3 3 2 2" xfId="9692" xr:uid="{00000000-0005-0000-0000-000064250000}"/>
    <cellStyle name="Normal 15 2 2 2 3 3 3" xfId="9693" xr:uid="{00000000-0005-0000-0000-000065250000}"/>
    <cellStyle name="Normal 15 2 2 2 3 4" xfId="9694" xr:uid="{00000000-0005-0000-0000-000066250000}"/>
    <cellStyle name="Normal 15 2 2 2 3 4 2" xfId="9695" xr:uid="{00000000-0005-0000-0000-000067250000}"/>
    <cellStyle name="Normal 15 2 2 2 3 4 2 2" xfId="9696" xr:uid="{00000000-0005-0000-0000-000068250000}"/>
    <cellStyle name="Normal 15 2 2 2 3 4 3" xfId="9697" xr:uid="{00000000-0005-0000-0000-000069250000}"/>
    <cellStyle name="Normal 15 2 2 2 3 5" xfId="9698" xr:uid="{00000000-0005-0000-0000-00006A250000}"/>
    <cellStyle name="Normal 15 2 2 2 3 5 2" xfId="9699" xr:uid="{00000000-0005-0000-0000-00006B250000}"/>
    <cellStyle name="Normal 15 2 2 2 3 6" xfId="9700" xr:uid="{00000000-0005-0000-0000-00006C250000}"/>
    <cellStyle name="Normal 15 2 2 2 3 6 2" xfId="9701" xr:uid="{00000000-0005-0000-0000-00006D250000}"/>
    <cellStyle name="Normal 15 2 2 2 3 7" xfId="9702" xr:uid="{00000000-0005-0000-0000-00006E250000}"/>
    <cellStyle name="Normal 15 2 2 2 4" xfId="9703" xr:uid="{00000000-0005-0000-0000-00006F250000}"/>
    <cellStyle name="Normal 15 2 2 2 4 2" xfId="9704" xr:uid="{00000000-0005-0000-0000-000070250000}"/>
    <cellStyle name="Normal 15 2 2 2 4 2 2" xfId="9705" xr:uid="{00000000-0005-0000-0000-000071250000}"/>
    <cellStyle name="Normal 15 2 2 2 4 2 2 2" xfId="9706" xr:uid="{00000000-0005-0000-0000-000072250000}"/>
    <cellStyle name="Normal 15 2 2 2 4 2 3" xfId="9707" xr:uid="{00000000-0005-0000-0000-000073250000}"/>
    <cellStyle name="Normal 15 2 2 2 4 3" xfId="9708" xr:uid="{00000000-0005-0000-0000-000074250000}"/>
    <cellStyle name="Normal 15 2 2 2 4 3 2" xfId="9709" xr:uid="{00000000-0005-0000-0000-000075250000}"/>
    <cellStyle name="Normal 15 2 2 2 4 3 2 2" xfId="9710" xr:uid="{00000000-0005-0000-0000-000076250000}"/>
    <cellStyle name="Normal 15 2 2 2 4 3 3" xfId="9711" xr:uid="{00000000-0005-0000-0000-000077250000}"/>
    <cellStyle name="Normal 15 2 2 2 4 4" xfId="9712" xr:uid="{00000000-0005-0000-0000-000078250000}"/>
    <cellStyle name="Normal 15 2 2 2 4 4 2" xfId="9713" xr:uid="{00000000-0005-0000-0000-000079250000}"/>
    <cellStyle name="Normal 15 2 2 2 4 4 2 2" xfId="9714" xr:uid="{00000000-0005-0000-0000-00007A250000}"/>
    <cellStyle name="Normal 15 2 2 2 4 4 3" xfId="9715" xr:uid="{00000000-0005-0000-0000-00007B250000}"/>
    <cellStyle name="Normal 15 2 2 2 4 5" xfId="9716" xr:uid="{00000000-0005-0000-0000-00007C250000}"/>
    <cellStyle name="Normal 15 2 2 2 4 5 2" xfId="9717" xr:uid="{00000000-0005-0000-0000-00007D250000}"/>
    <cellStyle name="Normal 15 2 2 2 4 6" xfId="9718" xr:uid="{00000000-0005-0000-0000-00007E250000}"/>
    <cellStyle name="Normal 15 2 2 2 4 6 2" xfId="9719" xr:uid="{00000000-0005-0000-0000-00007F250000}"/>
    <cellStyle name="Normal 15 2 2 2 4 7" xfId="9720" xr:uid="{00000000-0005-0000-0000-000080250000}"/>
    <cellStyle name="Normal 15 2 2 2 5" xfId="9721" xr:uid="{00000000-0005-0000-0000-000081250000}"/>
    <cellStyle name="Normal 15 2 2 2 5 2" xfId="9722" xr:uid="{00000000-0005-0000-0000-000082250000}"/>
    <cellStyle name="Normal 15 2 2 2 5 2 2" xfId="9723" xr:uid="{00000000-0005-0000-0000-000083250000}"/>
    <cellStyle name="Normal 15 2 2 2 5 3" xfId="9724" xr:uid="{00000000-0005-0000-0000-000084250000}"/>
    <cellStyle name="Normal 15 2 2 2 6" xfId="9725" xr:uid="{00000000-0005-0000-0000-000085250000}"/>
    <cellStyle name="Normal 15 2 2 2 6 2" xfId="9726" xr:uid="{00000000-0005-0000-0000-000086250000}"/>
    <cellStyle name="Normal 15 2 2 2 6 2 2" xfId="9727" xr:uid="{00000000-0005-0000-0000-000087250000}"/>
    <cellStyle name="Normal 15 2 2 2 6 3" xfId="9728" xr:uid="{00000000-0005-0000-0000-000088250000}"/>
    <cellStyle name="Normal 15 2 2 2 7" xfId="9729" xr:uid="{00000000-0005-0000-0000-000089250000}"/>
    <cellStyle name="Normal 15 2 2 2 7 2" xfId="9730" xr:uid="{00000000-0005-0000-0000-00008A250000}"/>
    <cellStyle name="Normal 15 2 2 2 7 2 2" xfId="9731" xr:uid="{00000000-0005-0000-0000-00008B250000}"/>
    <cellStyle name="Normal 15 2 2 2 7 3" xfId="9732" xr:uid="{00000000-0005-0000-0000-00008C250000}"/>
    <cellStyle name="Normal 15 2 2 2 8" xfId="9733" xr:uid="{00000000-0005-0000-0000-00008D250000}"/>
    <cellStyle name="Normal 15 2 2 2 8 2" xfId="9734" xr:uid="{00000000-0005-0000-0000-00008E250000}"/>
    <cellStyle name="Normal 15 2 2 2 9" xfId="9735" xr:uid="{00000000-0005-0000-0000-00008F250000}"/>
    <cellStyle name="Normal 15 2 2 2 9 2" xfId="9736" xr:uid="{00000000-0005-0000-0000-000090250000}"/>
    <cellStyle name="Normal 15 2 2 3" xfId="430" xr:uid="{00000000-0005-0000-0000-000091250000}"/>
    <cellStyle name="Normal 15 2 2 3 10" xfId="9737" xr:uid="{00000000-0005-0000-0000-000092250000}"/>
    <cellStyle name="Normal 15 2 2 3 10 2" xfId="9738" xr:uid="{00000000-0005-0000-0000-000093250000}"/>
    <cellStyle name="Normal 15 2 2 3 11" xfId="9739" xr:uid="{00000000-0005-0000-0000-000094250000}"/>
    <cellStyle name="Normal 15 2 2 3 2" xfId="9740" xr:uid="{00000000-0005-0000-0000-000095250000}"/>
    <cellStyle name="Normal 15 2 2 3 2 2" xfId="9741" xr:uid="{00000000-0005-0000-0000-000096250000}"/>
    <cellStyle name="Normal 15 2 2 3 2 2 2" xfId="9742" xr:uid="{00000000-0005-0000-0000-000097250000}"/>
    <cellStyle name="Normal 15 2 2 3 2 2 2 2" xfId="9743" xr:uid="{00000000-0005-0000-0000-000098250000}"/>
    <cellStyle name="Normal 15 2 2 3 2 2 2 2 2" xfId="9744" xr:uid="{00000000-0005-0000-0000-000099250000}"/>
    <cellStyle name="Normal 15 2 2 3 2 2 2 3" xfId="9745" xr:uid="{00000000-0005-0000-0000-00009A250000}"/>
    <cellStyle name="Normal 15 2 2 3 2 2 3" xfId="9746" xr:uid="{00000000-0005-0000-0000-00009B250000}"/>
    <cellStyle name="Normal 15 2 2 3 2 2 3 2" xfId="9747" xr:uid="{00000000-0005-0000-0000-00009C250000}"/>
    <cellStyle name="Normal 15 2 2 3 2 2 3 2 2" xfId="9748" xr:uid="{00000000-0005-0000-0000-00009D250000}"/>
    <cellStyle name="Normal 15 2 2 3 2 2 3 3" xfId="9749" xr:uid="{00000000-0005-0000-0000-00009E250000}"/>
    <cellStyle name="Normal 15 2 2 3 2 2 4" xfId="9750" xr:uid="{00000000-0005-0000-0000-00009F250000}"/>
    <cellStyle name="Normal 15 2 2 3 2 2 4 2" xfId="9751" xr:uid="{00000000-0005-0000-0000-0000A0250000}"/>
    <cellStyle name="Normal 15 2 2 3 2 2 4 2 2" xfId="9752" xr:uid="{00000000-0005-0000-0000-0000A1250000}"/>
    <cellStyle name="Normal 15 2 2 3 2 2 4 3" xfId="9753" xr:uid="{00000000-0005-0000-0000-0000A2250000}"/>
    <cellStyle name="Normal 15 2 2 3 2 2 5" xfId="9754" xr:uid="{00000000-0005-0000-0000-0000A3250000}"/>
    <cellStyle name="Normal 15 2 2 3 2 2 5 2" xfId="9755" xr:uid="{00000000-0005-0000-0000-0000A4250000}"/>
    <cellStyle name="Normal 15 2 2 3 2 2 6" xfId="9756" xr:uid="{00000000-0005-0000-0000-0000A5250000}"/>
    <cellStyle name="Normal 15 2 2 3 2 2 6 2" xfId="9757" xr:uid="{00000000-0005-0000-0000-0000A6250000}"/>
    <cellStyle name="Normal 15 2 2 3 2 2 7" xfId="9758" xr:uid="{00000000-0005-0000-0000-0000A7250000}"/>
    <cellStyle name="Normal 15 2 2 3 2 3" xfId="9759" xr:uid="{00000000-0005-0000-0000-0000A8250000}"/>
    <cellStyle name="Normal 15 2 2 3 2 3 2" xfId="9760" xr:uid="{00000000-0005-0000-0000-0000A9250000}"/>
    <cellStyle name="Normal 15 2 2 3 2 3 2 2" xfId="9761" xr:uid="{00000000-0005-0000-0000-0000AA250000}"/>
    <cellStyle name="Normal 15 2 2 3 2 3 2 2 2" xfId="9762" xr:uid="{00000000-0005-0000-0000-0000AB250000}"/>
    <cellStyle name="Normal 15 2 2 3 2 3 2 3" xfId="9763" xr:uid="{00000000-0005-0000-0000-0000AC250000}"/>
    <cellStyle name="Normal 15 2 2 3 2 3 3" xfId="9764" xr:uid="{00000000-0005-0000-0000-0000AD250000}"/>
    <cellStyle name="Normal 15 2 2 3 2 3 3 2" xfId="9765" xr:uid="{00000000-0005-0000-0000-0000AE250000}"/>
    <cellStyle name="Normal 15 2 2 3 2 3 3 2 2" xfId="9766" xr:uid="{00000000-0005-0000-0000-0000AF250000}"/>
    <cellStyle name="Normal 15 2 2 3 2 3 3 3" xfId="9767" xr:uid="{00000000-0005-0000-0000-0000B0250000}"/>
    <cellStyle name="Normal 15 2 2 3 2 3 4" xfId="9768" xr:uid="{00000000-0005-0000-0000-0000B1250000}"/>
    <cellStyle name="Normal 15 2 2 3 2 3 4 2" xfId="9769" xr:uid="{00000000-0005-0000-0000-0000B2250000}"/>
    <cellStyle name="Normal 15 2 2 3 2 3 4 2 2" xfId="9770" xr:uid="{00000000-0005-0000-0000-0000B3250000}"/>
    <cellStyle name="Normal 15 2 2 3 2 3 4 3" xfId="9771" xr:uid="{00000000-0005-0000-0000-0000B4250000}"/>
    <cellStyle name="Normal 15 2 2 3 2 3 5" xfId="9772" xr:uid="{00000000-0005-0000-0000-0000B5250000}"/>
    <cellStyle name="Normal 15 2 2 3 2 3 5 2" xfId="9773" xr:uid="{00000000-0005-0000-0000-0000B6250000}"/>
    <cellStyle name="Normal 15 2 2 3 2 3 6" xfId="9774" xr:uid="{00000000-0005-0000-0000-0000B7250000}"/>
    <cellStyle name="Normal 15 2 2 3 2 3 6 2" xfId="9775" xr:uid="{00000000-0005-0000-0000-0000B8250000}"/>
    <cellStyle name="Normal 15 2 2 3 2 3 7" xfId="9776" xr:uid="{00000000-0005-0000-0000-0000B9250000}"/>
    <cellStyle name="Normal 15 2 2 3 2 4" xfId="9777" xr:uid="{00000000-0005-0000-0000-0000BA250000}"/>
    <cellStyle name="Normal 15 2 2 3 2 4 2" xfId="9778" xr:uid="{00000000-0005-0000-0000-0000BB250000}"/>
    <cellStyle name="Normal 15 2 2 3 2 4 2 2" xfId="9779" xr:uid="{00000000-0005-0000-0000-0000BC250000}"/>
    <cellStyle name="Normal 15 2 2 3 2 4 3" xfId="9780" xr:uid="{00000000-0005-0000-0000-0000BD250000}"/>
    <cellStyle name="Normal 15 2 2 3 2 5" xfId="9781" xr:uid="{00000000-0005-0000-0000-0000BE250000}"/>
    <cellStyle name="Normal 15 2 2 3 2 5 2" xfId="9782" xr:uid="{00000000-0005-0000-0000-0000BF250000}"/>
    <cellStyle name="Normal 15 2 2 3 2 5 2 2" xfId="9783" xr:uid="{00000000-0005-0000-0000-0000C0250000}"/>
    <cellStyle name="Normal 15 2 2 3 2 5 3" xfId="9784" xr:uid="{00000000-0005-0000-0000-0000C1250000}"/>
    <cellStyle name="Normal 15 2 2 3 2 6" xfId="9785" xr:uid="{00000000-0005-0000-0000-0000C2250000}"/>
    <cellStyle name="Normal 15 2 2 3 2 6 2" xfId="9786" xr:uid="{00000000-0005-0000-0000-0000C3250000}"/>
    <cellStyle name="Normal 15 2 2 3 2 6 2 2" xfId="9787" xr:uid="{00000000-0005-0000-0000-0000C4250000}"/>
    <cellStyle name="Normal 15 2 2 3 2 6 3" xfId="9788" xr:uid="{00000000-0005-0000-0000-0000C5250000}"/>
    <cellStyle name="Normal 15 2 2 3 2 7" xfId="9789" xr:uid="{00000000-0005-0000-0000-0000C6250000}"/>
    <cellStyle name="Normal 15 2 2 3 2 7 2" xfId="9790" xr:uid="{00000000-0005-0000-0000-0000C7250000}"/>
    <cellStyle name="Normal 15 2 2 3 2 8" xfId="9791" xr:uid="{00000000-0005-0000-0000-0000C8250000}"/>
    <cellStyle name="Normal 15 2 2 3 2 8 2" xfId="9792" xr:uid="{00000000-0005-0000-0000-0000C9250000}"/>
    <cellStyle name="Normal 15 2 2 3 2 9" xfId="9793" xr:uid="{00000000-0005-0000-0000-0000CA250000}"/>
    <cellStyle name="Normal 15 2 2 3 3" xfId="9794" xr:uid="{00000000-0005-0000-0000-0000CB250000}"/>
    <cellStyle name="Normal 15 2 2 3 3 2" xfId="9795" xr:uid="{00000000-0005-0000-0000-0000CC250000}"/>
    <cellStyle name="Normal 15 2 2 3 3 2 2" xfId="9796" xr:uid="{00000000-0005-0000-0000-0000CD250000}"/>
    <cellStyle name="Normal 15 2 2 3 3 2 2 2" xfId="9797" xr:uid="{00000000-0005-0000-0000-0000CE250000}"/>
    <cellStyle name="Normal 15 2 2 3 3 2 2 2 2" xfId="9798" xr:uid="{00000000-0005-0000-0000-0000CF250000}"/>
    <cellStyle name="Normal 15 2 2 3 3 2 2 3" xfId="9799" xr:uid="{00000000-0005-0000-0000-0000D0250000}"/>
    <cellStyle name="Normal 15 2 2 3 3 2 3" xfId="9800" xr:uid="{00000000-0005-0000-0000-0000D1250000}"/>
    <cellStyle name="Normal 15 2 2 3 3 2 3 2" xfId="9801" xr:uid="{00000000-0005-0000-0000-0000D2250000}"/>
    <cellStyle name="Normal 15 2 2 3 3 2 3 2 2" xfId="9802" xr:uid="{00000000-0005-0000-0000-0000D3250000}"/>
    <cellStyle name="Normal 15 2 2 3 3 2 3 3" xfId="9803" xr:uid="{00000000-0005-0000-0000-0000D4250000}"/>
    <cellStyle name="Normal 15 2 2 3 3 2 4" xfId="9804" xr:uid="{00000000-0005-0000-0000-0000D5250000}"/>
    <cellStyle name="Normal 15 2 2 3 3 2 4 2" xfId="9805" xr:uid="{00000000-0005-0000-0000-0000D6250000}"/>
    <cellStyle name="Normal 15 2 2 3 3 2 4 2 2" xfId="9806" xr:uid="{00000000-0005-0000-0000-0000D7250000}"/>
    <cellStyle name="Normal 15 2 2 3 3 2 4 3" xfId="9807" xr:uid="{00000000-0005-0000-0000-0000D8250000}"/>
    <cellStyle name="Normal 15 2 2 3 3 2 5" xfId="9808" xr:uid="{00000000-0005-0000-0000-0000D9250000}"/>
    <cellStyle name="Normal 15 2 2 3 3 2 5 2" xfId="9809" xr:uid="{00000000-0005-0000-0000-0000DA250000}"/>
    <cellStyle name="Normal 15 2 2 3 3 2 6" xfId="9810" xr:uid="{00000000-0005-0000-0000-0000DB250000}"/>
    <cellStyle name="Normal 15 2 2 3 3 2 6 2" xfId="9811" xr:uid="{00000000-0005-0000-0000-0000DC250000}"/>
    <cellStyle name="Normal 15 2 2 3 3 2 7" xfId="9812" xr:uid="{00000000-0005-0000-0000-0000DD250000}"/>
    <cellStyle name="Normal 15 2 2 3 3 3" xfId="9813" xr:uid="{00000000-0005-0000-0000-0000DE250000}"/>
    <cellStyle name="Normal 15 2 2 3 3 3 2" xfId="9814" xr:uid="{00000000-0005-0000-0000-0000DF250000}"/>
    <cellStyle name="Normal 15 2 2 3 3 3 2 2" xfId="9815" xr:uid="{00000000-0005-0000-0000-0000E0250000}"/>
    <cellStyle name="Normal 15 2 2 3 3 3 3" xfId="9816" xr:uid="{00000000-0005-0000-0000-0000E1250000}"/>
    <cellStyle name="Normal 15 2 2 3 3 4" xfId="9817" xr:uid="{00000000-0005-0000-0000-0000E2250000}"/>
    <cellStyle name="Normal 15 2 2 3 3 4 2" xfId="9818" xr:uid="{00000000-0005-0000-0000-0000E3250000}"/>
    <cellStyle name="Normal 15 2 2 3 3 4 2 2" xfId="9819" xr:uid="{00000000-0005-0000-0000-0000E4250000}"/>
    <cellStyle name="Normal 15 2 2 3 3 4 3" xfId="9820" xr:uid="{00000000-0005-0000-0000-0000E5250000}"/>
    <cellStyle name="Normal 15 2 2 3 3 5" xfId="9821" xr:uid="{00000000-0005-0000-0000-0000E6250000}"/>
    <cellStyle name="Normal 15 2 2 3 3 5 2" xfId="9822" xr:uid="{00000000-0005-0000-0000-0000E7250000}"/>
    <cellStyle name="Normal 15 2 2 3 3 5 2 2" xfId="9823" xr:uid="{00000000-0005-0000-0000-0000E8250000}"/>
    <cellStyle name="Normal 15 2 2 3 3 5 3" xfId="9824" xr:uid="{00000000-0005-0000-0000-0000E9250000}"/>
    <cellStyle name="Normal 15 2 2 3 3 6" xfId="9825" xr:uid="{00000000-0005-0000-0000-0000EA250000}"/>
    <cellStyle name="Normal 15 2 2 3 3 6 2" xfId="9826" xr:uid="{00000000-0005-0000-0000-0000EB250000}"/>
    <cellStyle name="Normal 15 2 2 3 3 7" xfId="9827" xr:uid="{00000000-0005-0000-0000-0000EC250000}"/>
    <cellStyle name="Normal 15 2 2 3 3 7 2" xfId="9828" xr:uid="{00000000-0005-0000-0000-0000ED250000}"/>
    <cellStyle name="Normal 15 2 2 3 3 8" xfId="9829" xr:uid="{00000000-0005-0000-0000-0000EE250000}"/>
    <cellStyle name="Normal 15 2 2 3 4" xfId="9830" xr:uid="{00000000-0005-0000-0000-0000EF250000}"/>
    <cellStyle name="Normal 15 2 2 3 4 2" xfId="9831" xr:uid="{00000000-0005-0000-0000-0000F0250000}"/>
    <cellStyle name="Normal 15 2 2 3 4 2 2" xfId="9832" xr:uid="{00000000-0005-0000-0000-0000F1250000}"/>
    <cellStyle name="Normal 15 2 2 3 4 2 2 2" xfId="9833" xr:uid="{00000000-0005-0000-0000-0000F2250000}"/>
    <cellStyle name="Normal 15 2 2 3 4 2 3" xfId="9834" xr:uid="{00000000-0005-0000-0000-0000F3250000}"/>
    <cellStyle name="Normal 15 2 2 3 4 3" xfId="9835" xr:uid="{00000000-0005-0000-0000-0000F4250000}"/>
    <cellStyle name="Normal 15 2 2 3 4 3 2" xfId="9836" xr:uid="{00000000-0005-0000-0000-0000F5250000}"/>
    <cellStyle name="Normal 15 2 2 3 4 3 2 2" xfId="9837" xr:uid="{00000000-0005-0000-0000-0000F6250000}"/>
    <cellStyle name="Normal 15 2 2 3 4 3 3" xfId="9838" xr:uid="{00000000-0005-0000-0000-0000F7250000}"/>
    <cellStyle name="Normal 15 2 2 3 4 4" xfId="9839" xr:uid="{00000000-0005-0000-0000-0000F8250000}"/>
    <cellStyle name="Normal 15 2 2 3 4 4 2" xfId="9840" xr:uid="{00000000-0005-0000-0000-0000F9250000}"/>
    <cellStyle name="Normal 15 2 2 3 4 4 2 2" xfId="9841" xr:uid="{00000000-0005-0000-0000-0000FA250000}"/>
    <cellStyle name="Normal 15 2 2 3 4 4 3" xfId="9842" xr:uid="{00000000-0005-0000-0000-0000FB250000}"/>
    <cellStyle name="Normal 15 2 2 3 4 5" xfId="9843" xr:uid="{00000000-0005-0000-0000-0000FC250000}"/>
    <cellStyle name="Normal 15 2 2 3 4 5 2" xfId="9844" xr:uid="{00000000-0005-0000-0000-0000FD250000}"/>
    <cellStyle name="Normal 15 2 2 3 4 6" xfId="9845" xr:uid="{00000000-0005-0000-0000-0000FE250000}"/>
    <cellStyle name="Normal 15 2 2 3 4 6 2" xfId="9846" xr:uid="{00000000-0005-0000-0000-0000FF250000}"/>
    <cellStyle name="Normal 15 2 2 3 4 7" xfId="9847" xr:uid="{00000000-0005-0000-0000-000000260000}"/>
    <cellStyle name="Normal 15 2 2 3 5" xfId="9848" xr:uid="{00000000-0005-0000-0000-000001260000}"/>
    <cellStyle name="Normal 15 2 2 3 5 2" xfId="9849" xr:uid="{00000000-0005-0000-0000-000002260000}"/>
    <cellStyle name="Normal 15 2 2 3 5 2 2" xfId="9850" xr:uid="{00000000-0005-0000-0000-000003260000}"/>
    <cellStyle name="Normal 15 2 2 3 5 2 2 2" xfId="9851" xr:uid="{00000000-0005-0000-0000-000004260000}"/>
    <cellStyle name="Normal 15 2 2 3 5 2 3" xfId="9852" xr:uid="{00000000-0005-0000-0000-000005260000}"/>
    <cellStyle name="Normal 15 2 2 3 5 3" xfId="9853" xr:uid="{00000000-0005-0000-0000-000006260000}"/>
    <cellStyle name="Normal 15 2 2 3 5 3 2" xfId="9854" xr:uid="{00000000-0005-0000-0000-000007260000}"/>
    <cellStyle name="Normal 15 2 2 3 5 3 2 2" xfId="9855" xr:uid="{00000000-0005-0000-0000-000008260000}"/>
    <cellStyle name="Normal 15 2 2 3 5 3 3" xfId="9856" xr:uid="{00000000-0005-0000-0000-000009260000}"/>
    <cellStyle name="Normal 15 2 2 3 5 4" xfId="9857" xr:uid="{00000000-0005-0000-0000-00000A260000}"/>
    <cellStyle name="Normal 15 2 2 3 5 4 2" xfId="9858" xr:uid="{00000000-0005-0000-0000-00000B260000}"/>
    <cellStyle name="Normal 15 2 2 3 5 4 2 2" xfId="9859" xr:uid="{00000000-0005-0000-0000-00000C260000}"/>
    <cellStyle name="Normal 15 2 2 3 5 4 3" xfId="9860" xr:uid="{00000000-0005-0000-0000-00000D260000}"/>
    <cellStyle name="Normal 15 2 2 3 5 5" xfId="9861" xr:uid="{00000000-0005-0000-0000-00000E260000}"/>
    <cellStyle name="Normal 15 2 2 3 5 5 2" xfId="9862" xr:uid="{00000000-0005-0000-0000-00000F260000}"/>
    <cellStyle name="Normal 15 2 2 3 5 6" xfId="9863" xr:uid="{00000000-0005-0000-0000-000010260000}"/>
    <cellStyle name="Normal 15 2 2 3 5 6 2" xfId="9864" xr:uid="{00000000-0005-0000-0000-000011260000}"/>
    <cellStyle name="Normal 15 2 2 3 5 7" xfId="9865" xr:uid="{00000000-0005-0000-0000-000012260000}"/>
    <cellStyle name="Normal 15 2 2 3 6" xfId="9866" xr:uid="{00000000-0005-0000-0000-000013260000}"/>
    <cellStyle name="Normal 15 2 2 3 6 2" xfId="9867" xr:uid="{00000000-0005-0000-0000-000014260000}"/>
    <cellStyle name="Normal 15 2 2 3 6 2 2" xfId="9868" xr:uid="{00000000-0005-0000-0000-000015260000}"/>
    <cellStyle name="Normal 15 2 2 3 6 3" xfId="9869" xr:uid="{00000000-0005-0000-0000-000016260000}"/>
    <cellStyle name="Normal 15 2 2 3 7" xfId="9870" xr:uid="{00000000-0005-0000-0000-000017260000}"/>
    <cellStyle name="Normal 15 2 2 3 7 2" xfId="9871" xr:uid="{00000000-0005-0000-0000-000018260000}"/>
    <cellStyle name="Normal 15 2 2 3 7 2 2" xfId="9872" xr:uid="{00000000-0005-0000-0000-000019260000}"/>
    <cellStyle name="Normal 15 2 2 3 7 3" xfId="9873" xr:uid="{00000000-0005-0000-0000-00001A260000}"/>
    <cellStyle name="Normal 15 2 2 3 8" xfId="9874" xr:uid="{00000000-0005-0000-0000-00001B260000}"/>
    <cellStyle name="Normal 15 2 2 3 8 2" xfId="9875" xr:uid="{00000000-0005-0000-0000-00001C260000}"/>
    <cellStyle name="Normal 15 2 2 3 8 2 2" xfId="9876" xr:uid="{00000000-0005-0000-0000-00001D260000}"/>
    <cellStyle name="Normal 15 2 2 3 8 3" xfId="9877" xr:uid="{00000000-0005-0000-0000-00001E260000}"/>
    <cellStyle name="Normal 15 2 2 3 9" xfId="9878" xr:uid="{00000000-0005-0000-0000-00001F260000}"/>
    <cellStyle name="Normal 15 2 2 3 9 2" xfId="9879" xr:uid="{00000000-0005-0000-0000-000020260000}"/>
    <cellStyle name="Normal 15 2 2 4" xfId="9880" xr:uid="{00000000-0005-0000-0000-000021260000}"/>
    <cellStyle name="Normal 15 2 2 4 2" xfId="9881" xr:uid="{00000000-0005-0000-0000-000022260000}"/>
    <cellStyle name="Normal 15 2 2 4 2 2" xfId="9882" xr:uid="{00000000-0005-0000-0000-000023260000}"/>
    <cellStyle name="Normal 15 2 2 4 2 2 2" xfId="9883" xr:uid="{00000000-0005-0000-0000-000024260000}"/>
    <cellStyle name="Normal 15 2 2 4 2 2 2 2" xfId="9884" xr:uid="{00000000-0005-0000-0000-000025260000}"/>
    <cellStyle name="Normal 15 2 2 4 2 2 3" xfId="9885" xr:uid="{00000000-0005-0000-0000-000026260000}"/>
    <cellStyle name="Normal 15 2 2 4 2 3" xfId="9886" xr:uid="{00000000-0005-0000-0000-000027260000}"/>
    <cellStyle name="Normal 15 2 2 4 2 3 2" xfId="9887" xr:uid="{00000000-0005-0000-0000-000028260000}"/>
    <cellStyle name="Normal 15 2 2 4 2 3 2 2" xfId="9888" xr:uid="{00000000-0005-0000-0000-000029260000}"/>
    <cellStyle name="Normal 15 2 2 4 2 3 3" xfId="9889" xr:uid="{00000000-0005-0000-0000-00002A260000}"/>
    <cellStyle name="Normal 15 2 2 4 2 4" xfId="9890" xr:uid="{00000000-0005-0000-0000-00002B260000}"/>
    <cellStyle name="Normal 15 2 2 4 2 4 2" xfId="9891" xr:uid="{00000000-0005-0000-0000-00002C260000}"/>
    <cellStyle name="Normal 15 2 2 4 2 4 2 2" xfId="9892" xr:uid="{00000000-0005-0000-0000-00002D260000}"/>
    <cellStyle name="Normal 15 2 2 4 2 4 3" xfId="9893" xr:uid="{00000000-0005-0000-0000-00002E260000}"/>
    <cellStyle name="Normal 15 2 2 4 2 5" xfId="9894" xr:uid="{00000000-0005-0000-0000-00002F260000}"/>
    <cellStyle name="Normal 15 2 2 4 2 5 2" xfId="9895" xr:uid="{00000000-0005-0000-0000-000030260000}"/>
    <cellStyle name="Normal 15 2 2 4 2 6" xfId="9896" xr:uid="{00000000-0005-0000-0000-000031260000}"/>
    <cellStyle name="Normal 15 2 2 4 2 6 2" xfId="9897" xr:uid="{00000000-0005-0000-0000-000032260000}"/>
    <cellStyle name="Normal 15 2 2 4 2 7" xfId="9898" xr:uid="{00000000-0005-0000-0000-000033260000}"/>
    <cellStyle name="Normal 15 2 2 4 3" xfId="9899" xr:uid="{00000000-0005-0000-0000-000034260000}"/>
    <cellStyle name="Normal 15 2 2 4 3 2" xfId="9900" xr:uid="{00000000-0005-0000-0000-000035260000}"/>
    <cellStyle name="Normal 15 2 2 4 3 2 2" xfId="9901" xr:uid="{00000000-0005-0000-0000-000036260000}"/>
    <cellStyle name="Normal 15 2 2 4 3 2 2 2" xfId="9902" xr:uid="{00000000-0005-0000-0000-000037260000}"/>
    <cellStyle name="Normal 15 2 2 4 3 2 3" xfId="9903" xr:uid="{00000000-0005-0000-0000-000038260000}"/>
    <cellStyle name="Normal 15 2 2 4 3 3" xfId="9904" xr:uid="{00000000-0005-0000-0000-000039260000}"/>
    <cellStyle name="Normal 15 2 2 4 3 3 2" xfId="9905" xr:uid="{00000000-0005-0000-0000-00003A260000}"/>
    <cellStyle name="Normal 15 2 2 4 3 3 2 2" xfId="9906" xr:uid="{00000000-0005-0000-0000-00003B260000}"/>
    <cellStyle name="Normal 15 2 2 4 3 3 3" xfId="9907" xr:uid="{00000000-0005-0000-0000-00003C260000}"/>
    <cellStyle name="Normal 15 2 2 4 3 4" xfId="9908" xr:uid="{00000000-0005-0000-0000-00003D260000}"/>
    <cellStyle name="Normal 15 2 2 4 3 4 2" xfId="9909" xr:uid="{00000000-0005-0000-0000-00003E260000}"/>
    <cellStyle name="Normal 15 2 2 4 3 4 2 2" xfId="9910" xr:uid="{00000000-0005-0000-0000-00003F260000}"/>
    <cellStyle name="Normal 15 2 2 4 3 4 3" xfId="9911" xr:uid="{00000000-0005-0000-0000-000040260000}"/>
    <cellStyle name="Normal 15 2 2 4 3 5" xfId="9912" xr:uid="{00000000-0005-0000-0000-000041260000}"/>
    <cellStyle name="Normal 15 2 2 4 3 5 2" xfId="9913" xr:uid="{00000000-0005-0000-0000-000042260000}"/>
    <cellStyle name="Normal 15 2 2 4 3 6" xfId="9914" xr:uid="{00000000-0005-0000-0000-000043260000}"/>
    <cellStyle name="Normal 15 2 2 4 3 6 2" xfId="9915" xr:uid="{00000000-0005-0000-0000-000044260000}"/>
    <cellStyle name="Normal 15 2 2 4 3 7" xfId="9916" xr:uid="{00000000-0005-0000-0000-000045260000}"/>
    <cellStyle name="Normal 15 2 2 4 4" xfId="9917" xr:uid="{00000000-0005-0000-0000-000046260000}"/>
    <cellStyle name="Normal 15 2 2 4 4 2" xfId="9918" xr:uid="{00000000-0005-0000-0000-000047260000}"/>
    <cellStyle name="Normal 15 2 2 4 4 2 2" xfId="9919" xr:uid="{00000000-0005-0000-0000-000048260000}"/>
    <cellStyle name="Normal 15 2 2 4 4 3" xfId="9920" xr:uid="{00000000-0005-0000-0000-000049260000}"/>
    <cellStyle name="Normal 15 2 2 4 5" xfId="9921" xr:uid="{00000000-0005-0000-0000-00004A260000}"/>
    <cellStyle name="Normal 15 2 2 4 5 2" xfId="9922" xr:uid="{00000000-0005-0000-0000-00004B260000}"/>
    <cellStyle name="Normal 15 2 2 4 5 2 2" xfId="9923" xr:uid="{00000000-0005-0000-0000-00004C260000}"/>
    <cellStyle name="Normal 15 2 2 4 5 3" xfId="9924" xr:uid="{00000000-0005-0000-0000-00004D260000}"/>
    <cellStyle name="Normal 15 2 2 4 6" xfId="9925" xr:uid="{00000000-0005-0000-0000-00004E260000}"/>
    <cellStyle name="Normal 15 2 2 4 6 2" xfId="9926" xr:uid="{00000000-0005-0000-0000-00004F260000}"/>
    <cellStyle name="Normal 15 2 2 4 6 2 2" xfId="9927" xr:uid="{00000000-0005-0000-0000-000050260000}"/>
    <cellStyle name="Normal 15 2 2 4 6 3" xfId="9928" xr:uid="{00000000-0005-0000-0000-000051260000}"/>
    <cellStyle name="Normal 15 2 2 4 7" xfId="9929" xr:uid="{00000000-0005-0000-0000-000052260000}"/>
    <cellStyle name="Normal 15 2 2 4 7 2" xfId="9930" xr:uid="{00000000-0005-0000-0000-000053260000}"/>
    <cellStyle name="Normal 15 2 2 4 8" xfId="9931" xr:uid="{00000000-0005-0000-0000-000054260000}"/>
    <cellStyle name="Normal 15 2 2 4 8 2" xfId="9932" xr:uid="{00000000-0005-0000-0000-000055260000}"/>
    <cellStyle name="Normal 15 2 2 4 9" xfId="9933" xr:uid="{00000000-0005-0000-0000-000056260000}"/>
    <cellStyle name="Normal 15 2 2 5" xfId="9934" xr:uid="{00000000-0005-0000-0000-000057260000}"/>
    <cellStyle name="Normal 15 2 2 5 2" xfId="9935" xr:uid="{00000000-0005-0000-0000-000058260000}"/>
    <cellStyle name="Normal 15 2 2 5 2 2" xfId="9936" xr:uid="{00000000-0005-0000-0000-000059260000}"/>
    <cellStyle name="Normal 15 2 2 5 2 2 2" xfId="9937" xr:uid="{00000000-0005-0000-0000-00005A260000}"/>
    <cellStyle name="Normal 15 2 2 5 2 3" xfId="9938" xr:uid="{00000000-0005-0000-0000-00005B260000}"/>
    <cellStyle name="Normal 15 2 2 5 3" xfId="9939" xr:uid="{00000000-0005-0000-0000-00005C260000}"/>
    <cellStyle name="Normal 15 2 2 5 3 2" xfId="9940" xr:uid="{00000000-0005-0000-0000-00005D260000}"/>
    <cellStyle name="Normal 15 2 2 5 3 2 2" xfId="9941" xr:uid="{00000000-0005-0000-0000-00005E260000}"/>
    <cellStyle name="Normal 15 2 2 5 3 3" xfId="9942" xr:uid="{00000000-0005-0000-0000-00005F260000}"/>
    <cellStyle name="Normal 15 2 2 5 4" xfId="9943" xr:uid="{00000000-0005-0000-0000-000060260000}"/>
    <cellStyle name="Normal 15 2 2 5 4 2" xfId="9944" xr:uid="{00000000-0005-0000-0000-000061260000}"/>
    <cellStyle name="Normal 15 2 2 5 4 2 2" xfId="9945" xr:uid="{00000000-0005-0000-0000-000062260000}"/>
    <cellStyle name="Normal 15 2 2 5 4 3" xfId="9946" xr:uid="{00000000-0005-0000-0000-000063260000}"/>
    <cellStyle name="Normal 15 2 2 5 5" xfId="9947" xr:uid="{00000000-0005-0000-0000-000064260000}"/>
    <cellStyle name="Normal 15 2 2 5 5 2" xfId="9948" xr:uid="{00000000-0005-0000-0000-000065260000}"/>
    <cellStyle name="Normal 15 2 2 5 6" xfId="9949" xr:uid="{00000000-0005-0000-0000-000066260000}"/>
    <cellStyle name="Normal 15 2 2 5 6 2" xfId="9950" xr:uid="{00000000-0005-0000-0000-000067260000}"/>
    <cellStyle name="Normal 15 2 2 5 7" xfId="9951" xr:uid="{00000000-0005-0000-0000-000068260000}"/>
    <cellStyle name="Normal 15 2 2 6" xfId="9952" xr:uid="{00000000-0005-0000-0000-000069260000}"/>
    <cellStyle name="Normal 15 2 2 6 2" xfId="9953" xr:uid="{00000000-0005-0000-0000-00006A260000}"/>
    <cellStyle name="Normal 15 2 2 6 2 2" xfId="9954" xr:uid="{00000000-0005-0000-0000-00006B260000}"/>
    <cellStyle name="Normal 15 2 2 6 2 2 2" xfId="9955" xr:uid="{00000000-0005-0000-0000-00006C260000}"/>
    <cellStyle name="Normal 15 2 2 6 2 3" xfId="9956" xr:uid="{00000000-0005-0000-0000-00006D260000}"/>
    <cellStyle name="Normal 15 2 2 6 3" xfId="9957" xr:uid="{00000000-0005-0000-0000-00006E260000}"/>
    <cellStyle name="Normal 15 2 2 6 3 2" xfId="9958" xr:uid="{00000000-0005-0000-0000-00006F260000}"/>
    <cellStyle name="Normal 15 2 2 6 3 2 2" xfId="9959" xr:uid="{00000000-0005-0000-0000-000070260000}"/>
    <cellStyle name="Normal 15 2 2 6 3 3" xfId="9960" xr:uid="{00000000-0005-0000-0000-000071260000}"/>
    <cellStyle name="Normal 15 2 2 6 4" xfId="9961" xr:uid="{00000000-0005-0000-0000-000072260000}"/>
    <cellStyle name="Normal 15 2 2 6 4 2" xfId="9962" xr:uid="{00000000-0005-0000-0000-000073260000}"/>
    <cellStyle name="Normal 15 2 2 6 4 2 2" xfId="9963" xr:uid="{00000000-0005-0000-0000-000074260000}"/>
    <cellStyle name="Normal 15 2 2 6 4 3" xfId="9964" xr:uid="{00000000-0005-0000-0000-000075260000}"/>
    <cellStyle name="Normal 15 2 2 6 5" xfId="9965" xr:uid="{00000000-0005-0000-0000-000076260000}"/>
    <cellStyle name="Normal 15 2 2 6 5 2" xfId="9966" xr:uid="{00000000-0005-0000-0000-000077260000}"/>
    <cellStyle name="Normal 15 2 2 6 6" xfId="9967" xr:uid="{00000000-0005-0000-0000-000078260000}"/>
    <cellStyle name="Normal 15 2 2 6 6 2" xfId="9968" xr:uid="{00000000-0005-0000-0000-000079260000}"/>
    <cellStyle name="Normal 15 2 2 6 7" xfId="9969" xr:uid="{00000000-0005-0000-0000-00007A260000}"/>
    <cellStyle name="Normal 15 2 2 7" xfId="9970" xr:uid="{00000000-0005-0000-0000-00007B260000}"/>
    <cellStyle name="Normal 15 2 2 7 2" xfId="9971" xr:uid="{00000000-0005-0000-0000-00007C260000}"/>
    <cellStyle name="Normal 15 2 2 7 2 2" xfId="9972" xr:uid="{00000000-0005-0000-0000-00007D260000}"/>
    <cellStyle name="Normal 15 2 2 7 3" xfId="9973" xr:uid="{00000000-0005-0000-0000-00007E260000}"/>
    <cellStyle name="Normal 15 2 2 8" xfId="9974" xr:uid="{00000000-0005-0000-0000-00007F260000}"/>
    <cellStyle name="Normal 15 2 2 8 2" xfId="9975" xr:uid="{00000000-0005-0000-0000-000080260000}"/>
    <cellStyle name="Normal 15 2 2 8 2 2" xfId="9976" xr:uid="{00000000-0005-0000-0000-000081260000}"/>
    <cellStyle name="Normal 15 2 2 8 3" xfId="9977" xr:uid="{00000000-0005-0000-0000-000082260000}"/>
    <cellStyle name="Normal 15 2 2 9" xfId="9978" xr:uid="{00000000-0005-0000-0000-000083260000}"/>
    <cellStyle name="Normal 15 2 2 9 2" xfId="9979" xr:uid="{00000000-0005-0000-0000-000084260000}"/>
    <cellStyle name="Normal 15 2 2 9 2 2" xfId="9980" xr:uid="{00000000-0005-0000-0000-000085260000}"/>
    <cellStyle name="Normal 15 2 2 9 3" xfId="9981" xr:uid="{00000000-0005-0000-0000-000086260000}"/>
    <cellStyle name="Normal 15 2 2_Confidential Information" xfId="9982" xr:uid="{00000000-0005-0000-0000-000087260000}"/>
    <cellStyle name="Normal 15 2 3" xfId="431" xr:uid="{00000000-0005-0000-0000-000088260000}"/>
    <cellStyle name="Normal 15 2 3 10" xfId="9983" xr:uid="{00000000-0005-0000-0000-000089260000}"/>
    <cellStyle name="Normal 15 2 3 10 2" xfId="9984" xr:uid="{00000000-0005-0000-0000-00008A260000}"/>
    <cellStyle name="Normal 15 2 3 10 2 2" xfId="9985" xr:uid="{00000000-0005-0000-0000-00008B260000}"/>
    <cellStyle name="Normal 15 2 3 10 3" xfId="9986" xr:uid="{00000000-0005-0000-0000-00008C260000}"/>
    <cellStyle name="Normal 15 2 3 11" xfId="9987" xr:uid="{00000000-0005-0000-0000-00008D260000}"/>
    <cellStyle name="Normal 15 2 3 11 2" xfId="9988" xr:uid="{00000000-0005-0000-0000-00008E260000}"/>
    <cellStyle name="Normal 15 2 3 12" xfId="9989" xr:uid="{00000000-0005-0000-0000-00008F260000}"/>
    <cellStyle name="Normal 15 2 3 12 2" xfId="9990" xr:uid="{00000000-0005-0000-0000-000090260000}"/>
    <cellStyle name="Normal 15 2 3 13" xfId="9991" xr:uid="{00000000-0005-0000-0000-000091260000}"/>
    <cellStyle name="Normal 15 2 3 2" xfId="432" xr:uid="{00000000-0005-0000-0000-000092260000}"/>
    <cellStyle name="Normal 15 2 3 2 10" xfId="9992" xr:uid="{00000000-0005-0000-0000-000093260000}"/>
    <cellStyle name="Normal 15 2 3 2 10 2" xfId="9993" xr:uid="{00000000-0005-0000-0000-000094260000}"/>
    <cellStyle name="Normal 15 2 3 2 11" xfId="9994" xr:uid="{00000000-0005-0000-0000-000095260000}"/>
    <cellStyle name="Normal 15 2 3 2 2" xfId="9995" xr:uid="{00000000-0005-0000-0000-000096260000}"/>
    <cellStyle name="Normal 15 2 3 2 2 2" xfId="9996" xr:uid="{00000000-0005-0000-0000-000097260000}"/>
    <cellStyle name="Normal 15 2 3 2 2 2 2" xfId="9997" xr:uid="{00000000-0005-0000-0000-000098260000}"/>
    <cellStyle name="Normal 15 2 3 2 2 2 2 2" xfId="9998" xr:uid="{00000000-0005-0000-0000-000099260000}"/>
    <cellStyle name="Normal 15 2 3 2 2 2 2 2 2" xfId="9999" xr:uid="{00000000-0005-0000-0000-00009A260000}"/>
    <cellStyle name="Normal 15 2 3 2 2 2 2 3" xfId="10000" xr:uid="{00000000-0005-0000-0000-00009B260000}"/>
    <cellStyle name="Normal 15 2 3 2 2 2 3" xfId="10001" xr:uid="{00000000-0005-0000-0000-00009C260000}"/>
    <cellStyle name="Normal 15 2 3 2 2 2 3 2" xfId="10002" xr:uid="{00000000-0005-0000-0000-00009D260000}"/>
    <cellStyle name="Normal 15 2 3 2 2 2 3 2 2" xfId="10003" xr:uid="{00000000-0005-0000-0000-00009E260000}"/>
    <cellStyle name="Normal 15 2 3 2 2 2 3 3" xfId="10004" xr:uid="{00000000-0005-0000-0000-00009F260000}"/>
    <cellStyle name="Normal 15 2 3 2 2 2 4" xfId="10005" xr:uid="{00000000-0005-0000-0000-0000A0260000}"/>
    <cellStyle name="Normal 15 2 3 2 2 2 4 2" xfId="10006" xr:uid="{00000000-0005-0000-0000-0000A1260000}"/>
    <cellStyle name="Normal 15 2 3 2 2 2 4 2 2" xfId="10007" xr:uid="{00000000-0005-0000-0000-0000A2260000}"/>
    <cellStyle name="Normal 15 2 3 2 2 2 4 3" xfId="10008" xr:uid="{00000000-0005-0000-0000-0000A3260000}"/>
    <cellStyle name="Normal 15 2 3 2 2 2 5" xfId="10009" xr:uid="{00000000-0005-0000-0000-0000A4260000}"/>
    <cellStyle name="Normal 15 2 3 2 2 2 5 2" xfId="10010" xr:uid="{00000000-0005-0000-0000-0000A5260000}"/>
    <cellStyle name="Normal 15 2 3 2 2 2 6" xfId="10011" xr:uid="{00000000-0005-0000-0000-0000A6260000}"/>
    <cellStyle name="Normal 15 2 3 2 2 2 6 2" xfId="10012" xr:uid="{00000000-0005-0000-0000-0000A7260000}"/>
    <cellStyle name="Normal 15 2 3 2 2 2 7" xfId="10013" xr:uid="{00000000-0005-0000-0000-0000A8260000}"/>
    <cellStyle name="Normal 15 2 3 2 2 3" xfId="10014" xr:uid="{00000000-0005-0000-0000-0000A9260000}"/>
    <cellStyle name="Normal 15 2 3 2 2 3 2" xfId="10015" xr:uid="{00000000-0005-0000-0000-0000AA260000}"/>
    <cellStyle name="Normal 15 2 3 2 2 3 2 2" xfId="10016" xr:uid="{00000000-0005-0000-0000-0000AB260000}"/>
    <cellStyle name="Normal 15 2 3 2 2 3 2 2 2" xfId="10017" xr:uid="{00000000-0005-0000-0000-0000AC260000}"/>
    <cellStyle name="Normal 15 2 3 2 2 3 2 3" xfId="10018" xr:uid="{00000000-0005-0000-0000-0000AD260000}"/>
    <cellStyle name="Normal 15 2 3 2 2 3 3" xfId="10019" xr:uid="{00000000-0005-0000-0000-0000AE260000}"/>
    <cellStyle name="Normal 15 2 3 2 2 3 3 2" xfId="10020" xr:uid="{00000000-0005-0000-0000-0000AF260000}"/>
    <cellStyle name="Normal 15 2 3 2 2 3 3 2 2" xfId="10021" xr:uid="{00000000-0005-0000-0000-0000B0260000}"/>
    <cellStyle name="Normal 15 2 3 2 2 3 3 3" xfId="10022" xr:uid="{00000000-0005-0000-0000-0000B1260000}"/>
    <cellStyle name="Normal 15 2 3 2 2 3 4" xfId="10023" xr:uid="{00000000-0005-0000-0000-0000B2260000}"/>
    <cellStyle name="Normal 15 2 3 2 2 3 4 2" xfId="10024" xr:uid="{00000000-0005-0000-0000-0000B3260000}"/>
    <cellStyle name="Normal 15 2 3 2 2 3 4 2 2" xfId="10025" xr:uid="{00000000-0005-0000-0000-0000B4260000}"/>
    <cellStyle name="Normal 15 2 3 2 2 3 4 3" xfId="10026" xr:uid="{00000000-0005-0000-0000-0000B5260000}"/>
    <cellStyle name="Normal 15 2 3 2 2 3 5" xfId="10027" xr:uid="{00000000-0005-0000-0000-0000B6260000}"/>
    <cellStyle name="Normal 15 2 3 2 2 3 5 2" xfId="10028" xr:uid="{00000000-0005-0000-0000-0000B7260000}"/>
    <cellStyle name="Normal 15 2 3 2 2 3 6" xfId="10029" xr:uid="{00000000-0005-0000-0000-0000B8260000}"/>
    <cellStyle name="Normal 15 2 3 2 2 3 6 2" xfId="10030" xr:uid="{00000000-0005-0000-0000-0000B9260000}"/>
    <cellStyle name="Normal 15 2 3 2 2 3 7" xfId="10031" xr:uid="{00000000-0005-0000-0000-0000BA260000}"/>
    <cellStyle name="Normal 15 2 3 2 2 4" xfId="10032" xr:uid="{00000000-0005-0000-0000-0000BB260000}"/>
    <cellStyle name="Normal 15 2 3 2 2 4 2" xfId="10033" xr:uid="{00000000-0005-0000-0000-0000BC260000}"/>
    <cellStyle name="Normal 15 2 3 2 2 4 2 2" xfId="10034" xr:uid="{00000000-0005-0000-0000-0000BD260000}"/>
    <cellStyle name="Normal 15 2 3 2 2 4 3" xfId="10035" xr:uid="{00000000-0005-0000-0000-0000BE260000}"/>
    <cellStyle name="Normal 15 2 3 2 2 5" xfId="10036" xr:uid="{00000000-0005-0000-0000-0000BF260000}"/>
    <cellStyle name="Normal 15 2 3 2 2 5 2" xfId="10037" xr:uid="{00000000-0005-0000-0000-0000C0260000}"/>
    <cellStyle name="Normal 15 2 3 2 2 5 2 2" xfId="10038" xr:uid="{00000000-0005-0000-0000-0000C1260000}"/>
    <cellStyle name="Normal 15 2 3 2 2 5 3" xfId="10039" xr:uid="{00000000-0005-0000-0000-0000C2260000}"/>
    <cellStyle name="Normal 15 2 3 2 2 6" xfId="10040" xr:uid="{00000000-0005-0000-0000-0000C3260000}"/>
    <cellStyle name="Normal 15 2 3 2 2 6 2" xfId="10041" xr:uid="{00000000-0005-0000-0000-0000C4260000}"/>
    <cellStyle name="Normal 15 2 3 2 2 6 2 2" xfId="10042" xr:uid="{00000000-0005-0000-0000-0000C5260000}"/>
    <cellStyle name="Normal 15 2 3 2 2 6 3" xfId="10043" xr:uid="{00000000-0005-0000-0000-0000C6260000}"/>
    <cellStyle name="Normal 15 2 3 2 2 7" xfId="10044" xr:uid="{00000000-0005-0000-0000-0000C7260000}"/>
    <cellStyle name="Normal 15 2 3 2 2 7 2" xfId="10045" xr:uid="{00000000-0005-0000-0000-0000C8260000}"/>
    <cellStyle name="Normal 15 2 3 2 2 8" xfId="10046" xr:uid="{00000000-0005-0000-0000-0000C9260000}"/>
    <cellStyle name="Normal 15 2 3 2 2 8 2" xfId="10047" xr:uid="{00000000-0005-0000-0000-0000CA260000}"/>
    <cellStyle name="Normal 15 2 3 2 2 9" xfId="10048" xr:uid="{00000000-0005-0000-0000-0000CB260000}"/>
    <cellStyle name="Normal 15 2 3 2 3" xfId="10049" xr:uid="{00000000-0005-0000-0000-0000CC260000}"/>
    <cellStyle name="Normal 15 2 3 2 3 2" xfId="10050" xr:uid="{00000000-0005-0000-0000-0000CD260000}"/>
    <cellStyle name="Normal 15 2 3 2 3 2 2" xfId="10051" xr:uid="{00000000-0005-0000-0000-0000CE260000}"/>
    <cellStyle name="Normal 15 2 3 2 3 2 2 2" xfId="10052" xr:uid="{00000000-0005-0000-0000-0000CF260000}"/>
    <cellStyle name="Normal 15 2 3 2 3 2 2 2 2" xfId="10053" xr:uid="{00000000-0005-0000-0000-0000D0260000}"/>
    <cellStyle name="Normal 15 2 3 2 3 2 2 3" xfId="10054" xr:uid="{00000000-0005-0000-0000-0000D1260000}"/>
    <cellStyle name="Normal 15 2 3 2 3 2 3" xfId="10055" xr:uid="{00000000-0005-0000-0000-0000D2260000}"/>
    <cellStyle name="Normal 15 2 3 2 3 2 3 2" xfId="10056" xr:uid="{00000000-0005-0000-0000-0000D3260000}"/>
    <cellStyle name="Normal 15 2 3 2 3 2 3 2 2" xfId="10057" xr:uid="{00000000-0005-0000-0000-0000D4260000}"/>
    <cellStyle name="Normal 15 2 3 2 3 2 3 3" xfId="10058" xr:uid="{00000000-0005-0000-0000-0000D5260000}"/>
    <cellStyle name="Normal 15 2 3 2 3 2 4" xfId="10059" xr:uid="{00000000-0005-0000-0000-0000D6260000}"/>
    <cellStyle name="Normal 15 2 3 2 3 2 4 2" xfId="10060" xr:uid="{00000000-0005-0000-0000-0000D7260000}"/>
    <cellStyle name="Normal 15 2 3 2 3 2 4 2 2" xfId="10061" xr:uid="{00000000-0005-0000-0000-0000D8260000}"/>
    <cellStyle name="Normal 15 2 3 2 3 2 4 3" xfId="10062" xr:uid="{00000000-0005-0000-0000-0000D9260000}"/>
    <cellStyle name="Normal 15 2 3 2 3 2 5" xfId="10063" xr:uid="{00000000-0005-0000-0000-0000DA260000}"/>
    <cellStyle name="Normal 15 2 3 2 3 2 5 2" xfId="10064" xr:uid="{00000000-0005-0000-0000-0000DB260000}"/>
    <cellStyle name="Normal 15 2 3 2 3 2 6" xfId="10065" xr:uid="{00000000-0005-0000-0000-0000DC260000}"/>
    <cellStyle name="Normal 15 2 3 2 3 2 6 2" xfId="10066" xr:uid="{00000000-0005-0000-0000-0000DD260000}"/>
    <cellStyle name="Normal 15 2 3 2 3 2 7" xfId="10067" xr:uid="{00000000-0005-0000-0000-0000DE260000}"/>
    <cellStyle name="Normal 15 2 3 2 3 3" xfId="10068" xr:uid="{00000000-0005-0000-0000-0000DF260000}"/>
    <cellStyle name="Normal 15 2 3 2 3 3 2" xfId="10069" xr:uid="{00000000-0005-0000-0000-0000E0260000}"/>
    <cellStyle name="Normal 15 2 3 2 3 3 2 2" xfId="10070" xr:uid="{00000000-0005-0000-0000-0000E1260000}"/>
    <cellStyle name="Normal 15 2 3 2 3 3 3" xfId="10071" xr:uid="{00000000-0005-0000-0000-0000E2260000}"/>
    <cellStyle name="Normal 15 2 3 2 3 4" xfId="10072" xr:uid="{00000000-0005-0000-0000-0000E3260000}"/>
    <cellStyle name="Normal 15 2 3 2 3 4 2" xfId="10073" xr:uid="{00000000-0005-0000-0000-0000E4260000}"/>
    <cellStyle name="Normal 15 2 3 2 3 4 2 2" xfId="10074" xr:uid="{00000000-0005-0000-0000-0000E5260000}"/>
    <cellStyle name="Normal 15 2 3 2 3 4 3" xfId="10075" xr:uid="{00000000-0005-0000-0000-0000E6260000}"/>
    <cellStyle name="Normal 15 2 3 2 3 5" xfId="10076" xr:uid="{00000000-0005-0000-0000-0000E7260000}"/>
    <cellStyle name="Normal 15 2 3 2 3 5 2" xfId="10077" xr:uid="{00000000-0005-0000-0000-0000E8260000}"/>
    <cellStyle name="Normal 15 2 3 2 3 5 2 2" xfId="10078" xr:uid="{00000000-0005-0000-0000-0000E9260000}"/>
    <cellStyle name="Normal 15 2 3 2 3 5 3" xfId="10079" xr:uid="{00000000-0005-0000-0000-0000EA260000}"/>
    <cellStyle name="Normal 15 2 3 2 3 6" xfId="10080" xr:uid="{00000000-0005-0000-0000-0000EB260000}"/>
    <cellStyle name="Normal 15 2 3 2 3 6 2" xfId="10081" xr:uid="{00000000-0005-0000-0000-0000EC260000}"/>
    <cellStyle name="Normal 15 2 3 2 3 7" xfId="10082" xr:uid="{00000000-0005-0000-0000-0000ED260000}"/>
    <cellStyle name="Normal 15 2 3 2 3 7 2" xfId="10083" xr:uid="{00000000-0005-0000-0000-0000EE260000}"/>
    <cellStyle name="Normal 15 2 3 2 3 8" xfId="10084" xr:uid="{00000000-0005-0000-0000-0000EF260000}"/>
    <cellStyle name="Normal 15 2 3 2 4" xfId="10085" xr:uid="{00000000-0005-0000-0000-0000F0260000}"/>
    <cellStyle name="Normal 15 2 3 2 4 2" xfId="10086" xr:uid="{00000000-0005-0000-0000-0000F1260000}"/>
    <cellStyle name="Normal 15 2 3 2 4 2 2" xfId="10087" xr:uid="{00000000-0005-0000-0000-0000F2260000}"/>
    <cellStyle name="Normal 15 2 3 2 4 2 2 2" xfId="10088" xr:uid="{00000000-0005-0000-0000-0000F3260000}"/>
    <cellStyle name="Normal 15 2 3 2 4 2 3" xfId="10089" xr:uid="{00000000-0005-0000-0000-0000F4260000}"/>
    <cellStyle name="Normal 15 2 3 2 4 3" xfId="10090" xr:uid="{00000000-0005-0000-0000-0000F5260000}"/>
    <cellStyle name="Normal 15 2 3 2 4 3 2" xfId="10091" xr:uid="{00000000-0005-0000-0000-0000F6260000}"/>
    <cellStyle name="Normal 15 2 3 2 4 3 2 2" xfId="10092" xr:uid="{00000000-0005-0000-0000-0000F7260000}"/>
    <cellStyle name="Normal 15 2 3 2 4 3 3" xfId="10093" xr:uid="{00000000-0005-0000-0000-0000F8260000}"/>
    <cellStyle name="Normal 15 2 3 2 4 4" xfId="10094" xr:uid="{00000000-0005-0000-0000-0000F9260000}"/>
    <cellStyle name="Normal 15 2 3 2 4 4 2" xfId="10095" xr:uid="{00000000-0005-0000-0000-0000FA260000}"/>
    <cellStyle name="Normal 15 2 3 2 4 4 2 2" xfId="10096" xr:uid="{00000000-0005-0000-0000-0000FB260000}"/>
    <cellStyle name="Normal 15 2 3 2 4 4 3" xfId="10097" xr:uid="{00000000-0005-0000-0000-0000FC260000}"/>
    <cellStyle name="Normal 15 2 3 2 4 5" xfId="10098" xr:uid="{00000000-0005-0000-0000-0000FD260000}"/>
    <cellStyle name="Normal 15 2 3 2 4 5 2" xfId="10099" xr:uid="{00000000-0005-0000-0000-0000FE260000}"/>
    <cellStyle name="Normal 15 2 3 2 4 6" xfId="10100" xr:uid="{00000000-0005-0000-0000-0000FF260000}"/>
    <cellStyle name="Normal 15 2 3 2 4 6 2" xfId="10101" xr:uid="{00000000-0005-0000-0000-000000270000}"/>
    <cellStyle name="Normal 15 2 3 2 4 7" xfId="10102" xr:uid="{00000000-0005-0000-0000-000001270000}"/>
    <cellStyle name="Normal 15 2 3 2 5" xfId="10103" xr:uid="{00000000-0005-0000-0000-000002270000}"/>
    <cellStyle name="Normal 15 2 3 2 5 2" xfId="10104" xr:uid="{00000000-0005-0000-0000-000003270000}"/>
    <cellStyle name="Normal 15 2 3 2 5 2 2" xfId="10105" xr:uid="{00000000-0005-0000-0000-000004270000}"/>
    <cellStyle name="Normal 15 2 3 2 5 2 2 2" xfId="10106" xr:uid="{00000000-0005-0000-0000-000005270000}"/>
    <cellStyle name="Normal 15 2 3 2 5 2 3" xfId="10107" xr:uid="{00000000-0005-0000-0000-000006270000}"/>
    <cellStyle name="Normal 15 2 3 2 5 3" xfId="10108" xr:uid="{00000000-0005-0000-0000-000007270000}"/>
    <cellStyle name="Normal 15 2 3 2 5 3 2" xfId="10109" xr:uid="{00000000-0005-0000-0000-000008270000}"/>
    <cellStyle name="Normal 15 2 3 2 5 3 2 2" xfId="10110" xr:uid="{00000000-0005-0000-0000-000009270000}"/>
    <cellStyle name="Normal 15 2 3 2 5 3 3" xfId="10111" xr:uid="{00000000-0005-0000-0000-00000A270000}"/>
    <cellStyle name="Normal 15 2 3 2 5 4" xfId="10112" xr:uid="{00000000-0005-0000-0000-00000B270000}"/>
    <cellStyle name="Normal 15 2 3 2 5 4 2" xfId="10113" xr:uid="{00000000-0005-0000-0000-00000C270000}"/>
    <cellStyle name="Normal 15 2 3 2 5 4 2 2" xfId="10114" xr:uid="{00000000-0005-0000-0000-00000D270000}"/>
    <cellStyle name="Normal 15 2 3 2 5 4 3" xfId="10115" xr:uid="{00000000-0005-0000-0000-00000E270000}"/>
    <cellStyle name="Normal 15 2 3 2 5 5" xfId="10116" xr:uid="{00000000-0005-0000-0000-00000F270000}"/>
    <cellStyle name="Normal 15 2 3 2 5 5 2" xfId="10117" xr:uid="{00000000-0005-0000-0000-000010270000}"/>
    <cellStyle name="Normal 15 2 3 2 5 6" xfId="10118" xr:uid="{00000000-0005-0000-0000-000011270000}"/>
    <cellStyle name="Normal 15 2 3 2 5 6 2" xfId="10119" xr:uid="{00000000-0005-0000-0000-000012270000}"/>
    <cellStyle name="Normal 15 2 3 2 5 7" xfId="10120" xr:uid="{00000000-0005-0000-0000-000013270000}"/>
    <cellStyle name="Normal 15 2 3 2 6" xfId="10121" xr:uid="{00000000-0005-0000-0000-000014270000}"/>
    <cellStyle name="Normal 15 2 3 2 6 2" xfId="10122" xr:uid="{00000000-0005-0000-0000-000015270000}"/>
    <cellStyle name="Normal 15 2 3 2 6 2 2" xfId="10123" xr:uid="{00000000-0005-0000-0000-000016270000}"/>
    <cellStyle name="Normal 15 2 3 2 6 3" xfId="10124" xr:uid="{00000000-0005-0000-0000-000017270000}"/>
    <cellStyle name="Normal 15 2 3 2 7" xfId="10125" xr:uid="{00000000-0005-0000-0000-000018270000}"/>
    <cellStyle name="Normal 15 2 3 2 7 2" xfId="10126" xr:uid="{00000000-0005-0000-0000-000019270000}"/>
    <cellStyle name="Normal 15 2 3 2 7 2 2" xfId="10127" xr:uid="{00000000-0005-0000-0000-00001A270000}"/>
    <cellStyle name="Normal 15 2 3 2 7 3" xfId="10128" xr:uid="{00000000-0005-0000-0000-00001B270000}"/>
    <cellStyle name="Normal 15 2 3 2 8" xfId="10129" xr:uid="{00000000-0005-0000-0000-00001C270000}"/>
    <cellStyle name="Normal 15 2 3 2 8 2" xfId="10130" xr:uid="{00000000-0005-0000-0000-00001D270000}"/>
    <cellStyle name="Normal 15 2 3 2 8 2 2" xfId="10131" xr:uid="{00000000-0005-0000-0000-00001E270000}"/>
    <cellStyle name="Normal 15 2 3 2 8 3" xfId="10132" xr:uid="{00000000-0005-0000-0000-00001F270000}"/>
    <cellStyle name="Normal 15 2 3 2 9" xfId="10133" xr:uid="{00000000-0005-0000-0000-000020270000}"/>
    <cellStyle name="Normal 15 2 3 2 9 2" xfId="10134" xr:uid="{00000000-0005-0000-0000-000021270000}"/>
    <cellStyle name="Normal 15 2 3 3" xfId="433" xr:uid="{00000000-0005-0000-0000-000022270000}"/>
    <cellStyle name="Normal 15 2 3 3 10" xfId="10135" xr:uid="{00000000-0005-0000-0000-000023270000}"/>
    <cellStyle name="Normal 15 2 3 3 10 2" xfId="10136" xr:uid="{00000000-0005-0000-0000-000024270000}"/>
    <cellStyle name="Normal 15 2 3 3 11" xfId="10137" xr:uid="{00000000-0005-0000-0000-000025270000}"/>
    <cellStyle name="Normal 15 2 3 3 2" xfId="10138" xr:uid="{00000000-0005-0000-0000-000026270000}"/>
    <cellStyle name="Normal 15 2 3 3 2 2" xfId="10139" xr:uid="{00000000-0005-0000-0000-000027270000}"/>
    <cellStyle name="Normal 15 2 3 3 2 2 2" xfId="10140" xr:uid="{00000000-0005-0000-0000-000028270000}"/>
    <cellStyle name="Normal 15 2 3 3 2 2 2 2" xfId="10141" xr:uid="{00000000-0005-0000-0000-000029270000}"/>
    <cellStyle name="Normal 15 2 3 3 2 2 2 2 2" xfId="10142" xr:uid="{00000000-0005-0000-0000-00002A270000}"/>
    <cellStyle name="Normal 15 2 3 3 2 2 2 3" xfId="10143" xr:uid="{00000000-0005-0000-0000-00002B270000}"/>
    <cellStyle name="Normal 15 2 3 3 2 2 3" xfId="10144" xr:uid="{00000000-0005-0000-0000-00002C270000}"/>
    <cellStyle name="Normal 15 2 3 3 2 2 3 2" xfId="10145" xr:uid="{00000000-0005-0000-0000-00002D270000}"/>
    <cellStyle name="Normal 15 2 3 3 2 2 3 2 2" xfId="10146" xr:uid="{00000000-0005-0000-0000-00002E270000}"/>
    <cellStyle name="Normal 15 2 3 3 2 2 3 3" xfId="10147" xr:uid="{00000000-0005-0000-0000-00002F270000}"/>
    <cellStyle name="Normal 15 2 3 3 2 2 4" xfId="10148" xr:uid="{00000000-0005-0000-0000-000030270000}"/>
    <cellStyle name="Normal 15 2 3 3 2 2 4 2" xfId="10149" xr:uid="{00000000-0005-0000-0000-000031270000}"/>
    <cellStyle name="Normal 15 2 3 3 2 2 4 2 2" xfId="10150" xr:uid="{00000000-0005-0000-0000-000032270000}"/>
    <cellStyle name="Normal 15 2 3 3 2 2 4 3" xfId="10151" xr:uid="{00000000-0005-0000-0000-000033270000}"/>
    <cellStyle name="Normal 15 2 3 3 2 2 5" xfId="10152" xr:uid="{00000000-0005-0000-0000-000034270000}"/>
    <cellStyle name="Normal 15 2 3 3 2 2 5 2" xfId="10153" xr:uid="{00000000-0005-0000-0000-000035270000}"/>
    <cellStyle name="Normal 15 2 3 3 2 2 6" xfId="10154" xr:uid="{00000000-0005-0000-0000-000036270000}"/>
    <cellStyle name="Normal 15 2 3 3 2 2 6 2" xfId="10155" xr:uid="{00000000-0005-0000-0000-000037270000}"/>
    <cellStyle name="Normal 15 2 3 3 2 2 7" xfId="10156" xr:uid="{00000000-0005-0000-0000-000038270000}"/>
    <cellStyle name="Normal 15 2 3 3 2 3" xfId="10157" xr:uid="{00000000-0005-0000-0000-000039270000}"/>
    <cellStyle name="Normal 15 2 3 3 2 3 2" xfId="10158" xr:uid="{00000000-0005-0000-0000-00003A270000}"/>
    <cellStyle name="Normal 15 2 3 3 2 3 2 2" xfId="10159" xr:uid="{00000000-0005-0000-0000-00003B270000}"/>
    <cellStyle name="Normal 15 2 3 3 2 3 2 2 2" xfId="10160" xr:uid="{00000000-0005-0000-0000-00003C270000}"/>
    <cellStyle name="Normal 15 2 3 3 2 3 2 3" xfId="10161" xr:uid="{00000000-0005-0000-0000-00003D270000}"/>
    <cellStyle name="Normal 15 2 3 3 2 3 3" xfId="10162" xr:uid="{00000000-0005-0000-0000-00003E270000}"/>
    <cellStyle name="Normal 15 2 3 3 2 3 3 2" xfId="10163" xr:uid="{00000000-0005-0000-0000-00003F270000}"/>
    <cellStyle name="Normal 15 2 3 3 2 3 3 2 2" xfId="10164" xr:uid="{00000000-0005-0000-0000-000040270000}"/>
    <cellStyle name="Normal 15 2 3 3 2 3 3 3" xfId="10165" xr:uid="{00000000-0005-0000-0000-000041270000}"/>
    <cellStyle name="Normal 15 2 3 3 2 3 4" xfId="10166" xr:uid="{00000000-0005-0000-0000-000042270000}"/>
    <cellStyle name="Normal 15 2 3 3 2 3 4 2" xfId="10167" xr:uid="{00000000-0005-0000-0000-000043270000}"/>
    <cellStyle name="Normal 15 2 3 3 2 3 4 2 2" xfId="10168" xr:uid="{00000000-0005-0000-0000-000044270000}"/>
    <cellStyle name="Normal 15 2 3 3 2 3 4 3" xfId="10169" xr:uid="{00000000-0005-0000-0000-000045270000}"/>
    <cellStyle name="Normal 15 2 3 3 2 3 5" xfId="10170" xr:uid="{00000000-0005-0000-0000-000046270000}"/>
    <cellStyle name="Normal 15 2 3 3 2 3 5 2" xfId="10171" xr:uid="{00000000-0005-0000-0000-000047270000}"/>
    <cellStyle name="Normal 15 2 3 3 2 3 6" xfId="10172" xr:uid="{00000000-0005-0000-0000-000048270000}"/>
    <cellStyle name="Normal 15 2 3 3 2 3 6 2" xfId="10173" xr:uid="{00000000-0005-0000-0000-000049270000}"/>
    <cellStyle name="Normal 15 2 3 3 2 3 7" xfId="10174" xr:uid="{00000000-0005-0000-0000-00004A270000}"/>
    <cellStyle name="Normal 15 2 3 3 2 4" xfId="10175" xr:uid="{00000000-0005-0000-0000-00004B270000}"/>
    <cellStyle name="Normal 15 2 3 3 2 4 2" xfId="10176" xr:uid="{00000000-0005-0000-0000-00004C270000}"/>
    <cellStyle name="Normal 15 2 3 3 2 4 2 2" xfId="10177" xr:uid="{00000000-0005-0000-0000-00004D270000}"/>
    <cellStyle name="Normal 15 2 3 3 2 4 3" xfId="10178" xr:uid="{00000000-0005-0000-0000-00004E270000}"/>
    <cellStyle name="Normal 15 2 3 3 2 5" xfId="10179" xr:uid="{00000000-0005-0000-0000-00004F270000}"/>
    <cellStyle name="Normal 15 2 3 3 2 5 2" xfId="10180" xr:uid="{00000000-0005-0000-0000-000050270000}"/>
    <cellStyle name="Normal 15 2 3 3 2 5 2 2" xfId="10181" xr:uid="{00000000-0005-0000-0000-000051270000}"/>
    <cellStyle name="Normal 15 2 3 3 2 5 3" xfId="10182" xr:uid="{00000000-0005-0000-0000-000052270000}"/>
    <cellStyle name="Normal 15 2 3 3 2 6" xfId="10183" xr:uid="{00000000-0005-0000-0000-000053270000}"/>
    <cellStyle name="Normal 15 2 3 3 2 6 2" xfId="10184" xr:uid="{00000000-0005-0000-0000-000054270000}"/>
    <cellStyle name="Normal 15 2 3 3 2 6 2 2" xfId="10185" xr:uid="{00000000-0005-0000-0000-000055270000}"/>
    <cellStyle name="Normal 15 2 3 3 2 6 3" xfId="10186" xr:uid="{00000000-0005-0000-0000-000056270000}"/>
    <cellStyle name="Normal 15 2 3 3 2 7" xfId="10187" xr:uid="{00000000-0005-0000-0000-000057270000}"/>
    <cellStyle name="Normal 15 2 3 3 2 7 2" xfId="10188" xr:uid="{00000000-0005-0000-0000-000058270000}"/>
    <cellStyle name="Normal 15 2 3 3 2 8" xfId="10189" xr:uid="{00000000-0005-0000-0000-000059270000}"/>
    <cellStyle name="Normal 15 2 3 3 2 8 2" xfId="10190" xr:uid="{00000000-0005-0000-0000-00005A270000}"/>
    <cellStyle name="Normal 15 2 3 3 2 9" xfId="10191" xr:uid="{00000000-0005-0000-0000-00005B270000}"/>
    <cellStyle name="Normal 15 2 3 3 3" xfId="10192" xr:uid="{00000000-0005-0000-0000-00005C270000}"/>
    <cellStyle name="Normal 15 2 3 3 3 2" xfId="10193" xr:uid="{00000000-0005-0000-0000-00005D270000}"/>
    <cellStyle name="Normal 15 2 3 3 3 2 2" xfId="10194" xr:uid="{00000000-0005-0000-0000-00005E270000}"/>
    <cellStyle name="Normal 15 2 3 3 3 2 2 2" xfId="10195" xr:uid="{00000000-0005-0000-0000-00005F270000}"/>
    <cellStyle name="Normal 15 2 3 3 3 2 2 2 2" xfId="10196" xr:uid="{00000000-0005-0000-0000-000060270000}"/>
    <cellStyle name="Normal 15 2 3 3 3 2 2 3" xfId="10197" xr:uid="{00000000-0005-0000-0000-000061270000}"/>
    <cellStyle name="Normal 15 2 3 3 3 2 3" xfId="10198" xr:uid="{00000000-0005-0000-0000-000062270000}"/>
    <cellStyle name="Normal 15 2 3 3 3 2 3 2" xfId="10199" xr:uid="{00000000-0005-0000-0000-000063270000}"/>
    <cellStyle name="Normal 15 2 3 3 3 2 3 2 2" xfId="10200" xr:uid="{00000000-0005-0000-0000-000064270000}"/>
    <cellStyle name="Normal 15 2 3 3 3 2 3 3" xfId="10201" xr:uid="{00000000-0005-0000-0000-000065270000}"/>
    <cellStyle name="Normal 15 2 3 3 3 2 4" xfId="10202" xr:uid="{00000000-0005-0000-0000-000066270000}"/>
    <cellStyle name="Normal 15 2 3 3 3 2 4 2" xfId="10203" xr:uid="{00000000-0005-0000-0000-000067270000}"/>
    <cellStyle name="Normal 15 2 3 3 3 2 4 2 2" xfId="10204" xr:uid="{00000000-0005-0000-0000-000068270000}"/>
    <cellStyle name="Normal 15 2 3 3 3 2 4 3" xfId="10205" xr:uid="{00000000-0005-0000-0000-000069270000}"/>
    <cellStyle name="Normal 15 2 3 3 3 2 5" xfId="10206" xr:uid="{00000000-0005-0000-0000-00006A270000}"/>
    <cellStyle name="Normal 15 2 3 3 3 2 5 2" xfId="10207" xr:uid="{00000000-0005-0000-0000-00006B270000}"/>
    <cellStyle name="Normal 15 2 3 3 3 2 6" xfId="10208" xr:uid="{00000000-0005-0000-0000-00006C270000}"/>
    <cellStyle name="Normal 15 2 3 3 3 2 6 2" xfId="10209" xr:uid="{00000000-0005-0000-0000-00006D270000}"/>
    <cellStyle name="Normal 15 2 3 3 3 2 7" xfId="10210" xr:uid="{00000000-0005-0000-0000-00006E270000}"/>
    <cellStyle name="Normal 15 2 3 3 3 3" xfId="10211" xr:uid="{00000000-0005-0000-0000-00006F270000}"/>
    <cellStyle name="Normal 15 2 3 3 3 3 2" xfId="10212" xr:uid="{00000000-0005-0000-0000-000070270000}"/>
    <cellStyle name="Normal 15 2 3 3 3 3 2 2" xfId="10213" xr:uid="{00000000-0005-0000-0000-000071270000}"/>
    <cellStyle name="Normal 15 2 3 3 3 3 3" xfId="10214" xr:uid="{00000000-0005-0000-0000-000072270000}"/>
    <cellStyle name="Normal 15 2 3 3 3 4" xfId="10215" xr:uid="{00000000-0005-0000-0000-000073270000}"/>
    <cellStyle name="Normal 15 2 3 3 3 4 2" xfId="10216" xr:uid="{00000000-0005-0000-0000-000074270000}"/>
    <cellStyle name="Normal 15 2 3 3 3 4 2 2" xfId="10217" xr:uid="{00000000-0005-0000-0000-000075270000}"/>
    <cellStyle name="Normal 15 2 3 3 3 4 3" xfId="10218" xr:uid="{00000000-0005-0000-0000-000076270000}"/>
    <cellStyle name="Normal 15 2 3 3 3 5" xfId="10219" xr:uid="{00000000-0005-0000-0000-000077270000}"/>
    <cellStyle name="Normal 15 2 3 3 3 5 2" xfId="10220" xr:uid="{00000000-0005-0000-0000-000078270000}"/>
    <cellStyle name="Normal 15 2 3 3 3 5 2 2" xfId="10221" xr:uid="{00000000-0005-0000-0000-000079270000}"/>
    <cellStyle name="Normal 15 2 3 3 3 5 3" xfId="10222" xr:uid="{00000000-0005-0000-0000-00007A270000}"/>
    <cellStyle name="Normal 15 2 3 3 3 6" xfId="10223" xr:uid="{00000000-0005-0000-0000-00007B270000}"/>
    <cellStyle name="Normal 15 2 3 3 3 6 2" xfId="10224" xr:uid="{00000000-0005-0000-0000-00007C270000}"/>
    <cellStyle name="Normal 15 2 3 3 3 7" xfId="10225" xr:uid="{00000000-0005-0000-0000-00007D270000}"/>
    <cellStyle name="Normal 15 2 3 3 3 7 2" xfId="10226" xr:uid="{00000000-0005-0000-0000-00007E270000}"/>
    <cellStyle name="Normal 15 2 3 3 3 8" xfId="10227" xr:uid="{00000000-0005-0000-0000-00007F270000}"/>
    <cellStyle name="Normal 15 2 3 3 4" xfId="10228" xr:uid="{00000000-0005-0000-0000-000080270000}"/>
    <cellStyle name="Normal 15 2 3 3 4 2" xfId="10229" xr:uid="{00000000-0005-0000-0000-000081270000}"/>
    <cellStyle name="Normal 15 2 3 3 4 2 2" xfId="10230" xr:uid="{00000000-0005-0000-0000-000082270000}"/>
    <cellStyle name="Normal 15 2 3 3 4 2 2 2" xfId="10231" xr:uid="{00000000-0005-0000-0000-000083270000}"/>
    <cellStyle name="Normal 15 2 3 3 4 2 3" xfId="10232" xr:uid="{00000000-0005-0000-0000-000084270000}"/>
    <cellStyle name="Normal 15 2 3 3 4 3" xfId="10233" xr:uid="{00000000-0005-0000-0000-000085270000}"/>
    <cellStyle name="Normal 15 2 3 3 4 3 2" xfId="10234" xr:uid="{00000000-0005-0000-0000-000086270000}"/>
    <cellStyle name="Normal 15 2 3 3 4 3 2 2" xfId="10235" xr:uid="{00000000-0005-0000-0000-000087270000}"/>
    <cellStyle name="Normal 15 2 3 3 4 3 3" xfId="10236" xr:uid="{00000000-0005-0000-0000-000088270000}"/>
    <cellStyle name="Normal 15 2 3 3 4 4" xfId="10237" xr:uid="{00000000-0005-0000-0000-000089270000}"/>
    <cellStyle name="Normal 15 2 3 3 4 4 2" xfId="10238" xr:uid="{00000000-0005-0000-0000-00008A270000}"/>
    <cellStyle name="Normal 15 2 3 3 4 4 2 2" xfId="10239" xr:uid="{00000000-0005-0000-0000-00008B270000}"/>
    <cellStyle name="Normal 15 2 3 3 4 4 3" xfId="10240" xr:uid="{00000000-0005-0000-0000-00008C270000}"/>
    <cellStyle name="Normal 15 2 3 3 4 5" xfId="10241" xr:uid="{00000000-0005-0000-0000-00008D270000}"/>
    <cellStyle name="Normal 15 2 3 3 4 5 2" xfId="10242" xr:uid="{00000000-0005-0000-0000-00008E270000}"/>
    <cellStyle name="Normal 15 2 3 3 4 6" xfId="10243" xr:uid="{00000000-0005-0000-0000-00008F270000}"/>
    <cellStyle name="Normal 15 2 3 3 4 6 2" xfId="10244" xr:uid="{00000000-0005-0000-0000-000090270000}"/>
    <cellStyle name="Normal 15 2 3 3 4 7" xfId="10245" xr:uid="{00000000-0005-0000-0000-000091270000}"/>
    <cellStyle name="Normal 15 2 3 3 5" xfId="10246" xr:uid="{00000000-0005-0000-0000-000092270000}"/>
    <cellStyle name="Normal 15 2 3 3 5 2" xfId="10247" xr:uid="{00000000-0005-0000-0000-000093270000}"/>
    <cellStyle name="Normal 15 2 3 3 5 2 2" xfId="10248" xr:uid="{00000000-0005-0000-0000-000094270000}"/>
    <cellStyle name="Normal 15 2 3 3 5 2 2 2" xfId="10249" xr:uid="{00000000-0005-0000-0000-000095270000}"/>
    <cellStyle name="Normal 15 2 3 3 5 2 3" xfId="10250" xr:uid="{00000000-0005-0000-0000-000096270000}"/>
    <cellStyle name="Normal 15 2 3 3 5 3" xfId="10251" xr:uid="{00000000-0005-0000-0000-000097270000}"/>
    <cellStyle name="Normal 15 2 3 3 5 3 2" xfId="10252" xr:uid="{00000000-0005-0000-0000-000098270000}"/>
    <cellStyle name="Normal 15 2 3 3 5 3 2 2" xfId="10253" xr:uid="{00000000-0005-0000-0000-000099270000}"/>
    <cellStyle name="Normal 15 2 3 3 5 3 3" xfId="10254" xr:uid="{00000000-0005-0000-0000-00009A270000}"/>
    <cellStyle name="Normal 15 2 3 3 5 4" xfId="10255" xr:uid="{00000000-0005-0000-0000-00009B270000}"/>
    <cellStyle name="Normal 15 2 3 3 5 4 2" xfId="10256" xr:uid="{00000000-0005-0000-0000-00009C270000}"/>
    <cellStyle name="Normal 15 2 3 3 5 4 2 2" xfId="10257" xr:uid="{00000000-0005-0000-0000-00009D270000}"/>
    <cellStyle name="Normal 15 2 3 3 5 4 3" xfId="10258" xr:uid="{00000000-0005-0000-0000-00009E270000}"/>
    <cellStyle name="Normal 15 2 3 3 5 5" xfId="10259" xr:uid="{00000000-0005-0000-0000-00009F270000}"/>
    <cellStyle name="Normal 15 2 3 3 5 5 2" xfId="10260" xr:uid="{00000000-0005-0000-0000-0000A0270000}"/>
    <cellStyle name="Normal 15 2 3 3 5 6" xfId="10261" xr:uid="{00000000-0005-0000-0000-0000A1270000}"/>
    <cellStyle name="Normal 15 2 3 3 5 6 2" xfId="10262" xr:uid="{00000000-0005-0000-0000-0000A2270000}"/>
    <cellStyle name="Normal 15 2 3 3 5 7" xfId="10263" xr:uid="{00000000-0005-0000-0000-0000A3270000}"/>
    <cellStyle name="Normal 15 2 3 3 6" xfId="10264" xr:uid="{00000000-0005-0000-0000-0000A4270000}"/>
    <cellStyle name="Normal 15 2 3 3 6 2" xfId="10265" xr:uid="{00000000-0005-0000-0000-0000A5270000}"/>
    <cellStyle name="Normal 15 2 3 3 6 2 2" xfId="10266" xr:uid="{00000000-0005-0000-0000-0000A6270000}"/>
    <cellStyle name="Normal 15 2 3 3 6 3" xfId="10267" xr:uid="{00000000-0005-0000-0000-0000A7270000}"/>
    <cellStyle name="Normal 15 2 3 3 7" xfId="10268" xr:uid="{00000000-0005-0000-0000-0000A8270000}"/>
    <cellStyle name="Normal 15 2 3 3 7 2" xfId="10269" xr:uid="{00000000-0005-0000-0000-0000A9270000}"/>
    <cellStyle name="Normal 15 2 3 3 7 2 2" xfId="10270" xr:uid="{00000000-0005-0000-0000-0000AA270000}"/>
    <cellStyle name="Normal 15 2 3 3 7 3" xfId="10271" xr:uid="{00000000-0005-0000-0000-0000AB270000}"/>
    <cellStyle name="Normal 15 2 3 3 8" xfId="10272" xr:uid="{00000000-0005-0000-0000-0000AC270000}"/>
    <cellStyle name="Normal 15 2 3 3 8 2" xfId="10273" xr:uid="{00000000-0005-0000-0000-0000AD270000}"/>
    <cellStyle name="Normal 15 2 3 3 8 2 2" xfId="10274" xr:uid="{00000000-0005-0000-0000-0000AE270000}"/>
    <cellStyle name="Normal 15 2 3 3 8 3" xfId="10275" xr:uid="{00000000-0005-0000-0000-0000AF270000}"/>
    <cellStyle name="Normal 15 2 3 3 9" xfId="10276" xr:uid="{00000000-0005-0000-0000-0000B0270000}"/>
    <cellStyle name="Normal 15 2 3 3 9 2" xfId="10277" xr:uid="{00000000-0005-0000-0000-0000B1270000}"/>
    <cellStyle name="Normal 15 2 3 4" xfId="10278" xr:uid="{00000000-0005-0000-0000-0000B2270000}"/>
    <cellStyle name="Normal 15 2 3 4 2" xfId="10279" xr:uid="{00000000-0005-0000-0000-0000B3270000}"/>
    <cellStyle name="Normal 15 2 3 4 2 2" xfId="10280" xr:uid="{00000000-0005-0000-0000-0000B4270000}"/>
    <cellStyle name="Normal 15 2 3 4 2 2 2" xfId="10281" xr:uid="{00000000-0005-0000-0000-0000B5270000}"/>
    <cellStyle name="Normal 15 2 3 4 2 2 2 2" xfId="10282" xr:uid="{00000000-0005-0000-0000-0000B6270000}"/>
    <cellStyle name="Normal 15 2 3 4 2 2 3" xfId="10283" xr:uid="{00000000-0005-0000-0000-0000B7270000}"/>
    <cellStyle name="Normal 15 2 3 4 2 3" xfId="10284" xr:uid="{00000000-0005-0000-0000-0000B8270000}"/>
    <cellStyle name="Normal 15 2 3 4 2 3 2" xfId="10285" xr:uid="{00000000-0005-0000-0000-0000B9270000}"/>
    <cellStyle name="Normal 15 2 3 4 2 3 2 2" xfId="10286" xr:uid="{00000000-0005-0000-0000-0000BA270000}"/>
    <cellStyle name="Normal 15 2 3 4 2 3 3" xfId="10287" xr:uid="{00000000-0005-0000-0000-0000BB270000}"/>
    <cellStyle name="Normal 15 2 3 4 2 4" xfId="10288" xr:uid="{00000000-0005-0000-0000-0000BC270000}"/>
    <cellStyle name="Normal 15 2 3 4 2 4 2" xfId="10289" xr:uid="{00000000-0005-0000-0000-0000BD270000}"/>
    <cellStyle name="Normal 15 2 3 4 2 4 2 2" xfId="10290" xr:uid="{00000000-0005-0000-0000-0000BE270000}"/>
    <cellStyle name="Normal 15 2 3 4 2 4 3" xfId="10291" xr:uid="{00000000-0005-0000-0000-0000BF270000}"/>
    <cellStyle name="Normal 15 2 3 4 2 5" xfId="10292" xr:uid="{00000000-0005-0000-0000-0000C0270000}"/>
    <cellStyle name="Normal 15 2 3 4 2 5 2" xfId="10293" xr:uid="{00000000-0005-0000-0000-0000C1270000}"/>
    <cellStyle name="Normal 15 2 3 4 2 6" xfId="10294" xr:uid="{00000000-0005-0000-0000-0000C2270000}"/>
    <cellStyle name="Normal 15 2 3 4 2 6 2" xfId="10295" xr:uid="{00000000-0005-0000-0000-0000C3270000}"/>
    <cellStyle name="Normal 15 2 3 4 2 7" xfId="10296" xr:uid="{00000000-0005-0000-0000-0000C4270000}"/>
    <cellStyle name="Normal 15 2 3 4 3" xfId="10297" xr:uid="{00000000-0005-0000-0000-0000C5270000}"/>
    <cellStyle name="Normal 15 2 3 4 3 2" xfId="10298" xr:uid="{00000000-0005-0000-0000-0000C6270000}"/>
    <cellStyle name="Normal 15 2 3 4 3 2 2" xfId="10299" xr:uid="{00000000-0005-0000-0000-0000C7270000}"/>
    <cellStyle name="Normal 15 2 3 4 3 2 2 2" xfId="10300" xr:uid="{00000000-0005-0000-0000-0000C8270000}"/>
    <cellStyle name="Normal 15 2 3 4 3 2 3" xfId="10301" xr:uid="{00000000-0005-0000-0000-0000C9270000}"/>
    <cellStyle name="Normal 15 2 3 4 3 3" xfId="10302" xr:uid="{00000000-0005-0000-0000-0000CA270000}"/>
    <cellStyle name="Normal 15 2 3 4 3 3 2" xfId="10303" xr:uid="{00000000-0005-0000-0000-0000CB270000}"/>
    <cellStyle name="Normal 15 2 3 4 3 3 2 2" xfId="10304" xr:uid="{00000000-0005-0000-0000-0000CC270000}"/>
    <cellStyle name="Normal 15 2 3 4 3 3 3" xfId="10305" xr:uid="{00000000-0005-0000-0000-0000CD270000}"/>
    <cellStyle name="Normal 15 2 3 4 3 4" xfId="10306" xr:uid="{00000000-0005-0000-0000-0000CE270000}"/>
    <cellStyle name="Normal 15 2 3 4 3 4 2" xfId="10307" xr:uid="{00000000-0005-0000-0000-0000CF270000}"/>
    <cellStyle name="Normal 15 2 3 4 3 4 2 2" xfId="10308" xr:uid="{00000000-0005-0000-0000-0000D0270000}"/>
    <cellStyle name="Normal 15 2 3 4 3 4 3" xfId="10309" xr:uid="{00000000-0005-0000-0000-0000D1270000}"/>
    <cellStyle name="Normal 15 2 3 4 3 5" xfId="10310" xr:uid="{00000000-0005-0000-0000-0000D2270000}"/>
    <cellStyle name="Normal 15 2 3 4 3 5 2" xfId="10311" xr:uid="{00000000-0005-0000-0000-0000D3270000}"/>
    <cellStyle name="Normal 15 2 3 4 3 6" xfId="10312" xr:uid="{00000000-0005-0000-0000-0000D4270000}"/>
    <cellStyle name="Normal 15 2 3 4 3 6 2" xfId="10313" xr:uid="{00000000-0005-0000-0000-0000D5270000}"/>
    <cellStyle name="Normal 15 2 3 4 3 7" xfId="10314" xr:uid="{00000000-0005-0000-0000-0000D6270000}"/>
    <cellStyle name="Normal 15 2 3 4 4" xfId="10315" xr:uid="{00000000-0005-0000-0000-0000D7270000}"/>
    <cellStyle name="Normal 15 2 3 4 4 2" xfId="10316" xr:uid="{00000000-0005-0000-0000-0000D8270000}"/>
    <cellStyle name="Normal 15 2 3 4 4 2 2" xfId="10317" xr:uid="{00000000-0005-0000-0000-0000D9270000}"/>
    <cellStyle name="Normal 15 2 3 4 4 3" xfId="10318" xr:uid="{00000000-0005-0000-0000-0000DA270000}"/>
    <cellStyle name="Normal 15 2 3 4 5" xfId="10319" xr:uid="{00000000-0005-0000-0000-0000DB270000}"/>
    <cellStyle name="Normal 15 2 3 4 5 2" xfId="10320" xr:uid="{00000000-0005-0000-0000-0000DC270000}"/>
    <cellStyle name="Normal 15 2 3 4 5 2 2" xfId="10321" xr:uid="{00000000-0005-0000-0000-0000DD270000}"/>
    <cellStyle name="Normal 15 2 3 4 5 3" xfId="10322" xr:uid="{00000000-0005-0000-0000-0000DE270000}"/>
    <cellStyle name="Normal 15 2 3 4 6" xfId="10323" xr:uid="{00000000-0005-0000-0000-0000DF270000}"/>
    <cellStyle name="Normal 15 2 3 4 6 2" xfId="10324" xr:uid="{00000000-0005-0000-0000-0000E0270000}"/>
    <cellStyle name="Normal 15 2 3 4 6 2 2" xfId="10325" xr:uid="{00000000-0005-0000-0000-0000E1270000}"/>
    <cellStyle name="Normal 15 2 3 4 6 3" xfId="10326" xr:uid="{00000000-0005-0000-0000-0000E2270000}"/>
    <cellStyle name="Normal 15 2 3 4 7" xfId="10327" xr:uid="{00000000-0005-0000-0000-0000E3270000}"/>
    <cellStyle name="Normal 15 2 3 4 7 2" xfId="10328" xr:uid="{00000000-0005-0000-0000-0000E4270000}"/>
    <cellStyle name="Normal 15 2 3 4 8" xfId="10329" xr:uid="{00000000-0005-0000-0000-0000E5270000}"/>
    <cellStyle name="Normal 15 2 3 4 8 2" xfId="10330" xr:uid="{00000000-0005-0000-0000-0000E6270000}"/>
    <cellStyle name="Normal 15 2 3 4 9" xfId="10331" xr:uid="{00000000-0005-0000-0000-0000E7270000}"/>
    <cellStyle name="Normal 15 2 3 5" xfId="10332" xr:uid="{00000000-0005-0000-0000-0000E8270000}"/>
    <cellStyle name="Normal 15 2 3 5 2" xfId="10333" xr:uid="{00000000-0005-0000-0000-0000E9270000}"/>
    <cellStyle name="Normal 15 2 3 5 2 2" xfId="10334" xr:uid="{00000000-0005-0000-0000-0000EA270000}"/>
    <cellStyle name="Normal 15 2 3 5 2 2 2" xfId="10335" xr:uid="{00000000-0005-0000-0000-0000EB270000}"/>
    <cellStyle name="Normal 15 2 3 5 2 2 2 2" xfId="10336" xr:uid="{00000000-0005-0000-0000-0000EC270000}"/>
    <cellStyle name="Normal 15 2 3 5 2 2 3" xfId="10337" xr:uid="{00000000-0005-0000-0000-0000ED270000}"/>
    <cellStyle name="Normal 15 2 3 5 2 3" xfId="10338" xr:uid="{00000000-0005-0000-0000-0000EE270000}"/>
    <cellStyle name="Normal 15 2 3 5 2 3 2" xfId="10339" xr:uid="{00000000-0005-0000-0000-0000EF270000}"/>
    <cellStyle name="Normal 15 2 3 5 2 3 2 2" xfId="10340" xr:uid="{00000000-0005-0000-0000-0000F0270000}"/>
    <cellStyle name="Normal 15 2 3 5 2 3 3" xfId="10341" xr:uid="{00000000-0005-0000-0000-0000F1270000}"/>
    <cellStyle name="Normal 15 2 3 5 2 4" xfId="10342" xr:uid="{00000000-0005-0000-0000-0000F2270000}"/>
    <cellStyle name="Normal 15 2 3 5 2 4 2" xfId="10343" xr:uid="{00000000-0005-0000-0000-0000F3270000}"/>
    <cellStyle name="Normal 15 2 3 5 2 4 2 2" xfId="10344" xr:uid="{00000000-0005-0000-0000-0000F4270000}"/>
    <cellStyle name="Normal 15 2 3 5 2 4 3" xfId="10345" xr:uid="{00000000-0005-0000-0000-0000F5270000}"/>
    <cellStyle name="Normal 15 2 3 5 2 5" xfId="10346" xr:uid="{00000000-0005-0000-0000-0000F6270000}"/>
    <cellStyle name="Normal 15 2 3 5 2 5 2" xfId="10347" xr:uid="{00000000-0005-0000-0000-0000F7270000}"/>
    <cellStyle name="Normal 15 2 3 5 2 6" xfId="10348" xr:uid="{00000000-0005-0000-0000-0000F8270000}"/>
    <cellStyle name="Normal 15 2 3 5 2 6 2" xfId="10349" xr:uid="{00000000-0005-0000-0000-0000F9270000}"/>
    <cellStyle name="Normal 15 2 3 5 2 7" xfId="10350" xr:uid="{00000000-0005-0000-0000-0000FA270000}"/>
    <cellStyle name="Normal 15 2 3 5 3" xfId="10351" xr:uid="{00000000-0005-0000-0000-0000FB270000}"/>
    <cellStyle name="Normal 15 2 3 5 3 2" xfId="10352" xr:uid="{00000000-0005-0000-0000-0000FC270000}"/>
    <cellStyle name="Normal 15 2 3 5 3 2 2" xfId="10353" xr:uid="{00000000-0005-0000-0000-0000FD270000}"/>
    <cellStyle name="Normal 15 2 3 5 3 3" xfId="10354" xr:uid="{00000000-0005-0000-0000-0000FE270000}"/>
    <cellStyle name="Normal 15 2 3 5 4" xfId="10355" xr:uid="{00000000-0005-0000-0000-0000FF270000}"/>
    <cellStyle name="Normal 15 2 3 5 4 2" xfId="10356" xr:uid="{00000000-0005-0000-0000-000000280000}"/>
    <cellStyle name="Normal 15 2 3 5 4 2 2" xfId="10357" xr:uid="{00000000-0005-0000-0000-000001280000}"/>
    <cellStyle name="Normal 15 2 3 5 4 3" xfId="10358" xr:uid="{00000000-0005-0000-0000-000002280000}"/>
    <cellStyle name="Normal 15 2 3 5 5" xfId="10359" xr:uid="{00000000-0005-0000-0000-000003280000}"/>
    <cellStyle name="Normal 15 2 3 5 5 2" xfId="10360" xr:uid="{00000000-0005-0000-0000-000004280000}"/>
    <cellStyle name="Normal 15 2 3 5 5 2 2" xfId="10361" xr:uid="{00000000-0005-0000-0000-000005280000}"/>
    <cellStyle name="Normal 15 2 3 5 5 3" xfId="10362" xr:uid="{00000000-0005-0000-0000-000006280000}"/>
    <cellStyle name="Normal 15 2 3 5 6" xfId="10363" xr:uid="{00000000-0005-0000-0000-000007280000}"/>
    <cellStyle name="Normal 15 2 3 5 6 2" xfId="10364" xr:uid="{00000000-0005-0000-0000-000008280000}"/>
    <cellStyle name="Normal 15 2 3 5 7" xfId="10365" xr:uid="{00000000-0005-0000-0000-000009280000}"/>
    <cellStyle name="Normal 15 2 3 5 7 2" xfId="10366" xr:uid="{00000000-0005-0000-0000-00000A280000}"/>
    <cellStyle name="Normal 15 2 3 5 8" xfId="10367" xr:uid="{00000000-0005-0000-0000-00000B280000}"/>
    <cellStyle name="Normal 15 2 3 6" xfId="10368" xr:uid="{00000000-0005-0000-0000-00000C280000}"/>
    <cellStyle name="Normal 15 2 3 6 2" xfId="10369" xr:uid="{00000000-0005-0000-0000-00000D280000}"/>
    <cellStyle name="Normal 15 2 3 6 2 2" xfId="10370" xr:uid="{00000000-0005-0000-0000-00000E280000}"/>
    <cellStyle name="Normal 15 2 3 6 2 2 2" xfId="10371" xr:uid="{00000000-0005-0000-0000-00000F280000}"/>
    <cellStyle name="Normal 15 2 3 6 2 3" xfId="10372" xr:uid="{00000000-0005-0000-0000-000010280000}"/>
    <cellStyle name="Normal 15 2 3 6 3" xfId="10373" xr:uid="{00000000-0005-0000-0000-000011280000}"/>
    <cellStyle name="Normal 15 2 3 6 3 2" xfId="10374" xr:uid="{00000000-0005-0000-0000-000012280000}"/>
    <cellStyle name="Normal 15 2 3 6 3 2 2" xfId="10375" xr:uid="{00000000-0005-0000-0000-000013280000}"/>
    <cellStyle name="Normal 15 2 3 6 3 3" xfId="10376" xr:uid="{00000000-0005-0000-0000-000014280000}"/>
    <cellStyle name="Normal 15 2 3 6 4" xfId="10377" xr:uid="{00000000-0005-0000-0000-000015280000}"/>
    <cellStyle name="Normal 15 2 3 6 4 2" xfId="10378" xr:uid="{00000000-0005-0000-0000-000016280000}"/>
    <cellStyle name="Normal 15 2 3 6 4 2 2" xfId="10379" xr:uid="{00000000-0005-0000-0000-000017280000}"/>
    <cellStyle name="Normal 15 2 3 6 4 3" xfId="10380" xr:uid="{00000000-0005-0000-0000-000018280000}"/>
    <cellStyle name="Normal 15 2 3 6 5" xfId="10381" xr:uid="{00000000-0005-0000-0000-000019280000}"/>
    <cellStyle name="Normal 15 2 3 6 5 2" xfId="10382" xr:uid="{00000000-0005-0000-0000-00001A280000}"/>
    <cellStyle name="Normal 15 2 3 6 6" xfId="10383" xr:uid="{00000000-0005-0000-0000-00001B280000}"/>
    <cellStyle name="Normal 15 2 3 6 6 2" xfId="10384" xr:uid="{00000000-0005-0000-0000-00001C280000}"/>
    <cellStyle name="Normal 15 2 3 6 7" xfId="10385" xr:uid="{00000000-0005-0000-0000-00001D280000}"/>
    <cellStyle name="Normal 15 2 3 7" xfId="10386" xr:uid="{00000000-0005-0000-0000-00001E280000}"/>
    <cellStyle name="Normal 15 2 3 7 2" xfId="10387" xr:uid="{00000000-0005-0000-0000-00001F280000}"/>
    <cellStyle name="Normal 15 2 3 7 2 2" xfId="10388" xr:uid="{00000000-0005-0000-0000-000020280000}"/>
    <cellStyle name="Normal 15 2 3 7 2 2 2" xfId="10389" xr:uid="{00000000-0005-0000-0000-000021280000}"/>
    <cellStyle name="Normal 15 2 3 7 2 3" xfId="10390" xr:uid="{00000000-0005-0000-0000-000022280000}"/>
    <cellStyle name="Normal 15 2 3 7 3" xfId="10391" xr:uid="{00000000-0005-0000-0000-000023280000}"/>
    <cellStyle name="Normal 15 2 3 7 3 2" xfId="10392" xr:uid="{00000000-0005-0000-0000-000024280000}"/>
    <cellStyle name="Normal 15 2 3 7 3 2 2" xfId="10393" xr:uid="{00000000-0005-0000-0000-000025280000}"/>
    <cellStyle name="Normal 15 2 3 7 3 3" xfId="10394" xr:uid="{00000000-0005-0000-0000-000026280000}"/>
    <cellStyle name="Normal 15 2 3 7 4" xfId="10395" xr:uid="{00000000-0005-0000-0000-000027280000}"/>
    <cellStyle name="Normal 15 2 3 7 4 2" xfId="10396" xr:uid="{00000000-0005-0000-0000-000028280000}"/>
    <cellStyle name="Normal 15 2 3 7 4 2 2" xfId="10397" xr:uid="{00000000-0005-0000-0000-000029280000}"/>
    <cellStyle name="Normal 15 2 3 7 4 3" xfId="10398" xr:uid="{00000000-0005-0000-0000-00002A280000}"/>
    <cellStyle name="Normal 15 2 3 7 5" xfId="10399" xr:uid="{00000000-0005-0000-0000-00002B280000}"/>
    <cellStyle name="Normal 15 2 3 7 5 2" xfId="10400" xr:uid="{00000000-0005-0000-0000-00002C280000}"/>
    <cellStyle name="Normal 15 2 3 7 6" xfId="10401" xr:uid="{00000000-0005-0000-0000-00002D280000}"/>
    <cellStyle name="Normal 15 2 3 7 6 2" xfId="10402" xr:uid="{00000000-0005-0000-0000-00002E280000}"/>
    <cellStyle name="Normal 15 2 3 7 7" xfId="10403" xr:uid="{00000000-0005-0000-0000-00002F280000}"/>
    <cellStyle name="Normal 15 2 3 8" xfId="10404" xr:uid="{00000000-0005-0000-0000-000030280000}"/>
    <cellStyle name="Normal 15 2 3 8 2" xfId="10405" xr:uid="{00000000-0005-0000-0000-000031280000}"/>
    <cellStyle name="Normal 15 2 3 8 2 2" xfId="10406" xr:uid="{00000000-0005-0000-0000-000032280000}"/>
    <cellStyle name="Normal 15 2 3 8 3" xfId="10407" xr:uid="{00000000-0005-0000-0000-000033280000}"/>
    <cellStyle name="Normal 15 2 3 9" xfId="10408" xr:uid="{00000000-0005-0000-0000-000034280000}"/>
    <cellStyle name="Normal 15 2 3 9 2" xfId="10409" xr:uid="{00000000-0005-0000-0000-000035280000}"/>
    <cellStyle name="Normal 15 2 3 9 2 2" xfId="10410" xr:uid="{00000000-0005-0000-0000-000036280000}"/>
    <cellStyle name="Normal 15 2 3 9 3" xfId="10411" xr:uid="{00000000-0005-0000-0000-000037280000}"/>
    <cellStyle name="Normal 15 2 3_Confidential Information" xfId="10412" xr:uid="{00000000-0005-0000-0000-000038280000}"/>
    <cellStyle name="Normal 15 2 4" xfId="434" xr:uid="{00000000-0005-0000-0000-000039280000}"/>
    <cellStyle name="Normal 15 2 4 10" xfId="10413" xr:uid="{00000000-0005-0000-0000-00003A280000}"/>
    <cellStyle name="Normal 15 2 4 10 2" xfId="10414" xr:uid="{00000000-0005-0000-0000-00003B280000}"/>
    <cellStyle name="Normal 15 2 4 11" xfId="10415" xr:uid="{00000000-0005-0000-0000-00003C280000}"/>
    <cellStyle name="Normal 15 2 4 2" xfId="10416" xr:uid="{00000000-0005-0000-0000-00003D280000}"/>
    <cellStyle name="Normal 15 2 4 2 2" xfId="10417" xr:uid="{00000000-0005-0000-0000-00003E280000}"/>
    <cellStyle name="Normal 15 2 4 2 2 2" xfId="10418" xr:uid="{00000000-0005-0000-0000-00003F280000}"/>
    <cellStyle name="Normal 15 2 4 2 2 2 2" xfId="10419" xr:uid="{00000000-0005-0000-0000-000040280000}"/>
    <cellStyle name="Normal 15 2 4 2 2 2 2 2" xfId="10420" xr:uid="{00000000-0005-0000-0000-000041280000}"/>
    <cellStyle name="Normal 15 2 4 2 2 2 3" xfId="10421" xr:uid="{00000000-0005-0000-0000-000042280000}"/>
    <cellStyle name="Normal 15 2 4 2 2 3" xfId="10422" xr:uid="{00000000-0005-0000-0000-000043280000}"/>
    <cellStyle name="Normal 15 2 4 2 2 3 2" xfId="10423" xr:uid="{00000000-0005-0000-0000-000044280000}"/>
    <cellStyle name="Normal 15 2 4 2 2 3 2 2" xfId="10424" xr:uid="{00000000-0005-0000-0000-000045280000}"/>
    <cellStyle name="Normal 15 2 4 2 2 3 3" xfId="10425" xr:uid="{00000000-0005-0000-0000-000046280000}"/>
    <cellStyle name="Normal 15 2 4 2 2 4" xfId="10426" xr:uid="{00000000-0005-0000-0000-000047280000}"/>
    <cellStyle name="Normal 15 2 4 2 2 4 2" xfId="10427" xr:uid="{00000000-0005-0000-0000-000048280000}"/>
    <cellStyle name="Normal 15 2 4 2 2 4 2 2" xfId="10428" xr:uid="{00000000-0005-0000-0000-000049280000}"/>
    <cellStyle name="Normal 15 2 4 2 2 4 3" xfId="10429" xr:uid="{00000000-0005-0000-0000-00004A280000}"/>
    <cellStyle name="Normal 15 2 4 2 2 5" xfId="10430" xr:uid="{00000000-0005-0000-0000-00004B280000}"/>
    <cellStyle name="Normal 15 2 4 2 2 5 2" xfId="10431" xr:uid="{00000000-0005-0000-0000-00004C280000}"/>
    <cellStyle name="Normal 15 2 4 2 2 6" xfId="10432" xr:uid="{00000000-0005-0000-0000-00004D280000}"/>
    <cellStyle name="Normal 15 2 4 2 2 6 2" xfId="10433" xr:uid="{00000000-0005-0000-0000-00004E280000}"/>
    <cellStyle name="Normal 15 2 4 2 2 7" xfId="10434" xr:uid="{00000000-0005-0000-0000-00004F280000}"/>
    <cellStyle name="Normal 15 2 4 2 3" xfId="10435" xr:uid="{00000000-0005-0000-0000-000050280000}"/>
    <cellStyle name="Normal 15 2 4 2 3 2" xfId="10436" xr:uid="{00000000-0005-0000-0000-000051280000}"/>
    <cellStyle name="Normal 15 2 4 2 3 2 2" xfId="10437" xr:uid="{00000000-0005-0000-0000-000052280000}"/>
    <cellStyle name="Normal 15 2 4 2 3 2 2 2" xfId="10438" xr:uid="{00000000-0005-0000-0000-000053280000}"/>
    <cellStyle name="Normal 15 2 4 2 3 2 3" xfId="10439" xr:uid="{00000000-0005-0000-0000-000054280000}"/>
    <cellStyle name="Normal 15 2 4 2 3 3" xfId="10440" xr:uid="{00000000-0005-0000-0000-000055280000}"/>
    <cellStyle name="Normal 15 2 4 2 3 3 2" xfId="10441" xr:uid="{00000000-0005-0000-0000-000056280000}"/>
    <cellStyle name="Normal 15 2 4 2 3 3 2 2" xfId="10442" xr:uid="{00000000-0005-0000-0000-000057280000}"/>
    <cellStyle name="Normal 15 2 4 2 3 3 3" xfId="10443" xr:uid="{00000000-0005-0000-0000-000058280000}"/>
    <cellStyle name="Normal 15 2 4 2 3 4" xfId="10444" xr:uid="{00000000-0005-0000-0000-000059280000}"/>
    <cellStyle name="Normal 15 2 4 2 3 4 2" xfId="10445" xr:uid="{00000000-0005-0000-0000-00005A280000}"/>
    <cellStyle name="Normal 15 2 4 2 3 4 2 2" xfId="10446" xr:uid="{00000000-0005-0000-0000-00005B280000}"/>
    <cellStyle name="Normal 15 2 4 2 3 4 3" xfId="10447" xr:uid="{00000000-0005-0000-0000-00005C280000}"/>
    <cellStyle name="Normal 15 2 4 2 3 5" xfId="10448" xr:uid="{00000000-0005-0000-0000-00005D280000}"/>
    <cellStyle name="Normal 15 2 4 2 3 5 2" xfId="10449" xr:uid="{00000000-0005-0000-0000-00005E280000}"/>
    <cellStyle name="Normal 15 2 4 2 3 6" xfId="10450" xr:uid="{00000000-0005-0000-0000-00005F280000}"/>
    <cellStyle name="Normal 15 2 4 2 3 6 2" xfId="10451" xr:uid="{00000000-0005-0000-0000-000060280000}"/>
    <cellStyle name="Normal 15 2 4 2 3 7" xfId="10452" xr:uid="{00000000-0005-0000-0000-000061280000}"/>
    <cellStyle name="Normal 15 2 4 2 4" xfId="10453" xr:uid="{00000000-0005-0000-0000-000062280000}"/>
    <cellStyle name="Normal 15 2 4 2 4 2" xfId="10454" xr:uid="{00000000-0005-0000-0000-000063280000}"/>
    <cellStyle name="Normal 15 2 4 2 4 2 2" xfId="10455" xr:uid="{00000000-0005-0000-0000-000064280000}"/>
    <cellStyle name="Normal 15 2 4 2 4 3" xfId="10456" xr:uid="{00000000-0005-0000-0000-000065280000}"/>
    <cellStyle name="Normal 15 2 4 2 5" xfId="10457" xr:uid="{00000000-0005-0000-0000-000066280000}"/>
    <cellStyle name="Normal 15 2 4 2 5 2" xfId="10458" xr:uid="{00000000-0005-0000-0000-000067280000}"/>
    <cellStyle name="Normal 15 2 4 2 5 2 2" xfId="10459" xr:uid="{00000000-0005-0000-0000-000068280000}"/>
    <cellStyle name="Normal 15 2 4 2 5 3" xfId="10460" xr:uid="{00000000-0005-0000-0000-000069280000}"/>
    <cellStyle name="Normal 15 2 4 2 6" xfId="10461" xr:uid="{00000000-0005-0000-0000-00006A280000}"/>
    <cellStyle name="Normal 15 2 4 2 6 2" xfId="10462" xr:uid="{00000000-0005-0000-0000-00006B280000}"/>
    <cellStyle name="Normal 15 2 4 2 6 2 2" xfId="10463" xr:uid="{00000000-0005-0000-0000-00006C280000}"/>
    <cellStyle name="Normal 15 2 4 2 6 3" xfId="10464" xr:uid="{00000000-0005-0000-0000-00006D280000}"/>
    <cellStyle name="Normal 15 2 4 2 7" xfId="10465" xr:uid="{00000000-0005-0000-0000-00006E280000}"/>
    <cellStyle name="Normal 15 2 4 2 7 2" xfId="10466" xr:uid="{00000000-0005-0000-0000-00006F280000}"/>
    <cellStyle name="Normal 15 2 4 2 8" xfId="10467" xr:uid="{00000000-0005-0000-0000-000070280000}"/>
    <cellStyle name="Normal 15 2 4 2 8 2" xfId="10468" xr:uid="{00000000-0005-0000-0000-000071280000}"/>
    <cellStyle name="Normal 15 2 4 2 9" xfId="10469" xr:uid="{00000000-0005-0000-0000-000072280000}"/>
    <cellStyle name="Normal 15 2 4 3" xfId="10470" xr:uid="{00000000-0005-0000-0000-000073280000}"/>
    <cellStyle name="Normal 15 2 4 3 2" xfId="10471" xr:uid="{00000000-0005-0000-0000-000074280000}"/>
    <cellStyle name="Normal 15 2 4 3 2 2" xfId="10472" xr:uid="{00000000-0005-0000-0000-000075280000}"/>
    <cellStyle name="Normal 15 2 4 3 2 2 2" xfId="10473" xr:uid="{00000000-0005-0000-0000-000076280000}"/>
    <cellStyle name="Normal 15 2 4 3 2 2 2 2" xfId="10474" xr:uid="{00000000-0005-0000-0000-000077280000}"/>
    <cellStyle name="Normal 15 2 4 3 2 2 3" xfId="10475" xr:uid="{00000000-0005-0000-0000-000078280000}"/>
    <cellStyle name="Normal 15 2 4 3 2 3" xfId="10476" xr:uid="{00000000-0005-0000-0000-000079280000}"/>
    <cellStyle name="Normal 15 2 4 3 2 3 2" xfId="10477" xr:uid="{00000000-0005-0000-0000-00007A280000}"/>
    <cellStyle name="Normal 15 2 4 3 2 3 2 2" xfId="10478" xr:uid="{00000000-0005-0000-0000-00007B280000}"/>
    <cellStyle name="Normal 15 2 4 3 2 3 3" xfId="10479" xr:uid="{00000000-0005-0000-0000-00007C280000}"/>
    <cellStyle name="Normal 15 2 4 3 2 4" xfId="10480" xr:uid="{00000000-0005-0000-0000-00007D280000}"/>
    <cellStyle name="Normal 15 2 4 3 2 4 2" xfId="10481" xr:uid="{00000000-0005-0000-0000-00007E280000}"/>
    <cellStyle name="Normal 15 2 4 3 2 4 2 2" xfId="10482" xr:uid="{00000000-0005-0000-0000-00007F280000}"/>
    <cellStyle name="Normal 15 2 4 3 2 4 3" xfId="10483" xr:uid="{00000000-0005-0000-0000-000080280000}"/>
    <cellStyle name="Normal 15 2 4 3 2 5" xfId="10484" xr:uid="{00000000-0005-0000-0000-000081280000}"/>
    <cellStyle name="Normal 15 2 4 3 2 5 2" xfId="10485" xr:uid="{00000000-0005-0000-0000-000082280000}"/>
    <cellStyle name="Normal 15 2 4 3 2 6" xfId="10486" xr:uid="{00000000-0005-0000-0000-000083280000}"/>
    <cellStyle name="Normal 15 2 4 3 2 6 2" xfId="10487" xr:uid="{00000000-0005-0000-0000-000084280000}"/>
    <cellStyle name="Normal 15 2 4 3 2 7" xfId="10488" xr:uid="{00000000-0005-0000-0000-000085280000}"/>
    <cellStyle name="Normal 15 2 4 3 3" xfId="10489" xr:uid="{00000000-0005-0000-0000-000086280000}"/>
    <cellStyle name="Normal 15 2 4 3 3 2" xfId="10490" xr:uid="{00000000-0005-0000-0000-000087280000}"/>
    <cellStyle name="Normal 15 2 4 3 3 2 2" xfId="10491" xr:uid="{00000000-0005-0000-0000-000088280000}"/>
    <cellStyle name="Normal 15 2 4 3 3 3" xfId="10492" xr:uid="{00000000-0005-0000-0000-000089280000}"/>
    <cellStyle name="Normal 15 2 4 3 4" xfId="10493" xr:uid="{00000000-0005-0000-0000-00008A280000}"/>
    <cellStyle name="Normal 15 2 4 3 4 2" xfId="10494" xr:uid="{00000000-0005-0000-0000-00008B280000}"/>
    <cellStyle name="Normal 15 2 4 3 4 2 2" xfId="10495" xr:uid="{00000000-0005-0000-0000-00008C280000}"/>
    <cellStyle name="Normal 15 2 4 3 4 3" xfId="10496" xr:uid="{00000000-0005-0000-0000-00008D280000}"/>
    <cellStyle name="Normal 15 2 4 3 5" xfId="10497" xr:uid="{00000000-0005-0000-0000-00008E280000}"/>
    <cellStyle name="Normal 15 2 4 3 5 2" xfId="10498" xr:uid="{00000000-0005-0000-0000-00008F280000}"/>
    <cellStyle name="Normal 15 2 4 3 5 2 2" xfId="10499" xr:uid="{00000000-0005-0000-0000-000090280000}"/>
    <cellStyle name="Normal 15 2 4 3 5 3" xfId="10500" xr:uid="{00000000-0005-0000-0000-000091280000}"/>
    <cellStyle name="Normal 15 2 4 3 6" xfId="10501" xr:uid="{00000000-0005-0000-0000-000092280000}"/>
    <cellStyle name="Normal 15 2 4 3 6 2" xfId="10502" xr:uid="{00000000-0005-0000-0000-000093280000}"/>
    <cellStyle name="Normal 15 2 4 3 7" xfId="10503" xr:uid="{00000000-0005-0000-0000-000094280000}"/>
    <cellStyle name="Normal 15 2 4 3 7 2" xfId="10504" xr:uid="{00000000-0005-0000-0000-000095280000}"/>
    <cellStyle name="Normal 15 2 4 3 8" xfId="10505" xr:uid="{00000000-0005-0000-0000-000096280000}"/>
    <cellStyle name="Normal 15 2 4 4" xfId="10506" xr:uid="{00000000-0005-0000-0000-000097280000}"/>
    <cellStyle name="Normal 15 2 4 4 2" xfId="10507" xr:uid="{00000000-0005-0000-0000-000098280000}"/>
    <cellStyle name="Normal 15 2 4 4 2 2" xfId="10508" xr:uid="{00000000-0005-0000-0000-000099280000}"/>
    <cellStyle name="Normal 15 2 4 4 2 2 2" xfId="10509" xr:uid="{00000000-0005-0000-0000-00009A280000}"/>
    <cellStyle name="Normal 15 2 4 4 2 3" xfId="10510" xr:uid="{00000000-0005-0000-0000-00009B280000}"/>
    <cellStyle name="Normal 15 2 4 4 3" xfId="10511" xr:uid="{00000000-0005-0000-0000-00009C280000}"/>
    <cellStyle name="Normal 15 2 4 4 3 2" xfId="10512" xr:uid="{00000000-0005-0000-0000-00009D280000}"/>
    <cellStyle name="Normal 15 2 4 4 3 2 2" xfId="10513" xr:uid="{00000000-0005-0000-0000-00009E280000}"/>
    <cellStyle name="Normal 15 2 4 4 3 3" xfId="10514" xr:uid="{00000000-0005-0000-0000-00009F280000}"/>
    <cellStyle name="Normal 15 2 4 4 4" xfId="10515" xr:uid="{00000000-0005-0000-0000-0000A0280000}"/>
    <cellStyle name="Normal 15 2 4 4 4 2" xfId="10516" xr:uid="{00000000-0005-0000-0000-0000A1280000}"/>
    <cellStyle name="Normal 15 2 4 4 4 2 2" xfId="10517" xr:uid="{00000000-0005-0000-0000-0000A2280000}"/>
    <cellStyle name="Normal 15 2 4 4 4 3" xfId="10518" xr:uid="{00000000-0005-0000-0000-0000A3280000}"/>
    <cellStyle name="Normal 15 2 4 4 5" xfId="10519" xr:uid="{00000000-0005-0000-0000-0000A4280000}"/>
    <cellStyle name="Normal 15 2 4 4 5 2" xfId="10520" xr:uid="{00000000-0005-0000-0000-0000A5280000}"/>
    <cellStyle name="Normal 15 2 4 4 6" xfId="10521" xr:uid="{00000000-0005-0000-0000-0000A6280000}"/>
    <cellStyle name="Normal 15 2 4 4 6 2" xfId="10522" xr:uid="{00000000-0005-0000-0000-0000A7280000}"/>
    <cellStyle name="Normal 15 2 4 4 7" xfId="10523" xr:uid="{00000000-0005-0000-0000-0000A8280000}"/>
    <cellStyle name="Normal 15 2 4 5" xfId="10524" xr:uid="{00000000-0005-0000-0000-0000A9280000}"/>
    <cellStyle name="Normal 15 2 4 5 2" xfId="10525" xr:uid="{00000000-0005-0000-0000-0000AA280000}"/>
    <cellStyle name="Normal 15 2 4 5 2 2" xfId="10526" xr:uid="{00000000-0005-0000-0000-0000AB280000}"/>
    <cellStyle name="Normal 15 2 4 5 2 2 2" xfId="10527" xr:uid="{00000000-0005-0000-0000-0000AC280000}"/>
    <cellStyle name="Normal 15 2 4 5 2 3" xfId="10528" xr:uid="{00000000-0005-0000-0000-0000AD280000}"/>
    <cellStyle name="Normal 15 2 4 5 3" xfId="10529" xr:uid="{00000000-0005-0000-0000-0000AE280000}"/>
    <cellStyle name="Normal 15 2 4 5 3 2" xfId="10530" xr:uid="{00000000-0005-0000-0000-0000AF280000}"/>
    <cellStyle name="Normal 15 2 4 5 3 2 2" xfId="10531" xr:uid="{00000000-0005-0000-0000-0000B0280000}"/>
    <cellStyle name="Normal 15 2 4 5 3 3" xfId="10532" xr:uid="{00000000-0005-0000-0000-0000B1280000}"/>
    <cellStyle name="Normal 15 2 4 5 4" xfId="10533" xr:uid="{00000000-0005-0000-0000-0000B2280000}"/>
    <cellStyle name="Normal 15 2 4 5 4 2" xfId="10534" xr:uid="{00000000-0005-0000-0000-0000B3280000}"/>
    <cellStyle name="Normal 15 2 4 5 4 2 2" xfId="10535" xr:uid="{00000000-0005-0000-0000-0000B4280000}"/>
    <cellStyle name="Normal 15 2 4 5 4 3" xfId="10536" xr:uid="{00000000-0005-0000-0000-0000B5280000}"/>
    <cellStyle name="Normal 15 2 4 5 5" xfId="10537" xr:uid="{00000000-0005-0000-0000-0000B6280000}"/>
    <cellStyle name="Normal 15 2 4 5 5 2" xfId="10538" xr:uid="{00000000-0005-0000-0000-0000B7280000}"/>
    <cellStyle name="Normal 15 2 4 5 6" xfId="10539" xr:uid="{00000000-0005-0000-0000-0000B8280000}"/>
    <cellStyle name="Normal 15 2 4 5 6 2" xfId="10540" xr:uid="{00000000-0005-0000-0000-0000B9280000}"/>
    <cellStyle name="Normal 15 2 4 5 7" xfId="10541" xr:uid="{00000000-0005-0000-0000-0000BA280000}"/>
    <cellStyle name="Normal 15 2 4 6" xfId="10542" xr:uid="{00000000-0005-0000-0000-0000BB280000}"/>
    <cellStyle name="Normal 15 2 4 6 2" xfId="10543" xr:uid="{00000000-0005-0000-0000-0000BC280000}"/>
    <cellStyle name="Normal 15 2 4 6 2 2" xfId="10544" xr:uid="{00000000-0005-0000-0000-0000BD280000}"/>
    <cellStyle name="Normal 15 2 4 6 3" xfId="10545" xr:uid="{00000000-0005-0000-0000-0000BE280000}"/>
    <cellStyle name="Normal 15 2 4 7" xfId="10546" xr:uid="{00000000-0005-0000-0000-0000BF280000}"/>
    <cellStyle name="Normal 15 2 4 7 2" xfId="10547" xr:uid="{00000000-0005-0000-0000-0000C0280000}"/>
    <cellStyle name="Normal 15 2 4 7 2 2" xfId="10548" xr:uid="{00000000-0005-0000-0000-0000C1280000}"/>
    <cellStyle name="Normal 15 2 4 7 3" xfId="10549" xr:uid="{00000000-0005-0000-0000-0000C2280000}"/>
    <cellStyle name="Normal 15 2 4 8" xfId="10550" xr:uid="{00000000-0005-0000-0000-0000C3280000}"/>
    <cellStyle name="Normal 15 2 4 8 2" xfId="10551" xr:uid="{00000000-0005-0000-0000-0000C4280000}"/>
    <cellStyle name="Normal 15 2 4 8 2 2" xfId="10552" xr:uid="{00000000-0005-0000-0000-0000C5280000}"/>
    <cellStyle name="Normal 15 2 4 8 3" xfId="10553" xr:uid="{00000000-0005-0000-0000-0000C6280000}"/>
    <cellStyle name="Normal 15 2 4 9" xfId="10554" xr:uid="{00000000-0005-0000-0000-0000C7280000}"/>
    <cellStyle name="Normal 15 2 4 9 2" xfId="10555" xr:uid="{00000000-0005-0000-0000-0000C8280000}"/>
    <cellStyle name="Normal 15 2 5" xfId="435" xr:uid="{00000000-0005-0000-0000-0000C9280000}"/>
    <cellStyle name="Normal 15 2 5 10" xfId="10556" xr:uid="{00000000-0005-0000-0000-0000CA280000}"/>
    <cellStyle name="Normal 15 2 5 10 2" xfId="10557" xr:uid="{00000000-0005-0000-0000-0000CB280000}"/>
    <cellStyle name="Normal 15 2 5 11" xfId="10558" xr:uid="{00000000-0005-0000-0000-0000CC280000}"/>
    <cellStyle name="Normal 15 2 5 2" xfId="10559" xr:uid="{00000000-0005-0000-0000-0000CD280000}"/>
    <cellStyle name="Normal 15 2 5 2 2" xfId="10560" xr:uid="{00000000-0005-0000-0000-0000CE280000}"/>
    <cellStyle name="Normal 15 2 5 2 2 2" xfId="10561" xr:uid="{00000000-0005-0000-0000-0000CF280000}"/>
    <cellStyle name="Normal 15 2 5 2 2 2 2" xfId="10562" xr:uid="{00000000-0005-0000-0000-0000D0280000}"/>
    <cellStyle name="Normal 15 2 5 2 2 2 2 2" xfId="10563" xr:uid="{00000000-0005-0000-0000-0000D1280000}"/>
    <cellStyle name="Normal 15 2 5 2 2 2 3" xfId="10564" xr:uid="{00000000-0005-0000-0000-0000D2280000}"/>
    <cellStyle name="Normal 15 2 5 2 2 3" xfId="10565" xr:uid="{00000000-0005-0000-0000-0000D3280000}"/>
    <cellStyle name="Normal 15 2 5 2 2 3 2" xfId="10566" xr:uid="{00000000-0005-0000-0000-0000D4280000}"/>
    <cellStyle name="Normal 15 2 5 2 2 3 2 2" xfId="10567" xr:uid="{00000000-0005-0000-0000-0000D5280000}"/>
    <cellStyle name="Normal 15 2 5 2 2 3 3" xfId="10568" xr:uid="{00000000-0005-0000-0000-0000D6280000}"/>
    <cellStyle name="Normal 15 2 5 2 2 4" xfId="10569" xr:uid="{00000000-0005-0000-0000-0000D7280000}"/>
    <cellStyle name="Normal 15 2 5 2 2 4 2" xfId="10570" xr:uid="{00000000-0005-0000-0000-0000D8280000}"/>
    <cellStyle name="Normal 15 2 5 2 2 4 2 2" xfId="10571" xr:uid="{00000000-0005-0000-0000-0000D9280000}"/>
    <cellStyle name="Normal 15 2 5 2 2 4 3" xfId="10572" xr:uid="{00000000-0005-0000-0000-0000DA280000}"/>
    <cellStyle name="Normal 15 2 5 2 2 5" xfId="10573" xr:uid="{00000000-0005-0000-0000-0000DB280000}"/>
    <cellStyle name="Normal 15 2 5 2 2 5 2" xfId="10574" xr:uid="{00000000-0005-0000-0000-0000DC280000}"/>
    <cellStyle name="Normal 15 2 5 2 2 6" xfId="10575" xr:uid="{00000000-0005-0000-0000-0000DD280000}"/>
    <cellStyle name="Normal 15 2 5 2 2 6 2" xfId="10576" xr:uid="{00000000-0005-0000-0000-0000DE280000}"/>
    <cellStyle name="Normal 15 2 5 2 2 7" xfId="10577" xr:uid="{00000000-0005-0000-0000-0000DF280000}"/>
    <cellStyle name="Normal 15 2 5 2 3" xfId="10578" xr:uid="{00000000-0005-0000-0000-0000E0280000}"/>
    <cellStyle name="Normal 15 2 5 2 3 2" xfId="10579" xr:uid="{00000000-0005-0000-0000-0000E1280000}"/>
    <cellStyle name="Normal 15 2 5 2 3 2 2" xfId="10580" xr:uid="{00000000-0005-0000-0000-0000E2280000}"/>
    <cellStyle name="Normal 15 2 5 2 3 2 2 2" xfId="10581" xr:uid="{00000000-0005-0000-0000-0000E3280000}"/>
    <cellStyle name="Normal 15 2 5 2 3 2 3" xfId="10582" xr:uid="{00000000-0005-0000-0000-0000E4280000}"/>
    <cellStyle name="Normal 15 2 5 2 3 3" xfId="10583" xr:uid="{00000000-0005-0000-0000-0000E5280000}"/>
    <cellStyle name="Normal 15 2 5 2 3 3 2" xfId="10584" xr:uid="{00000000-0005-0000-0000-0000E6280000}"/>
    <cellStyle name="Normal 15 2 5 2 3 3 2 2" xfId="10585" xr:uid="{00000000-0005-0000-0000-0000E7280000}"/>
    <cellStyle name="Normal 15 2 5 2 3 3 3" xfId="10586" xr:uid="{00000000-0005-0000-0000-0000E8280000}"/>
    <cellStyle name="Normal 15 2 5 2 3 4" xfId="10587" xr:uid="{00000000-0005-0000-0000-0000E9280000}"/>
    <cellStyle name="Normal 15 2 5 2 3 4 2" xfId="10588" xr:uid="{00000000-0005-0000-0000-0000EA280000}"/>
    <cellStyle name="Normal 15 2 5 2 3 4 2 2" xfId="10589" xr:uid="{00000000-0005-0000-0000-0000EB280000}"/>
    <cellStyle name="Normal 15 2 5 2 3 4 3" xfId="10590" xr:uid="{00000000-0005-0000-0000-0000EC280000}"/>
    <cellStyle name="Normal 15 2 5 2 3 5" xfId="10591" xr:uid="{00000000-0005-0000-0000-0000ED280000}"/>
    <cellStyle name="Normal 15 2 5 2 3 5 2" xfId="10592" xr:uid="{00000000-0005-0000-0000-0000EE280000}"/>
    <cellStyle name="Normal 15 2 5 2 3 6" xfId="10593" xr:uid="{00000000-0005-0000-0000-0000EF280000}"/>
    <cellStyle name="Normal 15 2 5 2 3 6 2" xfId="10594" xr:uid="{00000000-0005-0000-0000-0000F0280000}"/>
    <cellStyle name="Normal 15 2 5 2 3 7" xfId="10595" xr:uid="{00000000-0005-0000-0000-0000F1280000}"/>
    <cellStyle name="Normal 15 2 5 2 4" xfId="10596" xr:uid="{00000000-0005-0000-0000-0000F2280000}"/>
    <cellStyle name="Normal 15 2 5 2 4 2" xfId="10597" xr:uid="{00000000-0005-0000-0000-0000F3280000}"/>
    <cellStyle name="Normal 15 2 5 2 4 2 2" xfId="10598" xr:uid="{00000000-0005-0000-0000-0000F4280000}"/>
    <cellStyle name="Normal 15 2 5 2 4 3" xfId="10599" xr:uid="{00000000-0005-0000-0000-0000F5280000}"/>
    <cellStyle name="Normal 15 2 5 2 5" xfId="10600" xr:uid="{00000000-0005-0000-0000-0000F6280000}"/>
    <cellStyle name="Normal 15 2 5 2 5 2" xfId="10601" xr:uid="{00000000-0005-0000-0000-0000F7280000}"/>
    <cellStyle name="Normal 15 2 5 2 5 2 2" xfId="10602" xr:uid="{00000000-0005-0000-0000-0000F8280000}"/>
    <cellStyle name="Normal 15 2 5 2 5 3" xfId="10603" xr:uid="{00000000-0005-0000-0000-0000F9280000}"/>
    <cellStyle name="Normal 15 2 5 2 6" xfId="10604" xr:uid="{00000000-0005-0000-0000-0000FA280000}"/>
    <cellStyle name="Normal 15 2 5 2 6 2" xfId="10605" xr:uid="{00000000-0005-0000-0000-0000FB280000}"/>
    <cellStyle name="Normal 15 2 5 2 6 2 2" xfId="10606" xr:uid="{00000000-0005-0000-0000-0000FC280000}"/>
    <cellStyle name="Normal 15 2 5 2 6 3" xfId="10607" xr:uid="{00000000-0005-0000-0000-0000FD280000}"/>
    <cellStyle name="Normal 15 2 5 2 7" xfId="10608" xr:uid="{00000000-0005-0000-0000-0000FE280000}"/>
    <cellStyle name="Normal 15 2 5 2 7 2" xfId="10609" xr:uid="{00000000-0005-0000-0000-0000FF280000}"/>
    <cellStyle name="Normal 15 2 5 2 8" xfId="10610" xr:uid="{00000000-0005-0000-0000-000000290000}"/>
    <cellStyle name="Normal 15 2 5 2 8 2" xfId="10611" xr:uid="{00000000-0005-0000-0000-000001290000}"/>
    <cellStyle name="Normal 15 2 5 2 9" xfId="10612" xr:uid="{00000000-0005-0000-0000-000002290000}"/>
    <cellStyle name="Normal 15 2 5 3" xfId="10613" xr:uid="{00000000-0005-0000-0000-000003290000}"/>
    <cellStyle name="Normal 15 2 5 3 2" xfId="10614" xr:uid="{00000000-0005-0000-0000-000004290000}"/>
    <cellStyle name="Normal 15 2 5 3 2 2" xfId="10615" xr:uid="{00000000-0005-0000-0000-000005290000}"/>
    <cellStyle name="Normal 15 2 5 3 2 2 2" xfId="10616" xr:uid="{00000000-0005-0000-0000-000006290000}"/>
    <cellStyle name="Normal 15 2 5 3 2 2 2 2" xfId="10617" xr:uid="{00000000-0005-0000-0000-000007290000}"/>
    <cellStyle name="Normal 15 2 5 3 2 2 3" xfId="10618" xr:uid="{00000000-0005-0000-0000-000008290000}"/>
    <cellStyle name="Normal 15 2 5 3 2 3" xfId="10619" xr:uid="{00000000-0005-0000-0000-000009290000}"/>
    <cellStyle name="Normal 15 2 5 3 2 3 2" xfId="10620" xr:uid="{00000000-0005-0000-0000-00000A290000}"/>
    <cellStyle name="Normal 15 2 5 3 2 3 2 2" xfId="10621" xr:uid="{00000000-0005-0000-0000-00000B290000}"/>
    <cellStyle name="Normal 15 2 5 3 2 3 3" xfId="10622" xr:uid="{00000000-0005-0000-0000-00000C290000}"/>
    <cellStyle name="Normal 15 2 5 3 2 4" xfId="10623" xr:uid="{00000000-0005-0000-0000-00000D290000}"/>
    <cellStyle name="Normal 15 2 5 3 2 4 2" xfId="10624" xr:uid="{00000000-0005-0000-0000-00000E290000}"/>
    <cellStyle name="Normal 15 2 5 3 2 4 2 2" xfId="10625" xr:uid="{00000000-0005-0000-0000-00000F290000}"/>
    <cellStyle name="Normal 15 2 5 3 2 4 3" xfId="10626" xr:uid="{00000000-0005-0000-0000-000010290000}"/>
    <cellStyle name="Normal 15 2 5 3 2 5" xfId="10627" xr:uid="{00000000-0005-0000-0000-000011290000}"/>
    <cellStyle name="Normal 15 2 5 3 2 5 2" xfId="10628" xr:uid="{00000000-0005-0000-0000-000012290000}"/>
    <cellStyle name="Normal 15 2 5 3 2 6" xfId="10629" xr:uid="{00000000-0005-0000-0000-000013290000}"/>
    <cellStyle name="Normal 15 2 5 3 2 6 2" xfId="10630" xr:uid="{00000000-0005-0000-0000-000014290000}"/>
    <cellStyle name="Normal 15 2 5 3 2 7" xfId="10631" xr:uid="{00000000-0005-0000-0000-000015290000}"/>
    <cellStyle name="Normal 15 2 5 3 3" xfId="10632" xr:uid="{00000000-0005-0000-0000-000016290000}"/>
    <cellStyle name="Normal 15 2 5 3 3 2" xfId="10633" xr:uid="{00000000-0005-0000-0000-000017290000}"/>
    <cellStyle name="Normal 15 2 5 3 3 2 2" xfId="10634" xr:uid="{00000000-0005-0000-0000-000018290000}"/>
    <cellStyle name="Normal 15 2 5 3 3 3" xfId="10635" xr:uid="{00000000-0005-0000-0000-000019290000}"/>
    <cellStyle name="Normal 15 2 5 3 4" xfId="10636" xr:uid="{00000000-0005-0000-0000-00001A290000}"/>
    <cellStyle name="Normal 15 2 5 3 4 2" xfId="10637" xr:uid="{00000000-0005-0000-0000-00001B290000}"/>
    <cellStyle name="Normal 15 2 5 3 4 2 2" xfId="10638" xr:uid="{00000000-0005-0000-0000-00001C290000}"/>
    <cellStyle name="Normal 15 2 5 3 4 3" xfId="10639" xr:uid="{00000000-0005-0000-0000-00001D290000}"/>
    <cellStyle name="Normal 15 2 5 3 5" xfId="10640" xr:uid="{00000000-0005-0000-0000-00001E290000}"/>
    <cellStyle name="Normal 15 2 5 3 5 2" xfId="10641" xr:uid="{00000000-0005-0000-0000-00001F290000}"/>
    <cellStyle name="Normal 15 2 5 3 5 2 2" xfId="10642" xr:uid="{00000000-0005-0000-0000-000020290000}"/>
    <cellStyle name="Normal 15 2 5 3 5 3" xfId="10643" xr:uid="{00000000-0005-0000-0000-000021290000}"/>
    <cellStyle name="Normal 15 2 5 3 6" xfId="10644" xr:uid="{00000000-0005-0000-0000-000022290000}"/>
    <cellStyle name="Normal 15 2 5 3 6 2" xfId="10645" xr:uid="{00000000-0005-0000-0000-000023290000}"/>
    <cellStyle name="Normal 15 2 5 3 7" xfId="10646" xr:uid="{00000000-0005-0000-0000-000024290000}"/>
    <cellStyle name="Normal 15 2 5 3 7 2" xfId="10647" xr:uid="{00000000-0005-0000-0000-000025290000}"/>
    <cellStyle name="Normal 15 2 5 3 8" xfId="10648" xr:uid="{00000000-0005-0000-0000-000026290000}"/>
    <cellStyle name="Normal 15 2 5 4" xfId="10649" xr:uid="{00000000-0005-0000-0000-000027290000}"/>
    <cellStyle name="Normal 15 2 5 4 2" xfId="10650" xr:uid="{00000000-0005-0000-0000-000028290000}"/>
    <cellStyle name="Normal 15 2 5 4 2 2" xfId="10651" xr:uid="{00000000-0005-0000-0000-000029290000}"/>
    <cellStyle name="Normal 15 2 5 4 2 2 2" xfId="10652" xr:uid="{00000000-0005-0000-0000-00002A290000}"/>
    <cellStyle name="Normal 15 2 5 4 2 3" xfId="10653" xr:uid="{00000000-0005-0000-0000-00002B290000}"/>
    <cellStyle name="Normal 15 2 5 4 3" xfId="10654" xr:uid="{00000000-0005-0000-0000-00002C290000}"/>
    <cellStyle name="Normal 15 2 5 4 3 2" xfId="10655" xr:uid="{00000000-0005-0000-0000-00002D290000}"/>
    <cellStyle name="Normal 15 2 5 4 3 2 2" xfId="10656" xr:uid="{00000000-0005-0000-0000-00002E290000}"/>
    <cellStyle name="Normal 15 2 5 4 3 3" xfId="10657" xr:uid="{00000000-0005-0000-0000-00002F290000}"/>
    <cellStyle name="Normal 15 2 5 4 4" xfId="10658" xr:uid="{00000000-0005-0000-0000-000030290000}"/>
    <cellStyle name="Normal 15 2 5 4 4 2" xfId="10659" xr:uid="{00000000-0005-0000-0000-000031290000}"/>
    <cellStyle name="Normal 15 2 5 4 4 2 2" xfId="10660" xr:uid="{00000000-0005-0000-0000-000032290000}"/>
    <cellStyle name="Normal 15 2 5 4 4 3" xfId="10661" xr:uid="{00000000-0005-0000-0000-000033290000}"/>
    <cellStyle name="Normal 15 2 5 4 5" xfId="10662" xr:uid="{00000000-0005-0000-0000-000034290000}"/>
    <cellStyle name="Normal 15 2 5 4 5 2" xfId="10663" xr:uid="{00000000-0005-0000-0000-000035290000}"/>
    <cellStyle name="Normal 15 2 5 4 6" xfId="10664" xr:uid="{00000000-0005-0000-0000-000036290000}"/>
    <cellStyle name="Normal 15 2 5 4 6 2" xfId="10665" xr:uid="{00000000-0005-0000-0000-000037290000}"/>
    <cellStyle name="Normal 15 2 5 4 7" xfId="10666" xr:uid="{00000000-0005-0000-0000-000038290000}"/>
    <cellStyle name="Normal 15 2 5 5" xfId="10667" xr:uid="{00000000-0005-0000-0000-000039290000}"/>
    <cellStyle name="Normal 15 2 5 5 2" xfId="10668" xr:uid="{00000000-0005-0000-0000-00003A290000}"/>
    <cellStyle name="Normal 15 2 5 5 2 2" xfId="10669" xr:uid="{00000000-0005-0000-0000-00003B290000}"/>
    <cellStyle name="Normal 15 2 5 5 2 2 2" xfId="10670" xr:uid="{00000000-0005-0000-0000-00003C290000}"/>
    <cellStyle name="Normal 15 2 5 5 2 3" xfId="10671" xr:uid="{00000000-0005-0000-0000-00003D290000}"/>
    <cellStyle name="Normal 15 2 5 5 3" xfId="10672" xr:uid="{00000000-0005-0000-0000-00003E290000}"/>
    <cellStyle name="Normal 15 2 5 5 3 2" xfId="10673" xr:uid="{00000000-0005-0000-0000-00003F290000}"/>
    <cellStyle name="Normal 15 2 5 5 3 2 2" xfId="10674" xr:uid="{00000000-0005-0000-0000-000040290000}"/>
    <cellStyle name="Normal 15 2 5 5 3 3" xfId="10675" xr:uid="{00000000-0005-0000-0000-000041290000}"/>
    <cellStyle name="Normal 15 2 5 5 4" xfId="10676" xr:uid="{00000000-0005-0000-0000-000042290000}"/>
    <cellStyle name="Normal 15 2 5 5 4 2" xfId="10677" xr:uid="{00000000-0005-0000-0000-000043290000}"/>
    <cellStyle name="Normal 15 2 5 5 4 2 2" xfId="10678" xr:uid="{00000000-0005-0000-0000-000044290000}"/>
    <cellStyle name="Normal 15 2 5 5 4 3" xfId="10679" xr:uid="{00000000-0005-0000-0000-000045290000}"/>
    <cellStyle name="Normal 15 2 5 5 5" xfId="10680" xr:uid="{00000000-0005-0000-0000-000046290000}"/>
    <cellStyle name="Normal 15 2 5 5 5 2" xfId="10681" xr:uid="{00000000-0005-0000-0000-000047290000}"/>
    <cellStyle name="Normal 15 2 5 5 6" xfId="10682" xr:uid="{00000000-0005-0000-0000-000048290000}"/>
    <cellStyle name="Normal 15 2 5 5 6 2" xfId="10683" xr:uid="{00000000-0005-0000-0000-000049290000}"/>
    <cellStyle name="Normal 15 2 5 5 7" xfId="10684" xr:uid="{00000000-0005-0000-0000-00004A290000}"/>
    <cellStyle name="Normal 15 2 5 6" xfId="10685" xr:uid="{00000000-0005-0000-0000-00004B290000}"/>
    <cellStyle name="Normal 15 2 5 6 2" xfId="10686" xr:uid="{00000000-0005-0000-0000-00004C290000}"/>
    <cellStyle name="Normal 15 2 5 6 2 2" xfId="10687" xr:uid="{00000000-0005-0000-0000-00004D290000}"/>
    <cellStyle name="Normal 15 2 5 6 3" xfId="10688" xr:uid="{00000000-0005-0000-0000-00004E290000}"/>
    <cellStyle name="Normal 15 2 5 7" xfId="10689" xr:uid="{00000000-0005-0000-0000-00004F290000}"/>
    <cellStyle name="Normal 15 2 5 7 2" xfId="10690" xr:uid="{00000000-0005-0000-0000-000050290000}"/>
    <cellStyle name="Normal 15 2 5 7 2 2" xfId="10691" xr:uid="{00000000-0005-0000-0000-000051290000}"/>
    <cellStyle name="Normal 15 2 5 7 3" xfId="10692" xr:uid="{00000000-0005-0000-0000-000052290000}"/>
    <cellStyle name="Normal 15 2 5 8" xfId="10693" xr:uid="{00000000-0005-0000-0000-000053290000}"/>
    <cellStyle name="Normal 15 2 5 8 2" xfId="10694" xr:uid="{00000000-0005-0000-0000-000054290000}"/>
    <cellStyle name="Normal 15 2 5 8 2 2" xfId="10695" xr:uid="{00000000-0005-0000-0000-000055290000}"/>
    <cellStyle name="Normal 15 2 5 8 3" xfId="10696" xr:uid="{00000000-0005-0000-0000-000056290000}"/>
    <cellStyle name="Normal 15 2 5 9" xfId="10697" xr:uid="{00000000-0005-0000-0000-000057290000}"/>
    <cellStyle name="Normal 15 2 5 9 2" xfId="10698" xr:uid="{00000000-0005-0000-0000-000058290000}"/>
    <cellStyle name="Normal 15 2 6" xfId="10699" xr:uid="{00000000-0005-0000-0000-000059290000}"/>
    <cellStyle name="Normal 15 2 6 2" xfId="10700" xr:uid="{00000000-0005-0000-0000-00005A290000}"/>
    <cellStyle name="Normal 15 2 6 2 2" xfId="10701" xr:uid="{00000000-0005-0000-0000-00005B290000}"/>
    <cellStyle name="Normal 15 2 6 2 2 2" xfId="10702" xr:uid="{00000000-0005-0000-0000-00005C290000}"/>
    <cellStyle name="Normal 15 2 6 2 2 2 2" xfId="10703" xr:uid="{00000000-0005-0000-0000-00005D290000}"/>
    <cellStyle name="Normal 15 2 6 2 2 3" xfId="10704" xr:uid="{00000000-0005-0000-0000-00005E290000}"/>
    <cellStyle name="Normal 15 2 6 2 3" xfId="10705" xr:uid="{00000000-0005-0000-0000-00005F290000}"/>
    <cellStyle name="Normal 15 2 6 2 3 2" xfId="10706" xr:uid="{00000000-0005-0000-0000-000060290000}"/>
    <cellStyle name="Normal 15 2 6 2 3 2 2" xfId="10707" xr:uid="{00000000-0005-0000-0000-000061290000}"/>
    <cellStyle name="Normal 15 2 6 2 3 3" xfId="10708" xr:uid="{00000000-0005-0000-0000-000062290000}"/>
    <cellStyle name="Normal 15 2 6 2 4" xfId="10709" xr:uid="{00000000-0005-0000-0000-000063290000}"/>
    <cellStyle name="Normal 15 2 6 2 4 2" xfId="10710" xr:uid="{00000000-0005-0000-0000-000064290000}"/>
    <cellStyle name="Normal 15 2 6 2 4 2 2" xfId="10711" xr:uid="{00000000-0005-0000-0000-000065290000}"/>
    <cellStyle name="Normal 15 2 6 2 4 3" xfId="10712" xr:uid="{00000000-0005-0000-0000-000066290000}"/>
    <cellStyle name="Normal 15 2 6 2 5" xfId="10713" xr:uid="{00000000-0005-0000-0000-000067290000}"/>
    <cellStyle name="Normal 15 2 6 2 5 2" xfId="10714" xr:uid="{00000000-0005-0000-0000-000068290000}"/>
    <cellStyle name="Normal 15 2 6 2 6" xfId="10715" xr:uid="{00000000-0005-0000-0000-000069290000}"/>
    <cellStyle name="Normal 15 2 6 2 6 2" xfId="10716" xr:uid="{00000000-0005-0000-0000-00006A290000}"/>
    <cellStyle name="Normal 15 2 6 2 7" xfId="10717" xr:uid="{00000000-0005-0000-0000-00006B290000}"/>
    <cellStyle name="Normal 15 2 6 3" xfId="10718" xr:uid="{00000000-0005-0000-0000-00006C290000}"/>
    <cellStyle name="Normal 15 2 6 3 2" xfId="10719" xr:uid="{00000000-0005-0000-0000-00006D290000}"/>
    <cellStyle name="Normal 15 2 6 3 2 2" xfId="10720" xr:uid="{00000000-0005-0000-0000-00006E290000}"/>
    <cellStyle name="Normal 15 2 6 3 2 2 2" xfId="10721" xr:uid="{00000000-0005-0000-0000-00006F290000}"/>
    <cellStyle name="Normal 15 2 6 3 2 3" xfId="10722" xr:uid="{00000000-0005-0000-0000-000070290000}"/>
    <cellStyle name="Normal 15 2 6 3 3" xfId="10723" xr:uid="{00000000-0005-0000-0000-000071290000}"/>
    <cellStyle name="Normal 15 2 6 3 3 2" xfId="10724" xr:uid="{00000000-0005-0000-0000-000072290000}"/>
    <cellStyle name="Normal 15 2 6 3 3 2 2" xfId="10725" xr:uid="{00000000-0005-0000-0000-000073290000}"/>
    <cellStyle name="Normal 15 2 6 3 3 3" xfId="10726" xr:uid="{00000000-0005-0000-0000-000074290000}"/>
    <cellStyle name="Normal 15 2 6 3 4" xfId="10727" xr:uid="{00000000-0005-0000-0000-000075290000}"/>
    <cellStyle name="Normal 15 2 6 3 4 2" xfId="10728" xr:uid="{00000000-0005-0000-0000-000076290000}"/>
    <cellStyle name="Normal 15 2 6 3 4 2 2" xfId="10729" xr:uid="{00000000-0005-0000-0000-000077290000}"/>
    <cellStyle name="Normal 15 2 6 3 4 3" xfId="10730" xr:uid="{00000000-0005-0000-0000-000078290000}"/>
    <cellStyle name="Normal 15 2 6 3 5" xfId="10731" xr:uid="{00000000-0005-0000-0000-000079290000}"/>
    <cellStyle name="Normal 15 2 6 3 5 2" xfId="10732" xr:uid="{00000000-0005-0000-0000-00007A290000}"/>
    <cellStyle name="Normal 15 2 6 3 6" xfId="10733" xr:uid="{00000000-0005-0000-0000-00007B290000}"/>
    <cellStyle name="Normal 15 2 6 3 6 2" xfId="10734" xr:uid="{00000000-0005-0000-0000-00007C290000}"/>
    <cellStyle name="Normal 15 2 6 3 7" xfId="10735" xr:uid="{00000000-0005-0000-0000-00007D290000}"/>
    <cellStyle name="Normal 15 2 6 4" xfId="10736" xr:uid="{00000000-0005-0000-0000-00007E290000}"/>
    <cellStyle name="Normal 15 2 6 4 2" xfId="10737" xr:uid="{00000000-0005-0000-0000-00007F290000}"/>
    <cellStyle name="Normal 15 2 6 4 2 2" xfId="10738" xr:uid="{00000000-0005-0000-0000-000080290000}"/>
    <cellStyle name="Normal 15 2 6 4 3" xfId="10739" xr:uid="{00000000-0005-0000-0000-000081290000}"/>
    <cellStyle name="Normal 15 2 6 5" xfId="10740" xr:uid="{00000000-0005-0000-0000-000082290000}"/>
    <cellStyle name="Normal 15 2 6 5 2" xfId="10741" xr:uid="{00000000-0005-0000-0000-000083290000}"/>
    <cellStyle name="Normal 15 2 6 5 2 2" xfId="10742" xr:uid="{00000000-0005-0000-0000-000084290000}"/>
    <cellStyle name="Normal 15 2 6 5 3" xfId="10743" xr:uid="{00000000-0005-0000-0000-000085290000}"/>
    <cellStyle name="Normal 15 2 6 6" xfId="10744" xr:uid="{00000000-0005-0000-0000-000086290000}"/>
    <cellStyle name="Normal 15 2 6 6 2" xfId="10745" xr:uid="{00000000-0005-0000-0000-000087290000}"/>
    <cellStyle name="Normal 15 2 6 6 2 2" xfId="10746" xr:uid="{00000000-0005-0000-0000-000088290000}"/>
    <cellStyle name="Normal 15 2 6 6 3" xfId="10747" xr:uid="{00000000-0005-0000-0000-000089290000}"/>
    <cellStyle name="Normal 15 2 6 7" xfId="10748" xr:uid="{00000000-0005-0000-0000-00008A290000}"/>
    <cellStyle name="Normal 15 2 6 7 2" xfId="10749" xr:uid="{00000000-0005-0000-0000-00008B290000}"/>
    <cellStyle name="Normal 15 2 6 8" xfId="10750" xr:uid="{00000000-0005-0000-0000-00008C290000}"/>
    <cellStyle name="Normal 15 2 6 8 2" xfId="10751" xr:uid="{00000000-0005-0000-0000-00008D290000}"/>
    <cellStyle name="Normal 15 2 6 9" xfId="10752" xr:uid="{00000000-0005-0000-0000-00008E290000}"/>
    <cellStyle name="Normal 15 2 7" xfId="10753" xr:uid="{00000000-0005-0000-0000-00008F290000}"/>
    <cellStyle name="Normal 15 2 7 2" xfId="10754" xr:uid="{00000000-0005-0000-0000-000090290000}"/>
    <cellStyle name="Normal 15 2 7 2 2" xfId="10755" xr:uid="{00000000-0005-0000-0000-000091290000}"/>
    <cellStyle name="Normal 15 2 7 2 2 2" xfId="10756" xr:uid="{00000000-0005-0000-0000-000092290000}"/>
    <cellStyle name="Normal 15 2 7 2 3" xfId="10757" xr:uid="{00000000-0005-0000-0000-000093290000}"/>
    <cellStyle name="Normal 15 2 7 3" xfId="10758" xr:uid="{00000000-0005-0000-0000-000094290000}"/>
    <cellStyle name="Normal 15 2 7 3 2" xfId="10759" xr:uid="{00000000-0005-0000-0000-000095290000}"/>
    <cellStyle name="Normal 15 2 7 3 2 2" xfId="10760" xr:uid="{00000000-0005-0000-0000-000096290000}"/>
    <cellStyle name="Normal 15 2 7 3 3" xfId="10761" xr:uid="{00000000-0005-0000-0000-000097290000}"/>
    <cellStyle name="Normal 15 2 7 4" xfId="10762" xr:uid="{00000000-0005-0000-0000-000098290000}"/>
    <cellStyle name="Normal 15 2 7 4 2" xfId="10763" xr:uid="{00000000-0005-0000-0000-000099290000}"/>
    <cellStyle name="Normal 15 2 7 4 2 2" xfId="10764" xr:uid="{00000000-0005-0000-0000-00009A290000}"/>
    <cellStyle name="Normal 15 2 7 4 3" xfId="10765" xr:uid="{00000000-0005-0000-0000-00009B290000}"/>
    <cellStyle name="Normal 15 2 7 5" xfId="10766" xr:uid="{00000000-0005-0000-0000-00009C290000}"/>
    <cellStyle name="Normal 15 2 7 5 2" xfId="10767" xr:uid="{00000000-0005-0000-0000-00009D290000}"/>
    <cellStyle name="Normal 15 2 7 6" xfId="10768" xr:uid="{00000000-0005-0000-0000-00009E290000}"/>
    <cellStyle name="Normal 15 2 7 6 2" xfId="10769" xr:uid="{00000000-0005-0000-0000-00009F290000}"/>
    <cellStyle name="Normal 15 2 7 7" xfId="10770" xr:uid="{00000000-0005-0000-0000-0000A0290000}"/>
    <cellStyle name="Normal 15 2 8" xfId="10771" xr:uid="{00000000-0005-0000-0000-0000A1290000}"/>
    <cellStyle name="Normal 15 2 8 2" xfId="10772" xr:uid="{00000000-0005-0000-0000-0000A2290000}"/>
    <cellStyle name="Normal 15 2 8 2 2" xfId="10773" xr:uid="{00000000-0005-0000-0000-0000A3290000}"/>
    <cellStyle name="Normal 15 2 8 2 2 2" xfId="10774" xr:uid="{00000000-0005-0000-0000-0000A4290000}"/>
    <cellStyle name="Normal 15 2 8 2 3" xfId="10775" xr:uid="{00000000-0005-0000-0000-0000A5290000}"/>
    <cellStyle name="Normal 15 2 8 3" xfId="10776" xr:uid="{00000000-0005-0000-0000-0000A6290000}"/>
    <cellStyle name="Normal 15 2 8 3 2" xfId="10777" xr:uid="{00000000-0005-0000-0000-0000A7290000}"/>
    <cellStyle name="Normal 15 2 8 3 2 2" xfId="10778" xr:uid="{00000000-0005-0000-0000-0000A8290000}"/>
    <cellStyle name="Normal 15 2 8 3 3" xfId="10779" xr:uid="{00000000-0005-0000-0000-0000A9290000}"/>
    <cellStyle name="Normal 15 2 8 4" xfId="10780" xr:uid="{00000000-0005-0000-0000-0000AA290000}"/>
    <cellStyle name="Normal 15 2 8 4 2" xfId="10781" xr:uid="{00000000-0005-0000-0000-0000AB290000}"/>
    <cellStyle name="Normal 15 2 8 4 2 2" xfId="10782" xr:uid="{00000000-0005-0000-0000-0000AC290000}"/>
    <cellStyle name="Normal 15 2 8 4 3" xfId="10783" xr:uid="{00000000-0005-0000-0000-0000AD290000}"/>
    <cellStyle name="Normal 15 2 8 5" xfId="10784" xr:uid="{00000000-0005-0000-0000-0000AE290000}"/>
    <cellStyle name="Normal 15 2 8 5 2" xfId="10785" xr:uid="{00000000-0005-0000-0000-0000AF290000}"/>
    <cellStyle name="Normal 15 2 8 6" xfId="10786" xr:uid="{00000000-0005-0000-0000-0000B0290000}"/>
    <cellStyle name="Normal 15 2 8 6 2" xfId="10787" xr:uid="{00000000-0005-0000-0000-0000B1290000}"/>
    <cellStyle name="Normal 15 2 8 7" xfId="10788" xr:uid="{00000000-0005-0000-0000-0000B2290000}"/>
    <cellStyle name="Normal 15 2 9" xfId="10789" xr:uid="{00000000-0005-0000-0000-0000B3290000}"/>
    <cellStyle name="Normal 15 2 9 2" xfId="10790" xr:uid="{00000000-0005-0000-0000-0000B4290000}"/>
    <cellStyle name="Normal 15 2 9 2 2" xfId="10791" xr:uid="{00000000-0005-0000-0000-0000B5290000}"/>
    <cellStyle name="Normal 15 2 9 3" xfId="10792" xr:uid="{00000000-0005-0000-0000-0000B6290000}"/>
    <cellStyle name="Normal 15 2_Confidential Information" xfId="10793" xr:uid="{00000000-0005-0000-0000-0000B7290000}"/>
    <cellStyle name="Normal 15 3" xfId="436" xr:uid="{00000000-0005-0000-0000-0000B8290000}"/>
    <cellStyle name="Normal 15 3 10" xfId="10794" xr:uid="{00000000-0005-0000-0000-0000B9290000}"/>
    <cellStyle name="Normal 15 3 10 2" xfId="10795" xr:uid="{00000000-0005-0000-0000-0000BA290000}"/>
    <cellStyle name="Normal 15 3 10 2 2" xfId="10796" xr:uid="{00000000-0005-0000-0000-0000BB290000}"/>
    <cellStyle name="Normal 15 3 10 3" xfId="10797" xr:uid="{00000000-0005-0000-0000-0000BC290000}"/>
    <cellStyle name="Normal 15 3 11" xfId="10798" xr:uid="{00000000-0005-0000-0000-0000BD290000}"/>
    <cellStyle name="Normal 15 3 11 2" xfId="10799" xr:uid="{00000000-0005-0000-0000-0000BE290000}"/>
    <cellStyle name="Normal 15 3 12" xfId="10800" xr:uid="{00000000-0005-0000-0000-0000BF290000}"/>
    <cellStyle name="Normal 15 3 12 2" xfId="10801" xr:uid="{00000000-0005-0000-0000-0000C0290000}"/>
    <cellStyle name="Normal 15 3 13" xfId="10802" xr:uid="{00000000-0005-0000-0000-0000C1290000}"/>
    <cellStyle name="Normal 15 3 2" xfId="437" xr:uid="{00000000-0005-0000-0000-0000C2290000}"/>
    <cellStyle name="Normal 15 3 2 10" xfId="10803" xr:uid="{00000000-0005-0000-0000-0000C3290000}"/>
    <cellStyle name="Normal 15 3 2 10 2" xfId="10804" xr:uid="{00000000-0005-0000-0000-0000C4290000}"/>
    <cellStyle name="Normal 15 3 2 11" xfId="10805" xr:uid="{00000000-0005-0000-0000-0000C5290000}"/>
    <cellStyle name="Normal 15 3 2 2" xfId="10806" xr:uid="{00000000-0005-0000-0000-0000C6290000}"/>
    <cellStyle name="Normal 15 3 2 2 2" xfId="10807" xr:uid="{00000000-0005-0000-0000-0000C7290000}"/>
    <cellStyle name="Normal 15 3 2 2 2 2" xfId="10808" xr:uid="{00000000-0005-0000-0000-0000C8290000}"/>
    <cellStyle name="Normal 15 3 2 2 2 2 2" xfId="10809" xr:uid="{00000000-0005-0000-0000-0000C9290000}"/>
    <cellStyle name="Normal 15 3 2 2 2 2 2 2" xfId="10810" xr:uid="{00000000-0005-0000-0000-0000CA290000}"/>
    <cellStyle name="Normal 15 3 2 2 2 2 3" xfId="10811" xr:uid="{00000000-0005-0000-0000-0000CB290000}"/>
    <cellStyle name="Normal 15 3 2 2 2 3" xfId="10812" xr:uid="{00000000-0005-0000-0000-0000CC290000}"/>
    <cellStyle name="Normal 15 3 2 2 2 3 2" xfId="10813" xr:uid="{00000000-0005-0000-0000-0000CD290000}"/>
    <cellStyle name="Normal 15 3 2 2 2 3 2 2" xfId="10814" xr:uid="{00000000-0005-0000-0000-0000CE290000}"/>
    <cellStyle name="Normal 15 3 2 2 2 3 3" xfId="10815" xr:uid="{00000000-0005-0000-0000-0000CF290000}"/>
    <cellStyle name="Normal 15 3 2 2 2 4" xfId="10816" xr:uid="{00000000-0005-0000-0000-0000D0290000}"/>
    <cellStyle name="Normal 15 3 2 2 2 4 2" xfId="10817" xr:uid="{00000000-0005-0000-0000-0000D1290000}"/>
    <cellStyle name="Normal 15 3 2 2 2 4 2 2" xfId="10818" xr:uid="{00000000-0005-0000-0000-0000D2290000}"/>
    <cellStyle name="Normal 15 3 2 2 2 4 3" xfId="10819" xr:uid="{00000000-0005-0000-0000-0000D3290000}"/>
    <cellStyle name="Normal 15 3 2 2 2 5" xfId="10820" xr:uid="{00000000-0005-0000-0000-0000D4290000}"/>
    <cellStyle name="Normal 15 3 2 2 2 5 2" xfId="10821" xr:uid="{00000000-0005-0000-0000-0000D5290000}"/>
    <cellStyle name="Normal 15 3 2 2 2 6" xfId="10822" xr:uid="{00000000-0005-0000-0000-0000D6290000}"/>
    <cellStyle name="Normal 15 3 2 2 2 6 2" xfId="10823" xr:uid="{00000000-0005-0000-0000-0000D7290000}"/>
    <cellStyle name="Normal 15 3 2 2 2 7" xfId="10824" xr:uid="{00000000-0005-0000-0000-0000D8290000}"/>
    <cellStyle name="Normal 15 3 2 2 3" xfId="10825" xr:uid="{00000000-0005-0000-0000-0000D9290000}"/>
    <cellStyle name="Normal 15 3 2 2 3 2" xfId="10826" xr:uid="{00000000-0005-0000-0000-0000DA290000}"/>
    <cellStyle name="Normal 15 3 2 2 3 2 2" xfId="10827" xr:uid="{00000000-0005-0000-0000-0000DB290000}"/>
    <cellStyle name="Normal 15 3 2 2 3 2 2 2" xfId="10828" xr:uid="{00000000-0005-0000-0000-0000DC290000}"/>
    <cellStyle name="Normal 15 3 2 2 3 2 3" xfId="10829" xr:uid="{00000000-0005-0000-0000-0000DD290000}"/>
    <cellStyle name="Normal 15 3 2 2 3 3" xfId="10830" xr:uid="{00000000-0005-0000-0000-0000DE290000}"/>
    <cellStyle name="Normal 15 3 2 2 3 3 2" xfId="10831" xr:uid="{00000000-0005-0000-0000-0000DF290000}"/>
    <cellStyle name="Normal 15 3 2 2 3 3 2 2" xfId="10832" xr:uid="{00000000-0005-0000-0000-0000E0290000}"/>
    <cellStyle name="Normal 15 3 2 2 3 3 3" xfId="10833" xr:uid="{00000000-0005-0000-0000-0000E1290000}"/>
    <cellStyle name="Normal 15 3 2 2 3 4" xfId="10834" xr:uid="{00000000-0005-0000-0000-0000E2290000}"/>
    <cellStyle name="Normal 15 3 2 2 3 4 2" xfId="10835" xr:uid="{00000000-0005-0000-0000-0000E3290000}"/>
    <cellStyle name="Normal 15 3 2 2 3 4 2 2" xfId="10836" xr:uid="{00000000-0005-0000-0000-0000E4290000}"/>
    <cellStyle name="Normal 15 3 2 2 3 4 3" xfId="10837" xr:uid="{00000000-0005-0000-0000-0000E5290000}"/>
    <cellStyle name="Normal 15 3 2 2 3 5" xfId="10838" xr:uid="{00000000-0005-0000-0000-0000E6290000}"/>
    <cellStyle name="Normal 15 3 2 2 3 5 2" xfId="10839" xr:uid="{00000000-0005-0000-0000-0000E7290000}"/>
    <cellStyle name="Normal 15 3 2 2 3 6" xfId="10840" xr:uid="{00000000-0005-0000-0000-0000E8290000}"/>
    <cellStyle name="Normal 15 3 2 2 3 6 2" xfId="10841" xr:uid="{00000000-0005-0000-0000-0000E9290000}"/>
    <cellStyle name="Normal 15 3 2 2 3 7" xfId="10842" xr:uid="{00000000-0005-0000-0000-0000EA290000}"/>
    <cellStyle name="Normal 15 3 2 2 4" xfId="10843" xr:uid="{00000000-0005-0000-0000-0000EB290000}"/>
    <cellStyle name="Normal 15 3 2 2 4 2" xfId="10844" xr:uid="{00000000-0005-0000-0000-0000EC290000}"/>
    <cellStyle name="Normal 15 3 2 2 4 2 2" xfId="10845" xr:uid="{00000000-0005-0000-0000-0000ED290000}"/>
    <cellStyle name="Normal 15 3 2 2 4 3" xfId="10846" xr:uid="{00000000-0005-0000-0000-0000EE290000}"/>
    <cellStyle name="Normal 15 3 2 2 5" xfId="10847" xr:uid="{00000000-0005-0000-0000-0000EF290000}"/>
    <cellStyle name="Normal 15 3 2 2 5 2" xfId="10848" xr:uid="{00000000-0005-0000-0000-0000F0290000}"/>
    <cellStyle name="Normal 15 3 2 2 5 2 2" xfId="10849" xr:uid="{00000000-0005-0000-0000-0000F1290000}"/>
    <cellStyle name="Normal 15 3 2 2 5 3" xfId="10850" xr:uid="{00000000-0005-0000-0000-0000F2290000}"/>
    <cellStyle name="Normal 15 3 2 2 6" xfId="10851" xr:uid="{00000000-0005-0000-0000-0000F3290000}"/>
    <cellStyle name="Normal 15 3 2 2 6 2" xfId="10852" xr:uid="{00000000-0005-0000-0000-0000F4290000}"/>
    <cellStyle name="Normal 15 3 2 2 6 2 2" xfId="10853" xr:uid="{00000000-0005-0000-0000-0000F5290000}"/>
    <cellStyle name="Normal 15 3 2 2 6 3" xfId="10854" xr:uid="{00000000-0005-0000-0000-0000F6290000}"/>
    <cellStyle name="Normal 15 3 2 2 7" xfId="10855" xr:uid="{00000000-0005-0000-0000-0000F7290000}"/>
    <cellStyle name="Normal 15 3 2 2 7 2" xfId="10856" xr:uid="{00000000-0005-0000-0000-0000F8290000}"/>
    <cellStyle name="Normal 15 3 2 2 8" xfId="10857" xr:uid="{00000000-0005-0000-0000-0000F9290000}"/>
    <cellStyle name="Normal 15 3 2 2 8 2" xfId="10858" xr:uid="{00000000-0005-0000-0000-0000FA290000}"/>
    <cellStyle name="Normal 15 3 2 2 9" xfId="10859" xr:uid="{00000000-0005-0000-0000-0000FB290000}"/>
    <cellStyle name="Normal 15 3 2 3" xfId="10860" xr:uid="{00000000-0005-0000-0000-0000FC290000}"/>
    <cellStyle name="Normal 15 3 2 3 2" xfId="10861" xr:uid="{00000000-0005-0000-0000-0000FD290000}"/>
    <cellStyle name="Normal 15 3 2 3 2 2" xfId="10862" xr:uid="{00000000-0005-0000-0000-0000FE290000}"/>
    <cellStyle name="Normal 15 3 2 3 2 2 2" xfId="10863" xr:uid="{00000000-0005-0000-0000-0000FF290000}"/>
    <cellStyle name="Normal 15 3 2 3 2 2 2 2" xfId="10864" xr:uid="{00000000-0005-0000-0000-0000002A0000}"/>
    <cellStyle name="Normal 15 3 2 3 2 2 3" xfId="10865" xr:uid="{00000000-0005-0000-0000-0000012A0000}"/>
    <cellStyle name="Normal 15 3 2 3 2 3" xfId="10866" xr:uid="{00000000-0005-0000-0000-0000022A0000}"/>
    <cellStyle name="Normal 15 3 2 3 2 3 2" xfId="10867" xr:uid="{00000000-0005-0000-0000-0000032A0000}"/>
    <cellStyle name="Normal 15 3 2 3 2 3 2 2" xfId="10868" xr:uid="{00000000-0005-0000-0000-0000042A0000}"/>
    <cellStyle name="Normal 15 3 2 3 2 3 3" xfId="10869" xr:uid="{00000000-0005-0000-0000-0000052A0000}"/>
    <cellStyle name="Normal 15 3 2 3 2 4" xfId="10870" xr:uid="{00000000-0005-0000-0000-0000062A0000}"/>
    <cellStyle name="Normal 15 3 2 3 2 4 2" xfId="10871" xr:uid="{00000000-0005-0000-0000-0000072A0000}"/>
    <cellStyle name="Normal 15 3 2 3 2 4 2 2" xfId="10872" xr:uid="{00000000-0005-0000-0000-0000082A0000}"/>
    <cellStyle name="Normal 15 3 2 3 2 4 3" xfId="10873" xr:uid="{00000000-0005-0000-0000-0000092A0000}"/>
    <cellStyle name="Normal 15 3 2 3 2 5" xfId="10874" xr:uid="{00000000-0005-0000-0000-00000A2A0000}"/>
    <cellStyle name="Normal 15 3 2 3 2 5 2" xfId="10875" xr:uid="{00000000-0005-0000-0000-00000B2A0000}"/>
    <cellStyle name="Normal 15 3 2 3 2 6" xfId="10876" xr:uid="{00000000-0005-0000-0000-00000C2A0000}"/>
    <cellStyle name="Normal 15 3 2 3 2 6 2" xfId="10877" xr:uid="{00000000-0005-0000-0000-00000D2A0000}"/>
    <cellStyle name="Normal 15 3 2 3 2 7" xfId="10878" xr:uid="{00000000-0005-0000-0000-00000E2A0000}"/>
    <cellStyle name="Normal 15 3 2 3 3" xfId="10879" xr:uid="{00000000-0005-0000-0000-00000F2A0000}"/>
    <cellStyle name="Normal 15 3 2 3 3 2" xfId="10880" xr:uid="{00000000-0005-0000-0000-0000102A0000}"/>
    <cellStyle name="Normal 15 3 2 3 3 2 2" xfId="10881" xr:uid="{00000000-0005-0000-0000-0000112A0000}"/>
    <cellStyle name="Normal 15 3 2 3 3 3" xfId="10882" xr:uid="{00000000-0005-0000-0000-0000122A0000}"/>
    <cellStyle name="Normal 15 3 2 3 4" xfId="10883" xr:uid="{00000000-0005-0000-0000-0000132A0000}"/>
    <cellStyle name="Normal 15 3 2 3 4 2" xfId="10884" xr:uid="{00000000-0005-0000-0000-0000142A0000}"/>
    <cellStyle name="Normal 15 3 2 3 4 2 2" xfId="10885" xr:uid="{00000000-0005-0000-0000-0000152A0000}"/>
    <cellStyle name="Normal 15 3 2 3 4 3" xfId="10886" xr:uid="{00000000-0005-0000-0000-0000162A0000}"/>
    <cellStyle name="Normal 15 3 2 3 5" xfId="10887" xr:uid="{00000000-0005-0000-0000-0000172A0000}"/>
    <cellStyle name="Normal 15 3 2 3 5 2" xfId="10888" xr:uid="{00000000-0005-0000-0000-0000182A0000}"/>
    <cellStyle name="Normal 15 3 2 3 5 2 2" xfId="10889" xr:uid="{00000000-0005-0000-0000-0000192A0000}"/>
    <cellStyle name="Normal 15 3 2 3 5 3" xfId="10890" xr:uid="{00000000-0005-0000-0000-00001A2A0000}"/>
    <cellStyle name="Normal 15 3 2 3 6" xfId="10891" xr:uid="{00000000-0005-0000-0000-00001B2A0000}"/>
    <cellStyle name="Normal 15 3 2 3 6 2" xfId="10892" xr:uid="{00000000-0005-0000-0000-00001C2A0000}"/>
    <cellStyle name="Normal 15 3 2 3 7" xfId="10893" xr:uid="{00000000-0005-0000-0000-00001D2A0000}"/>
    <cellStyle name="Normal 15 3 2 3 7 2" xfId="10894" xr:uid="{00000000-0005-0000-0000-00001E2A0000}"/>
    <cellStyle name="Normal 15 3 2 3 8" xfId="10895" xr:uid="{00000000-0005-0000-0000-00001F2A0000}"/>
    <cellStyle name="Normal 15 3 2 4" xfId="10896" xr:uid="{00000000-0005-0000-0000-0000202A0000}"/>
    <cellStyle name="Normal 15 3 2 4 2" xfId="10897" xr:uid="{00000000-0005-0000-0000-0000212A0000}"/>
    <cellStyle name="Normal 15 3 2 4 2 2" xfId="10898" xr:uid="{00000000-0005-0000-0000-0000222A0000}"/>
    <cellStyle name="Normal 15 3 2 4 2 2 2" xfId="10899" xr:uid="{00000000-0005-0000-0000-0000232A0000}"/>
    <cellStyle name="Normal 15 3 2 4 2 3" xfId="10900" xr:uid="{00000000-0005-0000-0000-0000242A0000}"/>
    <cellStyle name="Normal 15 3 2 4 3" xfId="10901" xr:uid="{00000000-0005-0000-0000-0000252A0000}"/>
    <cellStyle name="Normal 15 3 2 4 3 2" xfId="10902" xr:uid="{00000000-0005-0000-0000-0000262A0000}"/>
    <cellStyle name="Normal 15 3 2 4 3 2 2" xfId="10903" xr:uid="{00000000-0005-0000-0000-0000272A0000}"/>
    <cellStyle name="Normal 15 3 2 4 3 3" xfId="10904" xr:uid="{00000000-0005-0000-0000-0000282A0000}"/>
    <cellStyle name="Normal 15 3 2 4 4" xfId="10905" xr:uid="{00000000-0005-0000-0000-0000292A0000}"/>
    <cellStyle name="Normal 15 3 2 4 4 2" xfId="10906" xr:uid="{00000000-0005-0000-0000-00002A2A0000}"/>
    <cellStyle name="Normal 15 3 2 4 4 2 2" xfId="10907" xr:uid="{00000000-0005-0000-0000-00002B2A0000}"/>
    <cellStyle name="Normal 15 3 2 4 4 3" xfId="10908" xr:uid="{00000000-0005-0000-0000-00002C2A0000}"/>
    <cellStyle name="Normal 15 3 2 4 5" xfId="10909" xr:uid="{00000000-0005-0000-0000-00002D2A0000}"/>
    <cellStyle name="Normal 15 3 2 4 5 2" xfId="10910" xr:uid="{00000000-0005-0000-0000-00002E2A0000}"/>
    <cellStyle name="Normal 15 3 2 4 6" xfId="10911" xr:uid="{00000000-0005-0000-0000-00002F2A0000}"/>
    <cellStyle name="Normal 15 3 2 4 6 2" xfId="10912" xr:uid="{00000000-0005-0000-0000-0000302A0000}"/>
    <cellStyle name="Normal 15 3 2 4 7" xfId="10913" xr:uid="{00000000-0005-0000-0000-0000312A0000}"/>
    <cellStyle name="Normal 15 3 2 5" xfId="10914" xr:uid="{00000000-0005-0000-0000-0000322A0000}"/>
    <cellStyle name="Normal 15 3 2 5 2" xfId="10915" xr:uid="{00000000-0005-0000-0000-0000332A0000}"/>
    <cellStyle name="Normal 15 3 2 5 2 2" xfId="10916" xr:uid="{00000000-0005-0000-0000-0000342A0000}"/>
    <cellStyle name="Normal 15 3 2 5 2 2 2" xfId="10917" xr:uid="{00000000-0005-0000-0000-0000352A0000}"/>
    <cellStyle name="Normal 15 3 2 5 2 3" xfId="10918" xr:uid="{00000000-0005-0000-0000-0000362A0000}"/>
    <cellStyle name="Normal 15 3 2 5 3" xfId="10919" xr:uid="{00000000-0005-0000-0000-0000372A0000}"/>
    <cellStyle name="Normal 15 3 2 5 3 2" xfId="10920" xr:uid="{00000000-0005-0000-0000-0000382A0000}"/>
    <cellStyle name="Normal 15 3 2 5 3 2 2" xfId="10921" xr:uid="{00000000-0005-0000-0000-0000392A0000}"/>
    <cellStyle name="Normal 15 3 2 5 3 3" xfId="10922" xr:uid="{00000000-0005-0000-0000-00003A2A0000}"/>
    <cellStyle name="Normal 15 3 2 5 4" xfId="10923" xr:uid="{00000000-0005-0000-0000-00003B2A0000}"/>
    <cellStyle name="Normal 15 3 2 5 4 2" xfId="10924" xr:uid="{00000000-0005-0000-0000-00003C2A0000}"/>
    <cellStyle name="Normal 15 3 2 5 4 2 2" xfId="10925" xr:uid="{00000000-0005-0000-0000-00003D2A0000}"/>
    <cellStyle name="Normal 15 3 2 5 4 3" xfId="10926" xr:uid="{00000000-0005-0000-0000-00003E2A0000}"/>
    <cellStyle name="Normal 15 3 2 5 5" xfId="10927" xr:uid="{00000000-0005-0000-0000-00003F2A0000}"/>
    <cellStyle name="Normal 15 3 2 5 5 2" xfId="10928" xr:uid="{00000000-0005-0000-0000-0000402A0000}"/>
    <cellStyle name="Normal 15 3 2 5 6" xfId="10929" xr:uid="{00000000-0005-0000-0000-0000412A0000}"/>
    <cellStyle name="Normal 15 3 2 5 6 2" xfId="10930" xr:uid="{00000000-0005-0000-0000-0000422A0000}"/>
    <cellStyle name="Normal 15 3 2 5 7" xfId="10931" xr:uid="{00000000-0005-0000-0000-0000432A0000}"/>
    <cellStyle name="Normal 15 3 2 6" xfId="10932" xr:uid="{00000000-0005-0000-0000-0000442A0000}"/>
    <cellStyle name="Normal 15 3 2 6 2" xfId="10933" xr:uid="{00000000-0005-0000-0000-0000452A0000}"/>
    <cellStyle name="Normal 15 3 2 6 2 2" xfId="10934" xr:uid="{00000000-0005-0000-0000-0000462A0000}"/>
    <cellStyle name="Normal 15 3 2 6 3" xfId="10935" xr:uid="{00000000-0005-0000-0000-0000472A0000}"/>
    <cellStyle name="Normal 15 3 2 7" xfId="10936" xr:uid="{00000000-0005-0000-0000-0000482A0000}"/>
    <cellStyle name="Normal 15 3 2 7 2" xfId="10937" xr:uid="{00000000-0005-0000-0000-0000492A0000}"/>
    <cellStyle name="Normal 15 3 2 7 2 2" xfId="10938" xr:uid="{00000000-0005-0000-0000-00004A2A0000}"/>
    <cellStyle name="Normal 15 3 2 7 3" xfId="10939" xr:uid="{00000000-0005-0000-0000-00004B2A0000}"/>
    <cellStyle name="Normal 15 3 2 8" xfId="10940" xr:uid="{00000000-0005-0000-0000-00004C2A0000}"/>
    <cellStyle name="Normal 15 3 2 8 2" xfId="10941" xr:uid="{00000000-0005-0000-0000-00004D2A0000}"/>
    <cellStyle name="Normal 15 3 2 8 2 2" xfId="10942" xr:uid="{00000000-0005-0000-0000-00004E2A0000}"/>
    <cellStyle name="Normal 15 3 2 8 3" xfId="10943" xr:uid="{00000000-0005-0000-0000-00004F2A0000}"/>
    <cellStyle name="Normal 15 3 2 9" xfId="10944" xr:uid="{00000000-0005-0000-0000-0000502A0000}"/>
    <cellStyle name="Normal 15 3 2 9 2" xfId="10945" xr:uid="{00000000-0005-0000-0000-0000512A0000}"/>
    <cellStyle name="Normal 15 3 3" xfId="438" xr:uid="{00000000-0005-0000-0000-0000522A0000}"/>
    <cellStyle name="Normal 15 3 3 10" xfId="10946" xr:uid="{00000000-0005-0000-0000-0000532A0000}"/>
    <cellStyle name="Normal 15 3 3 10 2" xfId="10947" xr:uid="{00000000-0005-0000-0000-0000542A0000}"/>
    <cellStyle name="Normal 15 3 3 11" xfId="10948" xr:uid="{00000000-0005-0000-0000-0000552A0000}"/>
    <cellStyle name="Normal 15 3 3 2" xfId="10949" xr:uid="{00000000-0005-0000-0000-0000562A0000}"/>
    <cellStyle name="Normal 15 3 3 2 2" xfId="10950" xr:uid="{00000000-0005-0000-0000-0000572A0000}"/>
    <cellStyle name="Normal 15 3 3 2 2 2" xfId="10951" xr:uid="{00000000-0005-0000-0000-0000582A0000}"/>
    <cellStyle name="Normal 15 3 3 2 2 2 2" xfId="10952" xr:uid="{00000000-0005-0000-0000-0000592A0000}"/>
    <cellStyle name="Normal 15 3 3 2 2 2 2 2" xfId="10953" xr:uid="{00000000-0005-0000-0000-00005A2A0000}"/>
    <cellStyle name="Normal 15 3 3 2 2 2 3" xfId="10954" xr:uid="{00000000-0005-0000-0000-00005B2A0000}"/>
    <cellStyle name="Normal 15 3 3 2 2 3" xfId="10955" xr:uid="{00000000-0005-0000-0000-00005C2A0000}"/>
    <cellStyle name="Normal 15 3 3 2 2 3 2" xfId="10956" xr:uid="{00000000-0005-0000-0000-00005D2A0000}"/>
    <cellStyle name="Normal 15 3 3 2 2 3 2 2" xfId="10957" xr:uid="{00000000-0005-0000-0000-00005E2A0000}"/>
    <cellStyle name="Normal 15 3 3 2 2 3 3" xfId="10958" xr:uid="{00000000-0005-0000-0000-00005F2A0000}"/>
    <cellStyle name="Normal 15 3 3 2 2 4" xfId="10959" xr:uid="{00000000-0005-0000-0000-0000602A0000}"/>
    <cellStyle name="Normal 15 3 3 2 2 4 2" xfId="10960" xr:uid="{00000000-0005-0000-0000-0000612A0000}"/>
    <cellStyle name="Normal 15 3 3 2 2 4 2 2" xfId="10961" xr:uid="{00000000-0005-0000-0000-0000622A0000}"/>
    <cellStyle name="Normal 15 3 3 2 2 4 3" xfId="10962" xr:uid="{00000000-0005-0000-0000-0000632A0000}"/>
    <cellStyle name="Normal 15 3 3 2 2 5" xfId="10963" xr:uid="{00000000-0005-0000-0000-0000642A0000}"/>
    <cellStyle name="Normal 15 3 3 2 2 5 2" xfId="10964" xr:uid="{00000000-0005-0000-0000-0000652A0000}"/>
    <cellStyle name="Normal 15 3 3 2 2 6" xfId="10965" xr:uid="{00000000-0005-0000-0000-0000662A0000}"/>
    <cellStyle name="Normal 15 3 3 2 2 6 2" xfId="10966" xr:uid="{00000000-0005-0000-0000-0000672A0000}"/>
    <cellStyle name="Normal 15 3 3 2 2 7" xfId="10967" xr:uid="{00000000-0005-0000-0000-0000682A0000}"/>
    <cellStyle name="Normal 15 3 3 2 3" xfId="10968" xr:uid="{00000000-0005-0000-0000-0000692A0000}"/>
    <cellStyle name="Normal 15 3 3 2 3 2" xfId="10969" xr:uid="{00000000-0005-0000-0000-00006A2A0000}"/>
    <cellStyle name="Normal 15 3 3 2 3 2 2" xfId="10970" xr:uid="{00000000-0005-0000-0000-00006B2A0000}"/>
    <cellStyle name="Normal 15 3 3 2 3 2 2 2" xfId="10971" xr:uid="{00000000-0005-0000-0000-00006C2A0000}"/>
    <cellStyle name="Normal 15 3 3 2 3 2 3" xfId="10972" xr:uid="{00000000-0005-0000-0000-00006D2A0000}"/>
    <cellStyle name="Normal 15 3 3 2 3 3" xfId="10973" xr:uid="{00000000-0005-0000-0000-00006E2A0000}"/>
    <cellStyle name="Normal 15 3 3 2 3 3 2" xfId="10974" xr:uid="{00000000-0005-0000-0000-00006F2A0000}"/>
    <cellStyle name="Normal 15 3 3 2 3 3 2 2" xfId="10975" xr:uid="{00000000-0005-0000-0000-0000702A0000}"/>
    <cellStyle name="Normal 15 3 3 2 3 3 3" xfId="10976" xr:uid="{00000000-0005-0000-0000-0000712A0000}"/>
    <cellStyle name="Normal 15 3 3 2 3 4" xfId="10977" xr:uid="{00000000-0005-0000-0000-0000722A0000}"/>
    <cellStyle name="Normal 15 3 3 2 3 4 2" xfId="10978" xr:uid="{00000000-0005-0000-0000-0000732A0000}"/>
    <cellStyle name="Normal 15 3 3 2 3 4 2 2" xfId="10979" xr:uid="{00000000-0005-0000-0000-0000742A0000}"/>
    <cellStyle name="Normal 15 3 3 2 3 4 3" xfId="10980" xr:uid="{00000000-0005-0000-0000-0000752A0000}"/>
    <cellStyle name="Normal 15 3 3 2 3 5" xfId="10981" xr:uid="{00000000-0005-0000-0000-0000762A0000}"/>
    <cellStyle name="Normal 15 3 3 2 3 5 2" xfId="10982" xr:uid="{00000000-0005-0000-0000-0000772A0000}"/>
    <cellStyle name="Normal 15 3 3 2 3 6" xfId="10983" xr:uid="{00000000-0005-0000-0000-0000782A0000}"/>
    <cellStyle name="Normal 15 3 3 2 3 6 2" xfId="10984" xr:uid="{00000000-0005-0000-0000-0000792A0000}"/>
    <cellStyle name="Normal 15 3 3 2 3 7" xfId="10985" xr:uid="{00000000-0005-0000-0000-00007A2A0000}"/>
    <cellStyle name="Normal 15 3 3 2 4" xfId="10986" xr:uid="{00000000-0005-0000-0000-00007B2A0000}"/>
    <cellStyle name="Normal 15 3 3 2 4 2" xfId="10987" xr:uid="{00000000-0005-0000-0000-00007C2A0000}"/>
    <cellStyle name="Normal 15 3 3 2 4 2 2" xfId="10988" xr:uid="{00000000-0005-0000-0000-00007D2A0000}"/>
    <cellStyle name="Normal 15 3 3 2 4 3" xfId="10989" xr:uid="{00000000-0005-0000-0000-00007E2A0000}"/>
    <cellStyle name="Normal 15 3 3 2 5" xfId="10990" xr:uid="{00000000-0005-0000-0000-00007F2A0000}"/>
    <cellStyle name="Normal 15 3 3 2 5 2" xfId="10991" xr:uid="{00000000-0005-0000-0000-0000802A0000}"/>
    <cellStyle name="Normal 15 3 3 2 5 2 2" xfId="10992" xr:uid="{00000000-0005-0000-0000-0000812A0000}"/>
    <cellStyle name="Normal 15 3 3 2 5 3" xfId="10993" xr:uid="{00000000-0005-0000-0000-0000822A0000}"/>
    <cellStyle name="Normal 15 3 3 2 6" xfId="10994" xr:uid="{00000000-0005-0000-0000-0000832A0000}"/>
    <cellStyle name="Normal 15 3 3 2 6 2" xfId="10995" xr:uid="{00000000-0005-0000-0000-0000842A0000}"/>
    <cellStyle name="Normal 15 3 3 2 6 2 2" xfId="10996" xr:uid="{00000000-0005-0000-0000-0000852A0000}"/>
    <cellStyle name="Normal 15 3 3 2 6 3" xfId="10997" xr:uid="{00000000-0005-0000-0000-0000862A0000}"/>
    <cellStyle name="Normal 15 3 3 2 7" xfId="10998" xr:uid="{00000000-0005-0000-0000-0000872A0000}"/>
    <cellStyle name="Normal 15 3 3 2 7 2" xfId="10999" xr:uid="{00000000-0005-0000-0000-0000882A0000}"/>
    <cellStyle name="Normal 15 3 3 2 8" xfId="11000" xr:uid="{00000000-0005-0000-0000-0000892A0000}"/>
    <cellStyle name="Normal 15 3 3 2 8 2" xfId="11001" xr:uid="{00000000-0005-0000-0000-00008A2A0000}"/>
    <cellStyle name="Normal 15 3 3 2 9" xfId="11002" xr:uid="{00000000-0005-0000-0000-00008B2A0000}"/>
    <cellStyle name="Normal 15 3 3 3" xfId="11003" xr:uid="{00000000-0005-0000-0000-00008C2A0000}"/>
    <cellStyle name="Normal 15 3 3 3 2" xfId="11004" xr:uid="{00000000-0005-0000-0000-00008D2A0000}"/>
    <cellStyle name="Normal 15 3 3 3 2 2" xfId="11005" xr:uid="{00000000-0005-0000-0000-00008E2A0000}"/>
    <cellStyle name="Normal 15 3 3 3 2 2 2" xfId="11006" xr:uid="{00000000-0005-0000-0000-00008F2A0000}"/>
    <cellStyle name="Normal 15 3 3 3 2 2 2 2" xfId="11007" xr:uid="{00000000-0005-0000-0000-0000902A0000}"/>
    <cellStyle name="Normal 15 3 3 3 2 2 3" xfId="11008" xr:uid="{00000000-0005-0000-0000-0000912A0000}"/>
    <cellStyle name="Normal 15 3 3 3 2 3" xfId="11009" xr:uid="{00000000-0005-0000-0000-0000922A0000}"/>
    <cellStyle name="Normal 15 3 3 3 2 3 2" xfId="11010" xr:uid="{00000000-0005-0000-0000-0000932A0000}"/>
    <cellStyle name="Normal 15 3 3 3 2 3 2 2" xfId="11011" xr:uid="{00000000-0005-0000-0000-0000942A0000}"/>
    <cellStyle name="Normal 15 3 3 3 2 3 3" xfId="11012" xr:uid="{00000000-0005-0000-0000-0000952A0000}"/>
    <cellStyle name="Normal 15 3 3 3 2 4" xfId="11013" xr:uid="{00000000-0005-0000-0000-0000962A0000}"/>
    <cellStyle name="Normal 15 3 3 3 2 4 2" xfId="11014" xr:uid="{00000000-0005-0000-0000-0000972A0000}"/>
    <cellStyle name="Normal 15 3 3 3 2 4 2 2" xfId="11015" xr:uid="{00000000-0005-0000-0000-0000982A0000}"/>
    <cellStyle name="Normal 15 3 3 3 2 4 3" xfId="11016" xr:uid="{00000000-0005-0000-0000-0000992A0000}"/>
    <cellStyle name="Normal 15 3 3 3 2 5" xfId="11017" xr:uid="{00000000-0005-0000-0000-00009A2A0000}"/>
    <cellStyle name="Normal 15 3 3 3 2 5 2" xfId="11018" xr:uid="{00000000-0005-0000-0000-00009B2A0000}"/>
    <cellStyle name="Normal 15 3 3 3 2 6" xfId="11019" xr:uid="{00000000-0005-0000-0000-00009C2A0000}"/>
    <cellStyle name="Normal 15 3 3 3 2 6 2" xfId="11020" xr:uid="{00000000-0005-0000-0000-00009D2A0000}"/>
    <cellStyle name="Normal 15 3 3 3 2 7" xfId="11021" xr:uid="{00000000-0005-0000-0000-00009E2A0000}"/>
    <cellStyle name="Normal 15 3 3 3 3" xfId="11022" xr:uid="{00000000-0005-0000-0000-00009F2A0000}"/>
    <cellStyle name="Normal 15 3 3 3 3 2" xfId="11023" xr:uid="{00000000-0005-0000-0000-0000A02A0000}"/>
    <cellStyle name="Normal 15 3 3 3 3 2 2" xfId="11024" xr:uid="{00000000-0005-0000-0000-0000A12A0000}"/>
    <cellStyle name="Normal 15 3 3 3 3 3" xfId="11025" xr:uid="{00000000-0005-0000-0000-0000A22A0000}"/>
    <cellStyle name="Normal 15 3 3 3 4" xfId="11026" xr:uid="{00000000-0005-0000-0000-0000A32A0000}"/>
    <cellStyle name="Normal 15 3 3 3 4 2" xfId="11027" xr:uid="{00000000-0005-0000-0000-0000A42A0000}"/>
    <cellStyle name="Normal 15 3 3 3 4 2 2" xfId="11028" xr:uid="{00000000-0005-0000-0000-0000A52A0000}"/>
    <cellStyle name="Normal 15 3 3 3 4 3" xfId="11029" xr:uid="{00000000-0005-0000-0000-0000A62A0000}"/>
    <cellStyle name="Normal 15 3 3 3 5" xfId="11030" xr:uid="{00000000-0005-0000-0000-0000A72A0000}"/>
    <cellStyle name="Normal 15 3 3 3 5 2" xfId="11031" xr:uid="{00000000-0005-0000-0000-0000A82A0000}"/>
    <cellStyle name="Normal 15 3 3 3 5 2 2" xfId="11032" xr:uid="{00000000-0005-0000-0000-0000A92A0000}"/>
    <cellStyle name="Normal 15 3 3 3 5 3" xfId="11033" xr:uid="{00000000-0005-0000-0000-0000AA2A0000}"/>
    <cellStyle name="Normal 15 3 3 3 6" xfId="11034" xr:uid="{00000000-0005-0000-0000-0000AB2A0000}"/>
    <cellStyle name="Normal 15 3 3 3 6 2" xfId="11035" xr:uid="{00000000-0005-0000-0000-0000AC2A0000}"/>
    <cellStyle name="Normal 15 3 3 3 7" xfId="11036" xr:uid="{00000000-0005-0000-0000-0000AD2A0000}"/>
    <cellStyle name="Normal 15 3 3 3 7 2" xfId="11037" xr:uid="{00000000-0005-0000-0000-0000AE2A0000}"/>
    <cellStyle name="Normal 15 3 3 3 8" xfId="11038" xr:uid="{00000000-0005-0000-0000-0000AF2A0000}"/>
    <cellStyle name="Normal 15 3 3 4" xfId="11039" xr:uid="{00000000-0005-0000-0000-0000B02A0000}"/>
    <cellStyle name="Normal 15 3 3 4 2" xfId="11040" xr:uid="{00000000-0005-0000-0000-0000B12A0000}"/>
    <cellStyle name="Normal 15 3 3 4 2 2" xfId="11041" xr:uid="{00000000-0005-0000-0000-0000B22A0000}"/>
    <cellStyle name="Normal 15 3 3 4 2 2 2" xfId="11042" xr:uid="{00000000-0005-0000-0000-0000B32A0000}"/>
    <cellStyle name="Normal 15 3 3 4 2 3" xfId="11043" xr:uid="{00000000-0005-0000-0000-0000B42A0000}"/>
    <cellStyle name="Normal 15 3 3 4 3" xfId="11044" xr:uid="{00000000-0005-0000-0000-0000B52A0000}"/>
    <cellStyle name="Normal 15 3 3 4 3 2" xfId="11045" xr:uid="{00000000-0005-0000-0000-0000B62A0000}"/>
    <cellStyle name="Normal 15 3 3 4 3 2 2" xfId="11046" xr:uid="{00000000-0005-0000-0000-0000B72A0000}"/>
    <cellStyle name="Normal 15 3 3 4 3 3" xfId="11047" xr:uid="{00000000-0005-0000-0000-0000B82A0000}"/>
    <cellStyle name="Normal 15 3 3 4 4" xfId="11048" xr:uid="{00000000-0005-0000-0000-0000B92A0000}"/>
    <cellStyle name="Normal 15 3 3 4 4 2" xfId="11049" xr:uid="{00000000-0005-0000-0000-0000BA2A0000}"/>
    <cellStyle name="Normal 15 3 3 4 4 2 2" xfId="11050" xr:uid="{00000000-0005-0000-0000-0000BB2A0000}"/>
    <cellStyle name="Normal 15 3 3 4 4 3" xfId="11051" xr:uid="{00000000-0005-0000-0000-0000BC2A0000}"/>
    <cellStyle name="Normal 15 3 3 4 5" xfId="11052" xr:uid="{00000000-0005-0000-0000-0000BD2A0000}"/>
    <cellStyle name="Normal 15 3 3 4 5 2" xfId="11053" xr:uid="{00000000-0005-0000-0000-0000BE2A0000}"/>
    <cellStyle name="Normal 15 3 3 4 6" xfId="11054" xr:uid="{00000000-0005-0000-0000-0000BF2A0000}"/>
    <cellStyle name="Normal 15 3 3 4 6 2" xfId="11055" xr:uid="{00000000-0005-0000-0000-0000C02A0000}"/>
    <cellStyle name="Normal 15 3 3 4 7" xfId="11056" xr:uid="{00000000-0005-0000-0000-0000C12A0000}"/>
    <cellStyle name="Normal 15 3 3 5" xfId="11057" xr:uid="{00000000-0005-0000-0000-0000C22A0000}"/>
    <cellStyle name="Normal 15 3 3 5 2" xfId="11058" xr:uid="{00000000-0005-0000-0000-0000C32A0000}"/>
    <cellStyle name="Normal 15 3 3 5 2 2" xfId="11059" xr:uid="{00000000-0005-0000-0000-0000C42A0000}"/>
    <cellStyle name="Normal 15 3 3 5 2 2 2" xfId="11060" xr:uid="{00000000-0005-0000-0000-0000C52A0000}"/>
    <cellStyle name="Normal 15 3 3 5 2 3" xfId="11061" xr:uid="{00000000-0005-0000-0000-0000C62A0000}"/>
    <cellStyle name="Normal 15 3 3 5 3" xfId="11062" xr:uid="{00000000-0005-0000-0000-0000C72A0000}"/>
    <cellStyle name="Normal 15 3 3 5 3 2" xfId="11063" xr:uid="{00000000-0005-0000-0000-0000C82A0000}"/>
    <cellStyle name="Normal 15 3 3 5 3 2 2" xfId="11064" xr:uid="{00000000-0005-0000-0000-0000C92A0000}"/>
    <cellStyle name="Normal 15 3 3 5 3 3" xfId="11065" xr:uid="{00000000-0005-0000-0000-0000CA2A0000}"/>
    <cellStyle name="Normal 15 3 3 5 4" xfId="11066" xr:uid="{00000000-0005-0000-0000-0000CB2A0000}"/>
    <cellStyle name="Normal 15 3 3 5 4 2" xfId="11067" xr:uid="{00000000-0005-0000-0000-0000CC2A0000}"/>
    <cellStyle name="Normal 15 3 3 5 4 2 2" xfId="11068" xr:uid="{00000000-0005-0000-0000-0000CD2A0000}"/>
    <cellStyle name="Normal 15 3 3 5 4 3" xfId="11069" xr:uid="{00000000-0005-0000-0000-0000CE2A0000}"/>
    <cellStyle name="Normal 15 3 3 5 5" xfId="11070" xr:uid="{00000000-0005-0000-0000-0000CF2A0000}"/>
    <cellStyle name="Normal 15 3 3 5 5 2" xfId="11071" xr:uid="{00000000-0005-0000-0000-0000D02A0000}"/>
    <cellStyle name="Normal 15 3 3 5 6" xfId="11072" xr:uid="{00000000-0005-0000-0000-0000D12A0000}"/>
    <cellStyle name="Normal 15 3 3 5 6 2" xfId="11073" xr:uid="{00000000-0005-0000-0000-0000D22A0000}"/>
    <cellStyle name="Normal 15 3 3 5 7" xfId="11074" xr:uid="{00000000-0005-0000-0000-0000D32A0000}"/>
    <cellStyle name="Normal 15 3 3 6" xfId="11075" xr:uid="{00000000-0005-0000-0000-0000D42A0000}"/>
    <cellStyle name="Normal 15 3 3 6 2" xfId="11076" xr:uid="{00000000-0005-0000-0000-0000D52A0000}"/>
    <cellStyle name="Normal 15 3 3 6 2 2" xfId="11077" xr:uid="{00000000-0005-0000-0000-0000D62A0000}"/>
    <cellStyle name="Normal 15 3 3 6 3" xfId="11078" xr:uid="{00000000-0005-0000-0000-0000D72A0000}"/>
    <cellStyle name="Normal 15 3 3 7" xfId="11079" xr:uid="{00000000-0005-0000-0000-0000D82A0000}"/>
    <cellStyle name="Normal 15 3 3 7 2" xfId="11080" xr:uid="{00000000-0005-0000-0000-0000D92A0000}"/>
    <cellStyle name="Normal 15 3 3 7 2 2" xfId="11081" xr:uid="{00000000-0005-0000-0000-0000DA2A0000}"/>
    <cellStyle name="Normal 15 3 3 7 3" xfId="11082" xr:uid="{00000000-0005-0000-0000-0000DB2A0000}"/>
    <cellStyle name="Normal 15 3 3 8" xfId="11083" xr:uid="{00000000-0005-0000-0000-0000DC2A0000}"/>
    <cellStyle name="Normal 15 3 3 8 2" xfId="11084" xr:uid="{00000000-0005-0000-0000-0000DD2A0000}"/>
    <cellStyle name="Normal 15 3 3 8 2 2" xfId="11085" xr:uid="{00000000-0005-0000-0000-0000DE2A0000}"/>
    <cellStyle name="Normal 15 3 3 8 3" xfId="11086" xr:uid="{00000000-0005-0000-0000-0000DF2A0000}"/>
    <cellStyle name="Normal 15 3 3 9" xfId="11087" xr:uid="{00000000-0005-0000-0000-0000E02A0000}"/>
    <cellStyle name="Normal 15 3 3 9 2" xfId="11088" xr:uid="{00000000-0005-0000-0000-0000E12A0000}"/>
    <cellStyle name="Normal 15 3 4" xfId="11089" xr:uid="{00000000-0005-0000-0000-0000E22A0000}"/>
    <cellStyle name="Normal 15 3 4 2" xfId="11090" xr:uid="{00000000-0005-0000-0000-0000E32A0000}"/>
    <cellStyle name="Normal 15 3 4 2 2" xfId="11091" xr:uid="{00000000-0005-0000-0000-0000E42A0000}"/>
    <cellStyle name="Normal 15 3 4 2 2 2" xfId="11092" xr:uid="{00000000-0005-0000-0000-0000E52A0000}"/>
    <cellStyle name="Normal 15 3 4 2 2 2 2" xfId="11093" xr:uid="{00000000-0005-0000-0000-0000E62A0000}"/>
    <cellStyle name="Normal 15 3 4 2 2 3" xfId="11094" xr:uid="{00000000-0005-0000-0000-0000E72A0000}"/>
    <cellStyle name="Normal 15 3 4 2 3" xfId="11095" xr:uid="{00000000-0005-0000-0000-0000E82A0000}"/>
    <cellStyle name="Normal 15 3 4 2 3 2" xfId="11096" xr:uid="{00000000-0005-0000-0000-0000E92A0000}"/>
    <cellStyle name="Normal 15 3 4 2 3 2 2" xfId="11097" xr:uid="{00000000-0005-0000-0000-0000EA2A0000}"/>
    <cellStyle name="Normal 15 3 4 2 3 3" xfId="11098" xr:uid="{00000000-0005-0000-0000-0000EB2A0000}"/>
    <cellStyle name="Normal 15 3 4 2 4" xfId="11099" xr:uid="{00000000-0005-0000-0000-0000EC2A0000}"/>
    <cellStyle name="Normal 15 3 4 2 4 2" xfId="11100" xr:uid="{00000000-0005-0000-0000-0000ED2A0000}"/>
    <cellStyle name="Normal 15 3 4 2 4 2 2" xfId="11101" xr:uid="{00000000-0005-0000-0000-0000EE2A0000}"/>
    <cellStyle name="Normal 15 3 4 2 4 3" xfId="11102" xr:uid="{00000000-0005-0000-0000-0000EF2A0000}"/>
    <cellStyle name="Normal 15 3 4 2 5" xfId="11103" xr:uid="{00000000-0005-0000-0000-0000F02A0000}"/>
    <cellStyle name="Normal 15 3 4 2 5 2" xfId="11104" xr:uid="{00000000-0005-0000-0000-0000F12A0000}"/>
    <cellStyle name="Normal 15 3 4 2 6" xfId="11105" xr:uid="{00000000-0005-0000-0000-0000F22A0000}"/>
    <cellStyle name="Normal 15 3 4 2 6 2" xfId="11106" xr:uid="{00000000-0005-0000-0000-0000F32A0000}"/>
    <cellStyle name="Normal 15 3 4 2 7" xfId="11107" xr:uid="{00000000-0005-0000-0000-0000F42A0000}"/>
    <cellStyle name="Normal 15 3 4 3" xfId="11108" xr:uid="{00000000-0005-0000-0000-0000F52A0000}"/>
    <cellStyle name="Normal 15 3 4 3 2" xfId="11109" xr:uid="{00000000-0005-0000-0000-0000F62A0000}"/>
    <cellStyle name="Normal 15 3 4 3 2 2" xfId="11110" xr:uid="{00000000-0005-0000-0000-0000F72A0000}"/>
    <cellStyle name="Normal 15 3 4 3 2 2 2" xfId="11111" xr:uid="{00000000-0005-0000-0000-0000F82A0000}"/>
    <cellStyle name="Normal 15 3 4 3 2 3" xfId="11112" xr:uid="{00000000-0005-0000-0000-0000F92A0000}"/>
    <cellStyle name="Normal 15 3 4 3 3" xfId="11113" xr:uid="{00000000-0005-0000-0000-0000FA2A0000}"/>
    <cellStyle name="Normal 15 3 4 3 3 2" xfId="11114" xr:uid="{00000000-0005-0000-0000-0000FB2A0000}"/>
    <cellStyle name="Normal 15 3 4 3 3 2 2" xfId="11115" xr:uid="{00000000-0005-0000-0000-0000FC2A0000}"/>
    <cellStyle name="Normal 15 3 4 3 3 3" xfId="11116" xr:uid="{00000000-0005-0000-0000-0000FD2A0000}"/>
    <cellStyle name="Normal 15 3 4 3 4" xfId="11117" xr:uid="{00000000-0005-0000-0000-0000FE2A0000}"/>
    <cellStyle name="Normal 15 3 4 3 4 2" xfId="11118" xr:uid="{00000000-0005-0000-0000-0000FF2A0000}"/>
    <cellStyle name="Normal 15 3 4 3 4 2 2" xfId="11119" xr:uid="{00000000-0005-0000-0000-0000002B0000}"/>
    <cellStyle name="Normal 15 3 4 3 4 3" xfId="11120" xr:uid="{00000000-0005-0000-0000-0000012B0000}"/>
    <cellStyle name="Normal 15 3 4 3 5" xfId="11121" xr:uid="{00000000-0005-0000-0000-0000022B0000}"/>
    <cellStyle name="Normal 15 3 4 3 5 2" xfId="11122" xr:uid="{00000000-0005-0000-0000-0000032B0000}"/>
    <cellStyle name="Normal 15 3 4 3 6" xfId="11123" xr:uid="{00000000-0005-0000-0000-0000042B0000}"/>
    <cellStyle name="Normal 15 3 4 3 6 2" xfId="11124" xr:uid="{00000000-0005-0000-0000-0000052B0000}"/>
    <cellStyle name="Normal 15 3 4 3 7" xfId="11125" xr:uid="{00000000-0005-0000-0000-0000062B0000}"/>
    <cellStyle name="Normal 15 3 4 4" xfId="11126" xr:uid="{00000000-0005-0000-0000-0000072B0000}"/>
    <cellStyle name="Normal 15 3 4 4 2" xfId="11127" xr:uid="{00000000-0005-0000-0000-0000082B0000}"/>
    <cellStyle name="Normal 15 3 4 4 2 2" xfId="11128" xr:uid="{00000000-0005-0000-0000-0000092B0000}"/>
    <cellStyle name="Normal 15 3 4 4 3" xfId="11129" xr:uid="{00000000-0005-0000-0000-00000A2B0000}"/>
    <cellStyle name="Normal 15 3 4 5" xfId="11130" xr:uid="{00000000-0005-0000-0000-00000B2B0000}"/>
    <cellStyle name="Normal 15 3 4 5 2" xfId="11131" xr:uid="{00000000-0005-0000-0000-00000C2B0000}"/>
    <cellStyle name="Normal 15 3 4 5 2 2" xfId="11132" xr:uid="{00000000-0005-0000-0000-00000D2B0000}"/>
    <cellStyle name="Normal 15 3 4 5 3" xfId="11133" xr:uid="{00000000-0005-0000-0000-00000E2B0000}"/>
    <cellStyle name="Normal 15 3 4 6" xfId="11134" xr:uid="{00000000-0005-0000-0000-00000F2B0000}"/>
    <cellStyle name="Normal 15 3 4 6 2" xfId="11135" xr:uid="{00000000-0005-0000-0000-0000102B0000}"/>
    <cellStyle name="Normal 15 3 4 6 2 2" xfId="11136" xr:uid="{00000000-0005-0000-0000-0000112B0000}"/>
    <cellStyle name="Normal 15 3 4 6 3" xfId="11137" xr:uid="{00000000-0005-0000-0000-0000122B0000}"/>
    <cellStyle name="Normal 15 3 4 7" xfId="11138" xr:uid="{00000000-0005-0000-0000-0000132B0000}"/>
    <cellStyle name="Normal 15 3 4 7 2" xfId="11139" xr:uid="{00000000-0005-0000-0000-0000142B0000}"/>
    <cellStyle name="Normal 15 3 4 8" xfId="11140" xr:uid="{00000000-0005-0000-0000-0000152B0000}"/>
    <cellStyle name="Normal 15 3 4 8 2" xfId="11141" xr:uid="{00000000-0005-0000-0000-0000162B0000}"/>
    <cellStyle name="Normal 15 3 4 9" xfId="11142" xr:uid="{00000000-0005-0000-0000-0000172B0000}"/>
    <cellStyle name="Normal 15 3 5" xfId="11143" xr:uid="{00000000-0005-0000-0000-0000182B0000}"/>
    <cellStyle name="Normal 15 3 5 2" xfId="11144" xr:uid="{00000000-0005-0000-0000-0000192B0000}"/>
    <cellStyle name="Normal 15 3 5 2 2" xfId="11145" xr:uid="{00000000-0005-0000-0000-00001A2B0000}"/>
    <cellStyle name="Normal 15 3 5 2 2 2" xfId="11146" xr:uid="{00000000-0005-0000-0000-00001B2B0000}"/>
    <cellStyle name="Normal 15 3 5 2 2 2 2" xfId="11147" xr:uid="{00000000-0005-0000-0000-00001C2B0000}"/>
    <cellStyle name="Normal 15 3 5 2 2 3" xfId="11148" xr:uid="{00000000-0005-0000-0000-00001D2B0000}"/>
    <cellStyle name="Normal 15 3 5 2 3" xfId="11149" xr:uid="{00000000-0005-0000-0000-00001E2B0000}"/>
    <cellStyle name="Normal 15 3 5 2 3 2" xfId="11150" xr:uid="{00000000-0005-0000-0000-00001F2B0000}"/>
    <cellStyle name="Normal 15 3 5 2 3 2 2" xfId="11151" xr:uid="{00000000-0005-0000-0000-0000202B0000}"/>
    <cellStyle name="Normal 15 3 5 2 3 3" xfId="11152" xr:uid="{00000000-0005-0000-0000-0000212B0000}"/>
    <cellStyle name="Normal 15 3 5 2 4" xfId="11153" xr:uid="{00000000-0005-0000-0000-0000222B0000}"/>
    <cellStyle name="Normal 15 3 5 2 4 2" xfId="11154" xr:uid="{00000000-0005-0000-0000-0000232B0000}"/>
    <cellStyle name="Normal 15 3 5 2 4 2 2" xfId="11155" xr:uid="{00000000-0005-0000-0000-0000242B0000}"/>
    <cellStyle name="Normal 15 3 5 2 4 3" xfId="11156" xr:uid="{00000000-0005-0000-0000-0000252B0000}"/>
    <cellStyle name="Normal 15 3 5 2 5" xfId="11157" xr:uid="{00000000-0005-0000-0000-0000262B0000}"/>
    <cellStyle name="Normal 15 3 5 2 5 2" xfId="11158" xr:uid="{00000000-0005-0000-0000-0000272B0000}"/>
    <cellStyle name="Normal 15 3 5 2 6" xfId="11159" xr:uid="{00000000-0005-0000-0000-0000282B0000}"/>
    <cellStyle name="Normal 15 3 5 2 6 2" xfId="11160" xr:uid="{00000000-0005-0000-0000-0000292B0000}"/>
    <cellStyle name="Normal 15 3 5 2 7" xfId="11161" xr:uid="{00000000-0005-0000-0000-00002A2B0000}"/>
    <cellStyle name="Normal 15 3 5 3" xfId="11162" xr:uid="{00000000-0005-0000-0000-00002B2B0000}"/>
    <cellStyle name="Normal 15 3 5 3 2" xfId="11163" xr:uid="{00000000-0005-0000-0000-00002C2B0000}"/>
    <cellStyle name="Normal 15 3 5 3 2 2" xfId="11164" xr:uid="{00000000-0005-0000-0000-00002D2B0000}"/>
    <cellStyle name="Normal 15 3 5 3 3" xfId="11165" xr:uid="{00000000-0005-0000-0000-00002E2B0000}"/>
    <cellStyle name="Normal 15 3 5 4" xfId="11166" xr:uid="{00000000-0005-0000-0000-00002F2B0000}"/>
    <cellStyle name="Normal 15 3 5 4 2" xfId="11167" xr:uid="{00000000-0005-0000-0000-0000302B0000}"/>
    <cellStyle name="Normal 15 3 5 4 2 2" xfId="11168" xr:uid="{00000000-0005-0000-0000-0000312B0000}"/>
    <cellStyle name="Normal 15 3 5 4 3" xfId="11169" xr:uid="{00000000-0005-0000-0000-0000322B0000}"/>
    <cellStyle name="Normal 15 3 5 5" xfId="11170" xr:uid="{00000000-0005-0000-0000-0000332B0000}"/>
    <cellStyle name="Normal 15 3 5 5 2" xfId="11171" xr:uid="{00000000-0005-0000-0000-0000342B0000}"/>
    <cellStyle name="Normal 15 3 5 5 2 2" xfId="11172" xr:uid="{00000000-0005-0000-0000-0000352B0000}"/>
    <cellStyle name="Normal 15 3 5 5 3" xfId="11173" xr:uid="{00000000-0005-0000-0000-0000362B0000}"/>
    <cellStyle name="Normal 15 3 5 6" xfId="11174" xr:uid="{00000000-0005-0000-0000-0000372B0000}"/>
    <cellStyle name="Normal 15 3 5 6 2" xfId="11175" xr:uid="{00000000-0005-0000-0000-0000382B0000}"/>
    <cellStyle name="Normal 15 3 5 7" xfId="11176" xr:uid="{00000000-0005-0000-0000-0000392B0000}"/>
    <cellStyle name="Normal 15 3 5 7 2" xfId="11177" xr:uid="{00000000-0005-0000-0000-00003A2B0000}"/>
    <cellStyle name="Normal 15 3 5 8" xfId="11178" xr:uid="{00000000-0005-0000-0000-00003B2B0000}"/>
    <cellStyle name="Normal 15 3 6" xfId="11179" xr:uid="{00000000-0005-0000-0000-00003C2B0000}"/>
    <cellStyle name="Normal 15 3 6 2" xfId="11180" xr:uid="{00000000-0005-0000-0000-00003D2B0000}"/>
    <cellStyle name="Normal 15 3 6 2 2" xfId="11181" xr:uid="{00000000-0005-0000-0000-00003E2B0000}"/>
    <cellStyle name="Normal 15 3 6 2 2 2" xfId="11182" xr:uid="{00000000-0005-0000-0000-00003F2B0000}"/>
    <cellStyle name="Normal 15 3 6 2 3" xfId="11183" xr:uid="{00000000-0005-0000-0000-0000402B0000}"/>
    <cellStyle name="Normal 15 3 6 3" xfId="11184" xr:uid="{00000000-0005-0000-0000-0000412B0000}"/>
    <cellStyle name="Normal 15 3 6 3 2" xfId="11185" xr:uid="{00000000-0005-0000-0000-0000422B0000}"/>
    <cellStyle name="Normal 15 3 6 3 2 2" xfId="11186" xr:uid="{00000000-0005-0000-0000-0000432B0000}"/>
    <cellStyle name="Normal 15 3 6 3 3" xfId="11187" xr:uid="{00000000-0005-0000-0000-0000442B0000}"/>
    <cellStyle name="Normal 15 3 6 4" xfId="11188" xr:uid="{00000000-0005-0000-0000-0000452B0000}"/>
    <cellStyle name="Normal 15 3 6 4 2" xfId="11189" xr:uid="{00000000-0005-0000-0000-0000462B0000}"/>
    <cellStyle name="Normal 15 3 6 4 2 2" xfId="11190" xr:uid="{00000000-0005-0000-0000-0000472B0000}"/>
    <cellStyle name="Normal 15 3 6 4 3" xfId="11191" xr:uid="{00000000-0005-0000-0000-0000482B0000}"/>
    <cellStyle name="Normal 15 3 6 5" xfId="11192" xr:uid="{00000000-0005-0000-0000-0000492B0000}"/>
    <cellStyle name="Normal 15 3 6 5 2" xfId="11193" xr:uid="{00000000-0005-0000-0000-00004A2B0000}"/>
    <cellStyle name="Normal 15 3 6 6" xfId="11194" xr:uid="{00000000-0005-0000-0000-00004B2B0000}"/>
    <cellStyle name="Normal 15 3 6 6 2" xfId="11195" xr:uid="{00000000-0005-0000-0000-00004C2B0000}"/>
    <cellStyle name="Normal 15 3 6 7" xfId="11196" xr:uid="{00000000-0005-0000-0000-00004D2B0000}"/>
    <cellStyle name="Normal 15 3 7" xfId="11197" xr:uid="{00000000-0005-0000-0000-00004E2B0000}"/>
    <cellStyle name="Normal 15 3 7 2" xfId="11198" xr:uid="{00000000-0005-0000-0000-00004F2B0000}"/>
    <cellStyle name="Normal 15 3 7 2 2" xfId="11199" xr:uid="{00000000-0005-0000-0000-0000502B0000}"/>
    <cellStyle name="Normal 15 3 7 2 2 2" xfId="11200" xr:uid="{00000000-0005-0000-0000-0000512B0000}"/>
    <cellStyle name="Normal 15 3 7 2 3" xfId="11201" xr:uid="{00000000-0005-0000-0000-0000522B0000}"/>
    <cellStyle name="Normal 15 3 7 3" xfId="11202" xr:uid="{00000000-0005-0000-0000-0000532B0000}"/>
    <cellStyle name="Normal 15 3 7 3 2" xfId="11203" xr:uid="{00000000-0005-0000-0000-0000542B0000}"/>
    <cellStyle name="Normal 15 3 7 3 2 2" xfId="11204" xr:uid="{00000000-0005-0000-0000-0000552B0000}"/>
    <cellStyle name="Normal 15 3 7 3 3" xfId="11205" xr:uid="{00000000-0005-0000-0000-0000562B0000}"/>
    <cellStyle name="Normal 15 3 7 4" xfId="11206" xr:uid="{00000000-0005-0000-0000-0000572B0000}"/>
    <cellStyle name="Normal 15 3 7 4 2" xfId="11207" xr:uid="{00000000-0005-0000-0000-0000582B0000}"/>
    <cellStyle name="Normal 15 3 7 4 2 2" xfId="11208" xr:uid="{00000000-0005-0000-0000-0000592B0000}"/>
    <cellStyle name="Normal 15 3 7 4 3" xfId="11209" xr:uid="{00000000-0005-0000-0000-00005A2B0000}"/>
    <cellStyle name="Normal 15 3 7 5" xfId="11210" xr:uid="{00000000-0005-0000-0000-00005B2B0000}"/>
    <cellStyle name="Normal 15 3 7 5 2" xfId="11211" xr:uid="{00000000-0005-0000-0000-00005C2B0000}"/>
    <cellStyle name="Normal 15 3 7 6" xfId="11212" xr:uid="{00000000-0005-0000-0000-00005D2B0000}"/>
    <cellStyle name="Normal 15 3 7 6 2" xfId="11213" xr:uid="{00000000-0005-0000-0000-00005E2B0000}"/>
    <cellStyle name="Normal 15 3 7 7" xfId="11214" xr:uid="{00000000-0005-0000-0000-00005F2B0000}"/>
    <cellStyle name="Normal 15 3 8" xfId="11215" xr:uid="{00000000-0005-0000-0000-0000602B0000}"/>
    <cellStyle name="Normal 15 3 8 2" xfId="11216" xr:uid="{00000000-0005-0000-0000-0000612B0000}"/>
    <cellStyle name="Normal 15 3 8 2 2" xfId="11217" xr:uid="{00000000-0005-0000-0000-0000622B0000}"/>
    <cellStyle name="Normal 15 3 8 3" xfId="11218" xr:uid="{00000000-0005-0000-0000-0000632B0000}"/>
    <cellStyle name="Normal 15 3 9" xfId="11219" xr:uid="{00000000-0005-0000-0000-0000642B0000}"/>
    <cellStyle name="Normal 15 3 9 2" xfId="11220" xr:uid="{00000000-0005-0000-0000-0000652B0000}"/>
    <cellStyle name="Normal 15 3 9 2 2" xfId="11221" xr:uid="{00000000-0005-0000-0000-0000662B0000}"/>
    <cellStyle name="Normal 15 3 9 3" xfId="11222" xr:uid="{00000000-0005-0000-0000-0000672B0000}"/>
    <cellStyle name="Normal 15 3_Confidential Information" xfId="11223" xr:uid="{00000000-0005-0000-0000-0000682B0000}"/>
    <cellStyle name="Normal 15 4" xfId="439" xr:uid="{00000000-0005-0000-0000-0000692B0000}"/>
    <cellStyle name="Normal 15 4 10" xfId="11224" xr:uid="{00000000-0005-0000-0000-00006A2B0000}"/>
    <cellStyle name="Normal 15 4 10 2" xfId="11225" xr:uid="{00000000-0005-0000-0000-00006B2B0000}"/>
    <cellStyle name="Normal 15 4 10 2 2" xfId="11226" xr:uid="{00000000-0005-0000-0000-00006C2B0000}"/>
    <cellStyle name="Normal 15 4 10 3" xfId="11227" xr:uid="{00000000-0005-0000-0000-00006D2B0000}"/>
    <cellStyle name="Normal 15 4 11" xfId="11228" xr:uid="{00000000-0005-0000-0000-00006E2B0000}"/>
    <cellStyle name="Normal 15 4 11 2" xfId="11229" xr:uid="{00000000-0005-0000-0000-00006F2B0000}"/>
    <cellStyle name="Normal 15 4 12" xfId="11230" xr:uid="{00000000-0005-0000-0000-0000702B0000}"/>
    <cellStyle name="Normal 15 4 12 2" xfId="11231" xr:uid="{00000000-0005-0000-0000-0000712B0000}"/>
    <cellStyle name="Normal 15 4 13" xfId="11232" xr:uid="{00000000-0005-0000-0000-0000722B0000}"/>
    <cellStyle name="Normal 15 4 2" xfId="440" xr:uid="{00000000-0005-0000-0000-0000732B0000}"/>
    <cellStyle name="Normal 15 4 2 10" xfId="11233" xr:uid="{00000000-0005-0000-0000-0000742B0000}"/>
    <cellStyle name="Normal 15 4 2 10 2" xfId="11234" xr:uid="{00000000-0005-0000-0000-0000752B0000}"/>
    <cellStyle name="Normal 15 4 2 11" xfId="11235" xr:uid="{00000000-0005-0000-0000-0000762B0000}"/>
    <cellStyle name="Normal 15 4 2 2" xfId="11236" xr:uid="{00000000-0005-0000-0000-0000772B0000}"/>
    <cellStyle name="Normal 15 4 2 2 2" xfId="11237" xr:uid="{00000000-0005-0000-0000-0000782B0000}"/>
    <cellStyle name="Normal 15 4 2 2 2 2" xfId="11238" xr:uid="{00000000-0005-0000-0000-0000792B0000}"/>
    <cellStyle name="Normal 15 4 2 2 2 2 2" xfId="11239" xr:uid="{00000000-0005-0000-0000-00007A2B0000}"/>
    <cellStyle name="Normal 15 4 2 2 2 2 2 2" xfId="11240" xr:uid="{00000000-0005-0000-0000-00007B2B0000}"/>
    <cellStyle name="Normal 15 4 2 2 2 2 3" xfId="11241" xr:uid="{00000000-0005-0000-0000-00007C2B0000}"/>
    <cellStyle name="Normal 15 4 2 2 2 3" xfId="11242" xr:uid="{00000000-0005-0000-0000-00007D2B0000}"/>
    <cellStyle name="Normal 15 4 2 2 2 3 2" xfId="11243" xr:uid="{00000000-0005-0000-0000-00007E2B0000}"/>
    <cellStyle name="Normal 15 4 2 2 2 3 2 2" xfId="11244" xr:uid="{00000000-0005-0000-0000-00007F2B0000}"/>
    <cellStyle name="Normal 15 4 2 2 2 3 3" xfId="11245" xr:uid="{00000000-0005-0000-0000-0000802B0000}"/>
    <cellStyle name="Normal 15 4 2 2 2 4" xfId="11246" xr:uid="{00000000-0005-0000-0000-0000812B0000}"/>
    <cellStyle name="Normal 15 4 2 2 2 4 2" xfId="11247" xr:uid="{00000000-0005-0000-0000-0000822B0000}"/>
    <cellStyle name="Normal 15 4 2 2 2 4 2 2" xfId="11248" xr:uid="{00000000-0005-0000-0000-0000832B0000}"/>
    <cellStyle name="Normal 15 4 2 2 2 4 3" xfId="11249" xr:uid="{00000000-0005-0000-0000-0000842B0000}"/>
    <cellStyle name="Normal 15 4 2 2 2 5" xfId="11250" xr:uid="{00000000-0005-0000-0000-0000852B0000}"/>
    <cellStyle name="Normal 15 4 2 2 2 5 2" xfId="11251" xr:uid="{00000000-0005-0000-0000-0000862B0000}"/>
    <cellStyle name="Normal 15 4 2 2 2 6" xfId="11252" xr:uid="{00000000-0005-0000-0000-0000872B0000}"/>
    <cellStyle name="Normal 15 4 2 2 2 6 2" xfId="11253" xr:uid="{00000000-0005-0000-0000-0000882B0000}"/>
    <cellStyle name="Normal 15 4 2 2 2 7" xfId="11254" xr:uid="{00000000-0005-0000-0000-0000892B0000}"/>
    <cellStyle name="Normal 15 4 2 2 3" xfId="11255" xr:uid="{00000000-0005-0000-0000-00008A2B0000}"/>
    <cellStyle name="Normal 15 4 2 2 3 2" xfId="11256" xr:uid="{00000000-0005-0000-0000-00008B2B0000}"/>
    <cellStyle name="Normal 15 4 2 2 3 2 2" xfId="11257" xr:uid="{00000000-0005-0000-0000-00008C2B0000}"/>
    <cellStyle name="Normal 15 4 2 2 3 2 2 2" xfId="11258" xr:uid="{00000000-0005-0000-0000-00008D2B0000}"/>
    <cellStyle name="Normal 15 4 2 2 3 2 3" xfId="11259" xr:uid="{00000000-0005-0000-0000-00008E2B0000}"/>
    <cellStyle name="Normal 15 4 2 2 3 3" xfId="11260" xr:uid="{00000000-0005-0000-0000-00008F2B0000}"/>
    <cellStyle name="Normal 15 4 2 2 3 3 2" xfId="11261" xr:uid="{00000000-0005-0000-0000-0000902B0000}"/>
    <cellStyle name="Normal 15 4 2 2 3 3 2 2" xfId="11262" xr:uid="{00000000-0005-0000-0000-0000912B0000}"/>
    <cellStyle name="Normal 15 4 2 2 3 3 3" xfId="11263" xr:uid="{00000000-0005-0000-0000-0000922B0000}"/>
    <cellStyle name="Normal 15 4 2 2 3 4" xfId="11264" xr:uid="{00000000-0005-0000-0000-0000932B0000}"/>
    <cellStyle name="Normal 15 4 2 2 3 4 2" xfId="11265" xr:uid="{00000000-0005-0000-0000-0000942B0000}"/>
    <cellStyle name="Normal 15 4 2 2 3 4 2 2" xfId="11266" xr:uid="{00000000-0005-0000-0000-0000952B0000}"/>
    <cellStyle name="Normal 15 4 2 2 3 4 3" xfId="11267" xr:uid="{00000000-0005-0000-0000-0000962B0000}"/>
    <cellStyle name="Normal 15 4 2 2 3 5" xfId="11268" xr:uid="{00000000-0005-0000-0000-0000972B0000}"/>
    <cellStyle name="Normal 15 4 2 2 3 5 2" xfId="11269" xr:uid="{00000000-0005-0000-0000-0000982B0000}"/>
    <cellStyle name="Normal 15 4 2 2 3 6" xfId="11270" xr:uid="{00000000-0005-0000-0000-0000992B0000}"/>
    <cellStyle name="Normal 15 4 2 2 3 6 2" xfId="11271" xr:uid="{00000000-0005-0000-0000-00009A2B0000}"/>
    <cellStyle name="Normal 15 4 2 2 3 7" xfId="11272" xr:uid="{00000000-0005-0000-0000-00009B2B0000}"/>
    <cellStyle name="Normal 15 4 2 2 4" xfId="11273" xr:uid="{00000000-0005-0000-0000-00009C2B0000}"/>
    <cellStyle name="Normal 15 4 2 2 4 2" xfId="11274" xr:uid="{00000000-0005-0000-0000-00009D2B0000}"/>
    <cellStyle name="Normal 15 4 2 2 4 2 2" xfId="11275" xr:uid="{00000000-0005-0000-0000-00009E2B0000}"/>
    <cellStyle name="Normal 15 4 2 2 4 3" xfId="11276" xr:uid="{00000000-0005-0000-0000-00009F2B0000}"/>
    <cellStyle name="Normal 15 4 2 2 5" xfId="11277" xr:uid="{00000000-0005-0000-0000-0000A02B0000}"/>
    <cellStyle name="Normal 15 4 2 2 5 2" xfId="11278" xr:uid="{00000000-0005-0000-0000-0000A12B0000}"/>
    <cellStyle name="Normal 15 4 2 2 5 2 2" xfId="11279" xr:uid="{00000000-0005-0000-0000-0000A22B0000}"/>
    <cellStyle name="Normal 15 4 2 2 5 3" xfId="11280" xr:uid="{00000000-0005-0000-0000-0000A32B0000}"/>
    <cellStyle name="Normal 15 4 2 2 6" xfId="11281" xr:uid="{00000000-0005-0000-0000-0000A42B0000}"/>
    <cellStyle name="Normal 15 4 2 2 6 2" xfId="11282" xr:uid="{00000000-0005-0000-0000-0000A52B0000}"/>
    <cellStyle name="Normal 15 4 2 2 6 2 2" xfId="11283" xr:uid="{00000000-0005-0000-0000-0000A62B0000}"/>
    <cellStyle name="Normal 15 4 2 2 6 3" xfId="11284" xr:uid="{00000000-0005-0000-0000-0000A72B0000}"/>
    <cellStyle name="Normal 15 4 2 2 7" xfId="11285" xr:uid="{00000000-0005-0000-0000-0000A82B0000}"/>
    <cellStyle name="Normal 15 4 2 2 7 2" xfId="11286" xr:uid="{00000000-0005-0000-0000-0000A92B0000}"/>
    <cellStyle name="Normal 15 4 2 2 8" xfId="11287" xr:uid="{00000000-0005-0000-0000-0000AA2B0000}"/>
    <cellStyle name="Normal 15 4 2 2 8 2" xfId="11288" xr:uid="{00000000-0005-0000-0000-0000AB2B0000}"/>
    <cellStyle name="Normal 15 4 2 2 9" xfId="11289" xr:uid="{00000000-0005-0000-0000-0000AC2B0000}"/>
    <cellStyle name="Normal 15 4 2 3" xfId="11290" xr:uid="{00000000-0005-0000-0000-0000AD2B0000}"/>
    <cellStyle name="Normal 15 4 2 3 2" xfId="11291" xr:uid="{00000000-0005-0000-0000-0000AE2B0000}"/>
    <cellStyle name="Normal 15 4 2 3 2 2" xfId="11292" xr:uid="{00000000-0005-0000-0000-0000AF2B0000}"/>
    <cellStyle name="Normal 15 4 2 3 2 2 2" xfId="11293" xr:uid="{00000000-0005-0000-0000-0000B02B0000}"/>
    <cellStyle name="Normal 15 4 2 3 2 2 2 2" xfId="11294" xr:uid="{00000000-0005-0000-0000-0000B12B0000}"/>
    <cellStyle name="Normal 15 4 2 3 2 2 3" xfId="11295" xr:uid="{00000000-0005-0000-0000-0000B22B0000}"/>
    <cellStyle name="Normal 15 4 2 3 2 3" xfId="11296" xr:uid="{00000000-0005-0000-0000-0000B32B0000}"/>
    <cellStyle name="Normal 15 4 2 3 2 3 2" xfId="11297" xr:uid="{00000000-0005-0000-0000-0000B42B0000}"/>
    <cellStyle name="Normal 15 4 2 3 2 3 2 2" xfId="11298" xr:uid="{00000000-0005-0000-0000-0000B52B0000}"/>
    <cellStyle name="Normal 15 4 2 3 2 3 3" xfId="11299" xr:uid="{00000000-0005-0000-0000-0000B62B0000}"/>
    <cellStyle name="Normal 15 4 2 3 2 4" xfId="11300" xr:uid="{00000000-0005-0000-0000-0000B72B0000}"/>
    <cellStyle name="Normal 15 4 2 3 2 4 2" xfId="11301" xr:uid="{00000000-0005-0000-0000-0000B82B0000}"/>
    <cellStyle name="Normal 15 4 2 3 2 4 2 2" xfId="11302" xr:uid="{00000000-0005-0000-0000-0000B92B0000}"/>
    <cellStyle name="Normal 15 4 2 3 2 4 3" xfId="11303" xr:uid="{00000000-0005-0000-0000-0000BA2B0000}"/>
    <cellStyle name="Normal 15 4 2 3 2 5" xfId="11304" xr:uid="{00000000-0005-0000-0000-0000BB2B0000}"/>
    <cellStyle name="Normal 15 4 2 3 2 5 2" xfId="11305" xr:uid="{00000000-0005-0000-0000-0000BC2B0000}"/>
    <cellStyle name="Normal 15 4 2 3 2 6" xfId="11306" xr:uid="{00000000-0005-0000-0000-0000BD2B0000}"/>
    <cellStyle name="Normal 15 4 2 3 2 6 2" xfId="11307" xr:uid="{00000000-0005-0000-0000-0000BE2B0000}"/>
    <cellStyle name="Normal 15 4 2 3 2 7" xfId="11308" xr:uid="{00000000-0005-0000-0000-0000BF2B0000}"/>
    <cellStyle name="Normal 15 4 2 3 3" xfId="11309" xr:uid="{00000000-0005-0000-0000-0000C02B0000}"/>
    <cellStyle name="Normal 15 4 2 3 3 2" xfId="11310" xr:uid="{00000000-0005-0000-0000-0000C12B0000}"/>
    <cellStyle name="Normal 15 4 2 3 3 2 2" xfId="11311" xr:uid="{00000000-0005-0000-0000-0000C22B0000}"/>
    <cellStyle name="Normal 15 4 2 3 3 3" xfId="11312" xr:uid="{00000000-0005-0000-0000-0000C32B0000}"/>
    <cellStyle name="Normal 15 4 2 3 4" xfId="11313" xr:uid="{00000000-0005-0000-0000-0000C42B0000}"/>
    <cellStyle name="Normal 15 4 2 3 4 2" xfId="11314" xr:uid="{00000000-0005-0000-0000-0000C52B0000}"/>
    <cellStyle name="Normal 15 4 2 3 4 2 2" xfId="11315" xr:uid="{00000000-0005-0000-0000-0000C62B0000}"/>
    <cellStyle name="Normal 15 4 2 3 4 3" xfId="11316" xr:uid="{00000000-0005-0000-0000-0000C72B0000}"/>
    <cellStyle name="Normal 15 4 2 3 5" xfId="11317" xr:uid="{00000000-0005-0000-0000-0000C82B0000}"/>
    <cellStyle name="Normal 15 4 2 3 5 2" xfId="11318" xr:uid="{00000000-0005-0000-0000-0000C92B0000}"/>
    <cellStyle name="Normal 15 4 2 3 5 2 2" xfId="11319" xr:uid="{00000000-0005-0000-0000-0000CA2B0000}"/>
    <cellStyle name="Normal 15 4 2 3 5 3" xfId="11320" xr:uid="{00000000-0005-0000-0000-0000CB2B0000}"/>
    <cellStyle name="Normal 15 4 2 3 6" xfId="11321" xr:uid="{00000000-0005-0000-0000-0000CC2B0000}"/>
    <cellStyle name="Normal 15 4 2 3 6 2" xfId="11322" xr:uid="{00000000-0005-0000-0000-0000CD2B0000}"/>
    <cellStyle name="Normal 15 4 2 3 7" xfId="11323" xr:uid="{00000000-0005-0000-0000-0000CE2B0000}"/>
    <cellStyle name="Normal 15 4 2 3 7 2" xfId="11324" xr:uid="{00000000-0005-0000-0000-0000CF2B0000}"/>
    <cellStyle name="Normal 15 4 2 3 8" xfId="11325" xr:uid="{00000000-0005-0000-0000-0000D02B0000}"/>
    <cellStyle name="Normal 15 4 2 4" xfId="11326" xr:uid="{00000000-0005-0000-0000-0000D12B0000}"/>
    <cellStyle name="Normal 15 4 2 4 2" xfId="11327" xr:uid="{00000000-0005-0000-0000-0000D22B0000}"/>
    <cellStyle name="Normal 15 4 2 4 2 2" xfId="11328" xr:uid="{00000000-0005-0000-0000-0000D32B0000}"/>
    <cellStyle name="Normal 15 4 2 4 2 2 2" xfId="11329" xr:uid="{00000000-0005-0000-0000-0000D42B0000}"/>
    <cellStyle name="Normal 15 4 2 4 2 3" xfId="11330" xr:uid="{00000000-0005-0000-0000-0000D52B0000}"/>
    <cellStyle name="Normal 15 4 2 4 3" xfId="11331" xr:uid="{00000000-0005-0000-0000-0000D62B0000}"/>
    <cellStyle name="Normal 15 4 2 4 3 2" xfId="11332" xr:uid="{00000000-0005-0000-0000-0000D72B0000}"/>
    <cellStyle name="Normal 15 4 2 4 3 2 2" xfId="11333" xr:uid="{00000000-0005-0000-0000-0000D82B0000}"/>
    <cellStyle name="Normal 15 4 2 4 3 3" xfId="11334" xr:uid="{00000000-0005-0000-0000-0000D92B0000}"/>
    <cellStyle name="Normal 15 4 2 4 4" xfId="11335" xr:uid="{00000000-0005-0000-0000-0000DA2B0000}"/>
    <cellStyle name="Normal 15 4 2 4 4 2" xfId="11336" xr:uid="{00000000-0005-0000-0000-0000DB2B0000}"/>
    <cellStyle name="Normal 15 4 2 4 4 2 2" xfId="11337" xr:uid="{00000000-0005-0000-0000-0000DC2B0000}"/>
    <cellStyle name="Normal 15 4 2 4 4 3" xfId="11338" xr:uid="{00000000-0005-0000-0000-0000DD2B0000}"/>
    <cellStyle name="Normal 15 4 2 4 5" xfId="11339" xr:uid="{00000000-0005-0000-0000-0000DE2B0000}"/>
    <cellStyle name="Normal 15 4 2 4 5 2" xfId="11340" xr:uid="{00000000-0005-0000-0000-0000DF2B0000}"/>
    <cellStyle name="Normal 15 4 2 4 6" xfId="11341" xr:uid="{00000000-0005-0000-0000-0000E02B0000}"/>
    <cellStyle name="Normal 15 4 2 4 6 2" xfId="11342" xr:uid="{00000000-0005-0000-0000-0000E12B0000}"/>
    <cellStyle name="Normal 15 4 2 4 7" xfId="11343" xr:uid="{00000000-0005-0000-0000-0000E22B0000}"/>
    <cellStyle name="Normal 15 4 2 5" xfId="11344" xr:uid="{00000000-0005-0000-0000-0000E32B0000}"/>
    <cellStyle name="Normal 15 4 2 5 2" xfId="11345" xr:uid="{00000000-0005-0000-0000-0000E42B0000}"/>
    <cellStyle name="Normal 15 4 2 5 2 2" xfId="11346" xr:uid="{00000000-0005-0000-0000-0000E52B0000}"/>
    <cellStyle name="Normal 15 4 2 5 2 2 2" xfId="11347" xr:uid="{00000000-0005-0000-0000-0000E62B0000}"/>
    <cellStyle name="Normal 15 4 2 5 2 3" xfId="11348" xr:uid="{00000000-0005-0000-0000-0000E72B0000}"/>
    <cellStyle name="Normal 15 4 2 5 3" xfId="11349" xr:uid="{00000000-0005-0000-0000-0000E82B0000}"/>
    <cellStyle name="Normal 15 4 2 5 3 2" xfId="11350" xr:uid="{00000000-0005-0000-0000-0000E92B0000}"/>
    <cellStyle name="Normal 15 4 2 5 3 2 2" xfId="11351" xr:uid="{00000000-0005-0000-0000-0000EA2B0000}"/>
    <cellStyle name="Normal 15 4 2 5 3 3" xfId="11352" xr:uid="{00000000-0005-0000-0000-0000EB2B0000}"/>
    <cellStyle name="Normal 15 4 2 5 4" xfId="11353" xr:uid="{00000000-0005-0000-0000-0000EC2B0000}"/>
    <cellStyle name="Normal 15 4 2 5 4 2" xfId="11354" xr:uid="{00000000-0005-0000-0000-0000ED2B0000}"/>
    <cellStyle name="Normal 15 4 2 5 4 2 2" xfId="11355" xr:uid="{00000000-0005-0000-0000-0000EE2B0000}"/>
    <cellStyle name="Normal 15 4 2 5 4 3" xfId="11356" xr:uid="{00000000-0005-0000-0000-0000EF2B0000}"/>
    <cellStyle name="Normal 15 4 2 5 5" xfId="11357" xr:uid="{00000000-0005-0000-0000-0000F02B0000}"/>
    <cellStyle name="Normal 15 4 2 5 5 2" xfId="11358" xr:uid="{00000000-0005-0000-0000-0000F12B0000}"/>
    <cellStyle name="Normal 15 4 2 5 6" xfId="11359" xr:uid="{00000000-0005-0000-0000-0000F22B0000}"/>
    <cellStyle name="Normal 15 4 2 5 6 2" xfId="11360" xr:uid="{00000000-0005-0000-0000-0000F32B0000}"/>
    <cellStyle name="Normal 15 4 2 5 7" xfId="11361" xr:uid="{00000000-0005-0000-0000-0000F42B0000}"/>
    <cellStyle name="Normal 15 4 2 6" xfId="11362" xr:uid="{00000000-0005-0000-0000-0000F52B0000}"/>
    <cellStyle name="Normal 15 4 2 6 2" xfId="11363" xr:uid="{00000000-0005-0000-0000-0000F62B0000}"/>
    <cellStyle name="Normal 15 4 2 6 2 2" xfId="11364" xr:uid="{00000000-0005-0000-0000-0000F72B0000}"/>
    <cellStyle name="Normal 15 4 2 6 3" xfId="11365" xr:uid="{00000000-0005-0000-0000-0000F82B0000}"/>
    <cellStyle name="Normal 15 4 2 7" xfId="11366" xr:uid="{00000000-0005-0000-0000-0000F92B0000}"/>
    <cellStyle name="Normal 15 4 2 7 2" xfId="11367" xr:uid="{00000000-0005-0000-0000-0000FA2B0000}"/>
    <cellStyle name="Normal 15 4 2 7 2 2" xfId="11368" xr:uid="{00000000-0005-0000-0000-0000FB2B0000}"/>
    <cellStyle name="Normal 15 4 2 7 3" xfId="11369" xr:uid="{00000000-0005-0000-0000-0000FC2B0000}"/>
    <cellStyle name="Normal 15 4 2 8" xfId="11370" xr:uid="{00000000-0005-0000-0000-0000FD2B0000}"/>
    <cellStyle name="Normal 15 4 2 8 2" xfId="11371" xr:uid="{00000000-0005-0000-0000-0000FE2B0000}"/>
    <cellStyle name="Normal 15 4 2 8 2 2" xfId="11372" xr:uid="{00000000-0005-0000-0000-0000FF2B0000}"/>
    <cellStyle name="Normal 15 4 2 8 3" xfId="11373" xr:uid="{00000000-0005-0000-0000-0000002C0000}"/>
    <cellStyle name="Normal 15 4 2 9" xfId="11374" xr:uid="{00000000-0005-0000-0000-0000012C0000}"/>
    <cellStyle name="Normal 15 4 2 9 2" xfId="11375" xr:uid="{00000000-0005-0000-0000-0000022C0000}"/>
    <cellStyle name="Normal 15 4 3" xfId="441" xr:uid="{00000000-0005-0000-0000-0000032C0000}"/>
    <cellStyle name="Normal 15 4 3 10" xfId="11376" xr:uid="{00000000-0005-0000-0000-0000042C0000}"/>
    <cellStyle name="Normal 15 4 3 10 2" xfId="11377" xr:uid="{00000000-0005-0000-0000-0000052C0000}"/>
    <cellStyle name="Normal 15 4 3 11" xfId="11378" xr:uid="{00000000-0005-0000-0000-0000062C0000}"/>
    <cellStyle name="Normal 15 4 3 2" xfId="11379" xr:uid="{00000000-0005-0000-0000-0000072C0000}"/>
    <cellStyle name="Normal 15 4 3 2 2" xfId="11380" xr:uid="{00000000-0005-0000-0000-0000082C0000}"/>
    <cellStyle name="Normal 15 4 3 2 2 2" xfId="11381" xr:uid="{00000000-0005-0000-0000-0000092C0000}"/>
    <cellStyle name="Normal 15 4 3 2 2 2 2" xfId="11382" xr:uid="{00000000-0005-0000-0000-00000A2C0000}"/>
    <cellStyle name="Normal 15 4 3 2 2 2 2 2" xfId="11383" xr:uid="{00000000-0005-0000-0000-00000B2C0000}"/>
    <cellStyle name="Normal 15 4 3 2 2 2 3" xfId="11384" xr:uid="{00000000-0005-0000-0000-00000C2C0000}"/>
    <cellStyle name="Normal 15 4 3 2 2 3" xfId="11385" xr:uid="{00000000-0005-0000-0000-00000D2C0000}"/>
    <cellStyle name="Normal 15 4 3 2 2 3 2" xfId="11386" xr:uid="{00000000-0005-0000-0000-00000E2C0000}"/>
    <cellStyle name="Normal 15 4 3 2 2 3 2 2" xfId="11387" xr:uid="{00000000-0005-0000-0000-00000F2C0000}"/>
    <cellStyle name="Normal 15 4 3 2 2 3 3" xfId="11388" xr:uid="{00000000-0005-0000-0000-0000102C0000}"/>
    <cellStyle name="Normal 15 4 3 2 2 4" xfId="11389" xr:uid="{00000000-0005-0000-0000-0000112C0000}"/>
    <cellStyle name="Normal 15 4 3 2 2 4 2" xfId="11390" xr:uid="{00000000-0005-0000-0000-0000122C0000}"/>
    <cellStyle name="Normal 15 4 3 2 2 4 2 2" xfId="11391" xr:uid="{00000000-0005-0000-0000-0000132C0000}"/>
    <cellStyle name="Normal 15 4 3 2 2 4 3" xfId="11392" xr:uid="{00000000-0005-0000-0000-0000142C0000}"/>
    <cellStyle name="Normal 15 4 3 2 2 5" xfId="11393" xr:uid="{00000000-0005-0000-0000-0000152C0000}"/>
    <cellStyle name="Normal 15 4 3 2 2 5 2" xfId="11394" xr:uid="{00000000-0005-0000-0000-0000162C0000}"/>
    <cellStyle name="Normal 15 4 3 2 2 6" xfId="11395" xr:uid="{00000000-0005-0000-0000-0000172C0000}"/>
    <cellStyle name="Normal 15 4 3 2 2 6 2" xfId="11396" xr:uid="{00000000-0005-0000-0000-0000182C0000}"/>
    <cellStyle name="Normal 15 4 3 2 2 7" xfId="11397" xr:uid="{00000000-0005-0000-0000-0000192C0000}"/>
    <cellStyle name="Normal 15 4 3 2 3" xfId="11398" xr:uid="{00000000-0005-0000-0000-00001A2C0000}"/>
    <cellStyle name="Normal 15 4 3 2 3 2" xfId="11399" xr:uid="{00000000-0005-0000-0000-00001B2C0000}"/>
    <cellStyle name="Normal 15 4 3 2 3 2 2" xfId="11400" xr:uid="{00000000-0005-0000-0000-00001C2C0000}"/>
    <cellStyle name="Normal 15 4 3 2 3 2 2 2" xfId="11401" xr:uid="{00000000-0005-0000-0000-00001D2C0000}"/>
    <cellStyle name="Normal 15 4 3 2 3 2 3" xfId="11402" xr:uid="{00000000-0005-0000-0000-00001E2C0000}"/>
    <cellStyle name="Normal 15 4 3 2 3 3" xfId="11403" xr:uid="{00000000-0005-0000-0000-00001F2C0000}"/>
    <cellStyle name="Normal 15 4 3 2 3 3 2" xfId="11404" xr:uid="{00000000-0005-0000-0000-0000202C0000}"/>
    <cellStyle name="Normal 15 4 3 2 3 3 2 2" xfId="11405" xr:uid="{00000000-0005-0000-0000-0000212C0000}"/>
    <cellStyle name="Normal 15 4 3 2 3 3 3" xfId="11406" xr:uid="{00000000-0005-0000-0000-0000222C0000}"/>
    <cellStyle name="Normal 15 4 3 2 3 4" xfId="11407" xr:uid="{00000000-0005-0000-0000-0000232C0000}"/>
    <cellStyle name="Normal 15 4 3 2 3 4 2" xfId="11408" xr:uid="{00000000-0005-0000-0000-0000242C0000}"/>
    <cellStyle name="Normal 15 4 3 2 3 4 2 2" xfId="11409" xr:uid="{00000000-0005-0000-0000-0000252C0000}"/>
    <cellStyle name="Normal 15 4 3 2 3 4 3" xfId="11410" xr:uid="{00000000-0005-0000-0000-0000262C0000}"/>
    <cellStyle name="Normal 15 4 3 2 3 5" xfId="11411" xr:uid="{00000000-0005-0000-0000-0000272C0000}"/>
    <cellStyle name="Normal 15 4 3 2 3 5 2" xfId="11412" xr:uid="{00000000-0005-0000-0000-0000282C0000}"/>
    <cellStyle name="Normal 15 4 3 2 3 6" xfId="11413" xr:uid="{00000000-0005-0000-0000-0000292C0000}"/>
    <cellStyle name="Normal 15 4 3 2 3 6 2" xfId="11414" xr:uid="{00000000-0005-0000-0000-00002A2C0000}"/>
    <cellStyle name="Normal 15 4 3 2 3 7" xfId="11415" xr:uid="{00000000-0005-0000-0000-00002B2C0000}"/>
    <cellStyle name="Normal 15 4 3 2 4" xfId="11416" xr:uid="{00000000-0005-0000-0000-00002C2C0000}"/>
    <cellStyle name="Normal 15 4 3 2 4 2" xfId="11417" xr:uid="{00000000-0005-0000-0000-00002D2C0000}"/>
    <cellStyle name="Normal 15 4 3 2 4 2 2" xfId="11418" xr:uid="{00000000-0005-0000-0000-00002E2C0000}"/>
    <cellStyle name="Normal 15 4 3 2 4 3" xfId="11419" xr:uid="{00000000-0005-0000-0000-00002F2C0000}"/>
    <cellStyle name="Normal 15 4 3 2 5" xfId="11420" xr:uid="{00000000-0005-0000-0000-0000302C0000}"/>
    <cellStyle name="Normal 15 4 3 2 5 2" xfId="11421" xr:uid="{00000000-0005-0000-0000-0000312C0000}"/>
    <cellStyle name="Normal 15 4 3 2 5 2 2" xfId="11422" xr:uid="{00000000-0005-0000-0000-0000322C0000}"/>
    <cellStyle name="Normal 15 4 3 2 5 3" xfId="11423" xr:uid="{00000000-0005-0000-0000-0000332C0000}"/>
    <cellStyle name="Normal 15 4 3 2 6" xfId="11424" xr:uid="{00000000-0005-0000-0000-0000342C0000}"/>
    <cellStyle name="Normal 15 4 3 2 6 2" xfId="11425" xr:uid="{00000000-0005-0000-0000-0000352C0000}"/>
    <cellStyle name="Normal 15 4 3 2 6 2 2" xfId="11426" xr:uid="{00000000-0005-0000-0000-0000362C0000}"/>
    <cellStyle name="Normal 15 4 3 2 6 3" xfId="11427" xr:uid="{00000000-0005-0000-0000-0000372C0000}"/>
    <cellStyle name="Normal 15 4 3 2 7" xfId="11428" xr:uid="{00000000-0005-0000-0000-0000382C0000}"/>
    <cellStyle name="Normal 15 4 3 2 7 2" xfId="11429" xr:uid="{00000000-0005-0000-0000-0000392C0000}"/>
    <cellStyle name="Normal 15 4 3 2 8" xfId="11430" xr:uid="{00000000-0005-0000-0000-00003A2C0000}"/>
    <cellStyle name="Normal 15 4 3 2 8 2" xfId="11431" xr:uid="{00000000-0005-0000-0000-00003B2C0000}"/>
    <cellStyle name="Normal 15 4 3 2 9" xfId="11432" xr:uid="{00000000-0005-0000-0000-00003C2C0000}"/>
    <cellStyle name="Normal 15 4 3 3" xfId="11433" xr:uid="{00000000-0005-0000-0000-00003D2C0000}"/>
    <cellStyle name="Normal 15 4 3 3 2" xfId="11434" xr:uid="{00000000-0005-0000-0000-00003E2C0000}"/>
    <cellStyle name="Normal 15 4 3 3 2 2" xfId="11435" xr:uid="{00000000-0005-0000-0000-00003F2C0000}"/>
    <cellStyle name="Normal 15 4 3 3 2 2 2" xfId="11436" xr:uid="{00000000-0005-0000-0000-0000402C0000}"/>
    <cellStyle name="Normal 15 4 3 3 2 2 2 2" xfId="11437" xr:uid="{00000000-0005-0000-0000-0000412C0000}"/>
    <cellStyle name="Normal 15 4 3 3 2 2 3" xfId="11438" xr:uid="{00000000-0005-0000-0000-0000422C0000}"/>
    <cellStyle name="Normal 15 4 3 3 2 3" xfId="11439" xr:uid="{00000000-0005-0000-0000-0000432C0000}"/>
    <cellStyle name="Normal 15 4 3 3 2 3 2" xfId="11440" xr:uid="{00000000-0005-0000-0000-0000442C0000}"/>
    <cellStyle name="Normal 15 4 3 3 2 3 2 2" xfId="11441" xr:uid="{00000000-0005-0000-0000-0000452C0000}"/>
    <cellStyle name="Normal 15 4 3 3 2 3 3" xfId="11442" xr:uid="{00000000-0005-0000-0000-0000462C0000}"/>
    <cellStyle name="Normal 15 4 3 3 2 4" xfId="11443" xr:uid="{00000000-0005-0000-0000-0000472C0000}"/>
    <cellStyle name="Normal 15 4 3 3 2 4 2" xfId="11444" xr:uid="{00000000-0005-0000-0000-0000482C0000}"/>
    <cellStyle name="Normal 15 4 3 3 2 4 2 2" xfId="11445" xr:uid="{00000000-0005-0000-0000-0000492C0000}"/>
    <cellStyle name="Normal 15 4 3 3 2 4 3" xfId="11446" xr:uid="{00000000-0005-0000-0000-00004A2C0000}"/>
    <cellStyle name="Normal 15 4 3 3 2 5" xfId="11447" xr:uid="{00000000-0005-0000-0000-00004B2C0000}"/>
    <cellStyle name="Normal 15 4 3 3 2 5 2" xfId="11448" xr:uid="{00000000-0005-0000-0000-00004C2C0000}"/>
    <cellStyle name="Normal 15 4 3 3 2 6" xfId="11449" xr:uid="{00000000-0005-0000-0000-00004D2C0000}"/>
    <cellStyle name="Normal 15 4 3 3 2 6 2" xfId="11450" xr:uid="{00000000-0005-0000-0000-00004E2C0000}"/>
    <cellStyle name="Normal 15 4 3 3 2 7" xfId="11451" xr:uid="{00000000-0005-0000-0000-00004F2C0000}"/>
    <cellStyle name="Normal 15 4 3 3 3" xfId="11452" xr:uid="{00000000-0005-0000-0000-0000502C0000}"/>
    <cellStyle name="Normal 15 4 3 3 3 2" xfId="11453" xr:uid="{00000000-0005-0000-0000-0000512C0000}"/>
    <cellStyle name="Normal 15 4 3 3 3 2 2" xfId="11454" xr:uid="{00000000-0005-0000-0000-0000522C0000}"/>
    <cellStyle name="Normal 15 4 3 3 3 3" xfId="11455" xr:uid="{00000000-0005-0000-0000-0000532C0000}"/>
    <cellStyle name="Normal 15 4 3 3 4" xfId="11456" xr:uid="{00000000-0005-0000-0000-0000542C0000}"/>
    <cellStyle name="Normal 15 4 3 3 4 2" xfId="11457" xr:uid="{00000000-0005-0000-0000-0000552C0000}"/>
    <cellStyle name="Normal 15 4 3 3 4 2 2" xfId="11458" xr:uid="{00000000-0005-0000-0000-0000562C0000}"/>
    <cellStyle name="Normal 15 4 3 3 4 3" xfId="11459" xr:uid="{00000000-0005-0000-0000-0000572C0000}"/>
    <cellStyle name="Normal 15 4 3 3 5" xfId="11460" xr:uid="{00000000-0005-0000-0000-0000582C0000}"/>
    <cellStyle name="Normal 15 4 3 3 5 2" xfId="11461" xr:uid="{00000000-0005-0000-0000-0000592C0000}"/>
    <cellStyle name="Normal 15 4 3 3 5 2 2" xfId="11462" xr:uid="{00000000-0005-0000-0000-00005A2C0000}"/>
    <cellStyle name="Normal 15 4 3 3 5 3" xfId="11463" xr:uid="{00000000-0005-0000-0000-00005B2C0000}"/>
    <cellStyle name="Normal 15 4 3 3 6" xfId="11464" xr:uid="{00000000-0005-0000-0000-00005C2C0000}"/>
    <cellStyle name="Normal 15 4 3 3 6 2" xfId="11465" xr:uid="{00000000-0005-0000-0000-00005D2C0000}"/>
    <cellStyle name="Normal 15 4 3 3 7" xfId="11466" xr:uid="{00000000-0005-0000-0000-00005E2C0000}"/>
    <cellStyle name="Normal 15 4 3 3 7 2" xfId="11467" xr:uid="{00000000-0005-0000-0000-00005F2C0000}"/>
    <cellStyle name="Normal 15 4 3 3 8" xfId="11468" xr:uid="{00000000-0005-0000-0000-0000602C0000}"/>
    <cellStyle name="Normal 15 4 3 4" xfId="11469" xr:uid="{00000000-0005-0000-0000-0000612C0000}"/>
    <cellStyle name="Normal 15 4 3 4 2" xfId="11470" xr:uid="{00000000-0005-0000-0000-0000622C0000}"/>
    <cellStyle name="Normal 15 4 3 4 2 2" xfId="11471" xr:uid="{00000000-0005-0000-0000-0000632C0000}"/>
    <cellStyle name="Normal 15 4 3 4 2 2 2" xfId="11472" xr:uid="{00000000-0005-0000-0000-0000642C0000}"/>
    <cellStyle name="Normal 15 4 3 4 2 3" xfId="11473" xr:uid="{00000000-0005-0000-0000-0000652C0000}"/>
    <cellStyle name="Normal 15 4 3 4 3" xfId="11474" xr:uid="{00000000-0005-0000-0000-0000662C0000}"/>
    <cellStyle name="Normal 15 4 3 4 3 2" xfId="11475" xr:uid="{00000000-0005-0000-0000-0000672C0000}"/>
    <cellStyle name="Normal 15 4 3 4 3 2 2" xfId="11476" xr:uid="{00000000-0005-0000-0000-0000682C0000}"/>
    <cellStyle name="Normal 15 4 3 4 3 3" xfId="11477" xr:uid="{00000000-0005-0000-0000-0000692C0000}"/>
    <cellStyle name="Normal 15 4 3 4 4" xfId="11478" xr:uid="{00000000-0005-0000-0000-00006A2C0000}"/>
    <cellStyle name="Normal 15 4 3 4 4 2" xfId="11479" xr:uid="{00000000-0005-0000-0000-00006B2C0000}"/>
    <cellStyle name="Normal 15 4 3 4 4 2 2" xfId="11480" xr:uid="{00000000-0005-0000-0000-00006C2C0000}"/>
    <cellStyle name="Normal 15 4 3 4 4 3" xfId="11481" xr:uid="{00000000-0005-0000-0000-00006D2C0000}"/>
    <cellStyle name="Normal 15 4 3 4 5" xfId="11482" xr:uid="{00000000-0005-0000-0000-00006E2C0000}"/>
    <cellStyle name="Normal 15 4 3 4 5 2" xfId="11483" xr:uid="{00000000-0005-0000-0000-00006F2C0000}"/>
    <cellStyle name="Normal 15 4 3 4 6" xfId="11484" xr:uid="{00000000-0005-0000-0000-0000702C0000}"/>
    <cellStyle name="Normal 15 4 3 4 6 2" xfId="11485" xr:uid="{00000000-0005-0000-0000-0000712C0000}"/>
    <cellStyle name="Normal 15 4 3 4 7" xfId="11486" xr:uid="{00000000-0005-0000-0000-0000722C0000}"/>
    <cellStyle name="Normal 15 4 3 5" xfId="11487" xr:uid="{00000000-0005-0000-0000-0000732C0000}"/>
    <cellStyle name="Normal 15 4 3 5 2" xfId="11488" xr:uid="{00000000-0005-0000-0000-0000742C0000}"/>
    <cellStyle name="Normal 15 4 3 5 2 2" xfId="11489" xr:uid="{00000000-0005-0000-0000-0000752C0000}"/>
    <cellStyle name="Normal 15 4 3 5 2 2 2" xfId="11490" xr:uid="{00000000-0005-0000-0000-0000762C0000}"/>
    <cellStyle name="Normal 15 4 3 5 2 3" xfId="11491" xr:uid="{00000000-0005-0000-0000-0000772C0000}"/>
    <cellStyle name="Normal 15 4 3 5 3" xfId="11492" xr:uid="{00000000-0005-0000-0000-0000782C0000}"/>
    <cellStyle name="Normal 15 4 3 5 3 2" xfId="11493" xr:uid="{00000000-0005-0000-0000-0000792C0000}"/>
    <cellStyle name="Normal 15 4 3 5 3 2 2" xfId="11494" xr:uid="{00000000-0005-0000-0000-00007A2C0000}"/>
    <cellStyle name="Normal 15 4 3 5 3 3" xfId="11495" xr:uid="{00000000-0005-0000-0000-00007B2C0000}"/>
    <cellStyle name="Normal 15 4 3 5 4" xfId="11496" xr:uid="{00000000-0005-0000-0000-00007C2C0000}"/>
    <cellStyle name="Normal 15 4 3 5 4 2" xfId="11497" xr:uid="{00000000-0005-0000-0000-00007D2C0000}"/>
    <cellStyle name="Normal 15 4 3 5 4 2 2" xfId="11498" xr:uid="{00000000-0005-0000-0000-00007E2C0000}"/>
    <cellStyle name="Normal 15 4 3 5 4 3" xfId="11499" xr:uid="{00000000-0005-0000-0000-00007F2C0000}"/>
    <cellStyle name="Normal 15 4 3 5 5" xfId="11500" xr:uid="{00000000-0005-0000-0000-0000802C0000}"/>
    <cellStyle name="Normal 15 4 3 5 5 2" xfId="11501" xr:uid="{00000000-0005-0000-0000-0000812C0000}"/>
    <cellStyle name="Normal 15 4 3 5 6" xfId="11502" xr:uid="{00000000-0005-0000-0000-0000822C0000}"/>
    <cellStyle name="Normal 15 4 3 5 6 2" xfId="11503" xr:uid="{00000000-0005-0000-0000-0000832C0000}"/>
    <cellStyle name="Normal 15 4 3 5 7" xfId="11504" xr:uid="{00000000-0005-0000-0000-0000842C0000}"/>
    <cellStyle name="Normal 15 4 3 6" xfId="11505" xr:uid="{00000000-0005-0000-0000-0000852C0000}"/>
    <cellStyle name="Normal 15 4 3 6 2" xfId="11506" xr:uid="{00000000-0005-0000-0000-0000862C0000}"/>
    <cellStyle name="Normal 15 4 3 6 2 2" xfId="11507" xr:uid="{00000000-0005-0000-0000-0000872C0000}"/>
    <cellStyle name="Normal 15 4 3 6 3" xfId="11508" xr:uid="{00000000-0005-0000-0000-0000882C0000}"/>
    <cellStyle name="Normal 15 4 3 7" xfId="11509" xr:uid="{00000000-0005-0000-0000-0000892C0000}"/>
    <cellStyle name="Normal 15 4 3 7 2" xfId="11510" xr:uid="{00000000-0005-0000-0000-00008A2C0000}"/>
    <cellStyle name="Normal 15 4 3 7 2 2" xfId="11511" xr:uid="{00000000-0005-0000-0000-00008B2C0000}"/>
    <cellStyle name="Normal 15 4 3 7 3" xfId="11512" xr:uid="{00000000-0005-0000-0000-00008C2C0000}"/>
    <cellStyle name="Normal 15 4 3 8" xfId="11513" xr:uid="{00000000-0005-0000-0000-00008D2C0000}"/>
    <cellStyle name="Normal 15 4 3 8 2" xfId="11514" xr:uid="{00000000-0005-0000-0000-00008E2C0000}"/>
    <cellStyle name="Normal 15 4 3 8 2 2" xfId="11515" xr:uid="{00000000-0005-0000-0000-00008F2C0000}"/>
    <cellStyle name="Normal 15 4 3 8 3" xfId="11516" xr:uid="{00000000-0005-0000-0000-0000902C0000}"/>
    <cellStyle name="Normal 15 4 3 9" xfId="11517" xr:uid="{00000000-0005-0000-0000-0000912C0000}"/>
    <cellStyle name="Normal 15 4 3 9 2" xfId="11518" xr:uid="{00000000-0005-0000-0000-0000922C0000}"/>
    <cellStyle name="Normal 15 4 4" xfId="11519" xr:uid="{00000000-0005-0000-0000-0000932C0000}"/>
    <cellStyle name="Normal 15 4 4 2" xfId="11520" xr:uid="{00000000-0005-0000-0000-0000942C0000}"/>
    <cellStyle name="Normal 15 4 4 2 2" xfId="11521" xr:uid="{00000000-0005-0000-0000-0000952C0000}"/>
    <cellStyle name="Normal 15 4 4 2 2 2" xfId="11522" xr:uid="{00000000-0005-0000-0000-0000962C0000}"/>
    <cellStyle name="Normal 15 4 4 2 2 2 2" xfId="11523" xr:uid="{00000000-0005-0000-0000-0000972C0000}"/>
    <cellStyle name="Normal 15 4 4 2 2 3" xfId="11524" xr:uid="{00000000-0005-0000-0000-0000982C0000}"/>
    <cellStyle name="Normal 15 4 4 2 3" xfId="11525" xr:uid="{00000000-0005-0000-0000-0000992C0000}"/>
    <cellStyle name="Normal 15 4 4 2 3 2" xfId="11526" xr:uid="{00000000-0005-0000-0000-00009A2C0000}"/>
    <cellStyle name="Normal 15 4 4 2 3 2 2" xfId="11527" xr:uid="{00000000-0005-0000-0000-00009B2C0000}"/>
    <cellStyle name="Normal 15 4 4 2 3 3" xfId="11528" xr:uid="{00000000-0005-0000-0000-00009C2C0000}"/>
    <cellStyle name="Normal 15 4 4 2 4" xfId="11529" xr:uid="{00000000-0005-0000-0000-00009D2C0000}"/>
    <cellStyle name="Normal 15 4 4 2 4 2" xfId="11530" xr:uid="{00000000-0005-0000-0000-00009E2C0000}"/>
    <cellStyle name="Normal 15 4 4 2 4 2 2" xfId="11531" xr:uid="{00000000-0005-0000-0000-00009F2C0000}"/>
    <cellStyle name="Normal 15 4 4 2 4 3" xfId="11532" xr:uid="{00000000-0005-0000-0000-0000A02C0000}"/>
    <cellStyle name="Normal 15 4 4 2 5" xfId="11533" xr:uid="{00000000-0005-0000-0000-0000A12C0000}"/>
    <cellStyle name="Normal 15 4 4 2 5 2" xfId="11534" xr:uid="{00000000-0005-0000-0000-0000A22C0000}"/>
    <cellStyle name="Normal 15 4 4 2 6" xfId="11535" xr:uid="{00000000-0005-0000-0000-0000A32C0000}"/>
    <cellStyle name="Normal 15 4 4 2 6 2" xfId="11536" xr:uid="{00000000-0005-0000-0000-0000A42C0000}"/>
    <cellStyle name="Normal 15 4 4 2 7" xfId="11537" xr:uid="{00000000-0005-0000-0000-0000A52C0000}"/>
    <cellStyle name="Normal 15 4 4 3" xfId="11538" xr:uid="{00000000-0005-0000-0000-0000A62C0000}"/>
    <cellStyle name="Normal 15 4 4 3 2" xfId="11539" xr:uid="{00000000-0005-0000-0000-0000A72C0000}"/>
    <cellStyle name="Normal 15 4 4 3 2 2" xfId="11540" xr:uid="{00000000-0005-0000-0000-0000A82C0000}"/>
    <cellStyle name="Normal 15 4 4 3 2 2 2" xfId="11541" xr:uid="{00000000-0005-0000-0000-0000A92C0000}"/>
    <cellStyle name="Normal 15 4 4 3 2 3" xfId="11542" xr:uid="{00000000-0005-0000-0000-0000AA2C0000}"/>
    <cellStyle name="Normal 15 4 4 3 3" xfId="11543" xr:uid="{00000000-0005-0000-0000-0000AB2C0000}"/>
    <cellStyle name="Normal 15 4 4 3 3 2" xfId="11544" xr:uid="{00000000-0005-0000-0000-0000AC2C0000}"/>
    <cellStyle name="Normal 15 4 4 3 3 2 2" xfId="11545" xr:uid="{00000000-0005-0000-0000-0000AD2C0000}"/>
    <cellStyle name="Normal 15 4 4 3 3 3" xfId="11546" xr:uid="{00000000-0005-0000-0000-0000AE2C0000}"/>
    <cellStyle name="Normal 15 4 4 3 4" xfId="11547" xr:uid="{00000000-0005-0000-0000-0000AF2C0000}"/>
    <cellStyle name="Normal 15 4 4 3 4 2" xfId="11548" xr:uid="{00000000-0005-0000-0000-0000B02C0000}"/>
    <cellStyle name="Normal 15 4 4 3 4 2 2" xfId="11549" xr:uid="{00000000-0005-0000-0000-0000B12C0000}"/>
    <cellStyle name="Normal 15 4 4 3 4 3" xfId="11550" xr:uid="{00000000-0005-0000-0000-0000B22C0000}"/>
    <cellStyle name="Normal 15 4 4 3 5" xfId="11551" xr:uid="{00000000-0005-0000-0000-0000B32C0000}"/>
    <cellStyle name="Normal 15 4 4 3 5 2" xfId="11552" xr:uid="{00000000-0005-0000-0000-0000B42C0000}"/>
    <cellStyle name="Normal 15 4 4 3 6" xfId="11553" xr:uid="{00000000-0005-0000-0000-0000B52C0000}"/>
    <cellStyle name="Normal 15 4 4 3 6 2" xfId="11554" xr:uid="{00000000-0005-0000-0000-0000B62C0000}"/>
    <cellStyle name="Normal 15 4 4 3 7" xfId="11555" xr:uid="{00000000-0005-0000-0000-0000B72C0000}"/>
    <cellStyle name="Normal 15 4 4 4" xfId="11556" xr:uid="{00000000-0005-0000-0000-0000B82C0000}"/>
    <cellStyle name="Normal 15 4 4 4 2" xfId="11557" xr:uid="{00000000-0005-0000-0000-0000B92C0000}"/>
    <cellStyle name="Normal 15 4 4 4 2 2" xfId="11558" xr:uid="{00000000-0005-0000-0000-0000BA2C0000}"/>
    <cellStyle name="Normal 15 4 4 4 3" xfId="11559" xr:uid="{00000000-0005-0000-0000-0000BB2C0000}"/>
    <cellStyle name="Normal 15 4 4 5" xfId="11560" xr:uid="{00000000-0005-0000-0000-0000BC2C0000}"/>
    <cellStyle name="Normal 15 4 4 5 2" xfId="11561" xr:uid="{00000000-0005-0000-0000-0000BD2C0000}"/>
    <cellStyle name="Normal 15 4 4 5 2 2" xfId="11562" xr:uid="{00000000-0005-0000-0000-0000BE2C0000}"/>
    <cellStyle name="Normal 15 4 4 5 3" xfId="11563" xr:uid="{00000000-0005-0000-0000-0000BF2C0000}"/>
    <cellStyle name="Normal 15 4 4 6" xfId="11564" xr:uid="{00000000-0005-0000-0000-0000C02C0000}"/>
    <cellStyle name="Normal 15 4 4 6 2" xfId="11565" xr:uid="{00000000-0005-0000-0000-0000C12C0000}"/>
    <cellStyle name="Normal 15 4 4 6 2 2" xfId="11566" xr:uid="{00000000-0005-0000-0000-0000C22C0000}"/>
    <cellStyle name="Normal 15 4 4 6 3" xfId="11567" xr:uid="{00000000-0005-0000-0000-0000C32C0000}"/>
    <cellStyle name="Normal 15 4 4 7" xfId="11568" xr:uid="{00000000-0005-0000-0000-0000C42C0000}"/>
    <cellStyle name="Normal 15 4 4 7 2" xfId="11569" xr:uid="{00000000-0005-0000-0000-0000C52C0000}"/>
    <cellStyle name="Normal 15 4 4 8" xfId="11570" xr:uid="{00000000-0005-0000-0000-0000C62C0000}"/>
    <cellStyle name="Normal 15 4 4 8 2" xfId="11571" xr:uid="{00000000-0005-0000-0000-0000C72C0000}"/>
    <cellStyle name="Normal 15 4 4 9" xfId="11572" xr:uid="{00000000-0005-0000-0000-0000C82C0000}"/>
    <cellStyle name="Normal 15 4 5" xfId="11573" xr:uid="{00000000-0005-0000-0000-0000C92C0000}"/>
    <cellStyle name="Normal 15 4 5 2" xfId="11574" xr:uid="{00000000-0005-0000-0000-0000CA2C0000}"/>
    <cellStyle name="Normal 15 4 5 2 2" xfId="11575" xr:uid="{00000000-0005-0000-0000-0000CB2C0000}"/>
    <cellStyle name="Normal 15 4 5 2 2 2" xfId="11576" xr:uid="{00000000-0005-0000-0000-0000CC2C0000}"/>
    <cellStyle name="Normal 15 4 5 2 2 2 2" xfId="11577" xr:uid="{00000000-0005-0000-0000-0000CD2C0000}"/>
    <cellStyle name="Normal 15 4 5 2 2 3" xfId="11578" xr:uid="{00000000-0005-0000-0000-0000CE2C0000}"/>
    <cellStyle name="Normal 15 4 5 2 3" xfId="11579" xr:uid="{00000000-0005-0000-0000-0000CF2C0000}"/>
    <cellStyle name="Normal 15 4 5 2 3 2" xfId="11580" xr:uid="{00000000-0005-0000-0000-0000D02C0000}"/>
    <cellStyle name="Normal 15 4 5 2 3 2 2" xfId="11581" xr:uid="{00000000-0005-0000-0000-0000D12C0000}"/>
    <cellStyle name="Normal 15 4 5 2 3 3" xfId="11582" xr:uid="{00000000-0005-0000-0000-0000D22C0000}"/>
    <cellStyle name="Normal 15 4 5 2 4" xfId="11583" xr:uid="{00000000-0005-0000-0000-0000D32C0000}"/>
    <cellStyle name="Normal 15 4 5 2 4 2" xfId="11584" xr:uid="{00000000-0005-0000-0000-0000D42C0000}"/>
    <cellStyle name="Normal 15 4 5 2 4 2 2" xfId="11585" xr:uid="{00000000-0005-0000-0000-0000D52C0000}"/>
    <cellStyle name="Normal 15 4 5 2 4 3" xfId="11586" xr:uid="{00000000-0005-0000-0000-0000D62C0000}"/>
    <cellStyle name="Normal 15 4 5 2 5" xfId="11587" xr:uid="{00000000-0005-0000-0000-0000D72C0000}"/>
    <cellStyle name="Normal 15 4 5 2 5 2" xfId="11588" xr:uid="{00000000-0005-0000-0000-0000D82C0000}"/>
    <cellStyle name="Normal 15 4 5 2 6" xfId="11589" xr:uid="{00000000-0005-0000-0000-0000D92C0000}"/>
    <cellStyle name="Normal 15 4 5 2 6 2" xfId="11590" xr:uid="{00000000-0005-0000-0000-0000DA2C0000}"/>
    <cellStyle name="Normal 15 4 5 2 7" xfId="11591" xr:uid="{00000000-0005-0000-0000-0000DB2C0000}"/>
    <cellStyle name="Normal 15 4 5 3" xfId="11592" xr:uid="{00000000-0005-0000-0000-0000DC2C0000}"/>
    <cellStyle name="Normal 15 4 5 3 2" xfId="11593" xr:uid="{00000000-0005-0000-0000-0000DD2C0000}"/>
    <cellStyle name="Normal 15 4 5 3 2 2" xfId="11594" xr:uid="{00000000-0005-0000-0000-0000DE2C0000}"/>
    <cellStyle name="Normal 15 4 5 3 3" xfId="11595" xr:uid="{00000000-0005-0000-0000-0000DF2C0000}"/>
    <cellStyle name="Normal 15 4 5 4" xfId="11596" xr:uid="{00000000-0005-0000-0000-0000E02C0000}"/>
    <cellStyle name="Normal 15 4 5 4 2" xfId="11597" xr:uid="{00000000-0005-0000-0000-0000E12C0000}"/>
    <cellStyle name="Normal 15 4 5 4 2 2" xfId="11598" xr:uid="{00000000-0005-0000-0000-0000E22C0000}"/>
    <cellStyle name="Normal 15 4 5 4 3" xfId="11599" xr:uid="{00000000-0005-0000-0000-0000E32C0000}"/>
    <cellStyle name="Normal 15 4 5 5" xfId="11600" xr:uid="{00000000-0005-0000-0000-0000E42C0000}"/>
    <cellStyle name="Normal 15 4 5 5 2" xfId="11601" xr:uid="{00000000-0005-0000-0000-0000E52C0000}"/>
    <cellStyle name="Normal 15 4 5 5 2 2" xfId="11602" xr:uid="{00000000-0005-0000-0000-0000E62C0000}"/>
    <cellStyle name="Normal 15 4 5 5 3" xfId="11603" xr:uid="{00000000-0005-0000-0000-0000E72C0000}"/>
    <cellStyle name="Normal 15 4 5 6" xfId="11604" xr:uid="{00000000-0005-0000-0000-0000E82C0000}"/>
    <cellStyle name="Normal 15 4 5 6 2" xfId="11605" xr:uid="{00000000-0005-0000-0000-0000E92C0000}"/>
    <cellStyle name="Normal 15 4 5 7" xfId="11606" xr:uid="{00000000-0005-0000-0000-0000EA2C0000}"/>
    <cellStyle name="Normal 15 4 5 7 2" xfId="11607" xr:uid="{00000000-0005-0000-0000-0000EB2C0000}"/>
    <cellStyle name="Normal 15 4 5 8" xfId="11608" xr:uid="{00000000-0005-0000-0000-0000EC2C0000}"/>
    <cellStyle name="Normal 15 4 6" xfId="11609" xr:uid="{00000000-0005-0000-0000-0000ED2C0000}"/>
    <cellStyle name="Normal 15 4 6 2" xfId="11610" xr:uid="{00000000-0005-0000-0000-0000EE2C0000}"/>
    <cellStyle name="Normal 15 4 6 2 2" xfId="11611" xr:uid="{00000000-0005-0000-0000-0000EF2C0000}"/>
    <cellStyle name="Normal 15 4 6 2 2 2" xfId="11612" xr:uid="{00000000-0005-0000-0000-0000F02C0000}"/>
    <cellStyle name="Normal 15 4 6 2 3" xfId="11613" xr:uid="{00000000-0005-0000-0000-0000F12C0000}"/>
    <cellStyle name="Normal 15 4 6 3" xfId="11614" xr:uid="{00000000-0005-0000-0000-0000F22C0000}"/>
    <cellStyle name="Normal 15 4 6 3 2" xfId="11615" xr:uid="{00000000-0005-0000-0000-0000F32C0000}"/>
    <cellStyle name="Normal 15 4 6 3 2 2" xfId="11616" xr:uid="{00000000-0005-0000-0000-0000F42C0000}"/>
    <cellStyle name="Normal 15 4 6 3 3" xfId="11617" xr:uid="{00000000-0005-0000-0000-0000F52C0000}"/>
    <cellStyle name="Normal 15 4 6 4" xfId="11618" xr:uid="{00000000-0005-0000-0000-0000F62C0000}"/>
    <cellStyle name="Normal 15 4 6 4 2" xfId="11619" xr:uid="{00000000-0005-0000-0000-0000F72C0000}"/>
    <cellStyle name="Normal 15 4 6 4 2 2" xfId="11620" xr:uid="{00000000-0005-0000-0000-0000F82C0000}"/>
    <cellStyle name="Normal 15 4 6 4 3" xfId="11621" xr:uid="{00000000-0005-0000-0000-0000F92C0000}"/>
    <cellStyle name="Normal 15 4 6 5" xfId="11622" xr:uid="{00000000-0005-0000-0000-0000FA2C0000}"/>
    <cellStyle name="Normal 15 4 6 5 2" xfId="11623" xr:uid="{00000000-0005-0000-0000-0000FB2C0000}"/>
    <cellStyle name="Normal 15 4 6 6" xfId="11624" xr:uid="{00000000-0005-0000-0000-0000FC2C0000}"/>
    <cellStyle name="Normal 15 4 6 6 2" xfId="11625" xr:uid="{00000000-0005-0000-0000-0000FD2C0000}"/>
    <cellStyle name="Normal 15 4 6 7" xfId="11626" xr:uid="{00000000-0005-0000-0000-0000FE2C0000}"/>
    <cellStyle name="Normal 15 4 7" xfId="11627" xr:uid="{00000000-0005-0000-0000-0000FF2C0000}"/>
    <cellStyle name="Normal 15 4 7 2" xfId="11628" xr:uid="{00000000-0005-0000-0000-0000002D0000}"/>
    <cellStyle name="Normal 15 4 7 2 2" xfId="11629" xr:uid="{00000000-0005-0000-0000-0000012D0000}"/>
    <cellStyle name="Normal 15 4 7 2 2 2" xfId="11630" xr:uid="{00000000-0005-0000-0000-0000022D0000}"/>
    <cellStyle name="Normal 15 4 7 2 3" xfId="11631" xr:uid="{00000000-0005-0000-0000-0000032D0000}"/>
    <cellStyle name="Normal 15 4 7 3" xfId="11632" xr:uid="{00000000-0005-0000-0000-0000042D0000}"/>
    <cellStyle name="Normal 15 4 7 3 2" xfId="11633" xr:uid="{00000000-0005-0000-0000-0000052D0000}"/>
    <cellStyle name="Normal 15 4 7 3 2 2" xfId="11634" xr:uid="{00000000-0005-0000-0000-0000062D0000}"/>
    <cellStyle name="Normal 15 4 7 3 3" xfId="11635" xr:uid="{00000000-0005-0000-0000-0000072D0000}"/>
    <cellStyle name="Normal 15 4 7 4" xfId="11636" xr:uid="{00000000-0005-0000-0000-0000082D0000}"/>
    <cellStyle name="Normal 15 4 7 4 2" xfId="11637" xr:uid="{00000000-0005-0000-0000-0000092D0000}"/>
    <cellStyle name="Normal 15 4 7 4 2 2" xfId="11638" xr:uid="{00000000-0005-0000-0000-00000A2D0000}"/>
    <cellStyle name="Normal 15 4 7 4 3" xfId="11639" xr:uid="{00000000-0005-0000-0000-00000B2D0000}"/>
    <cellStyle name="Normal 15 4 7 5" xfId="11640" xr:uid="{00000000-0005-0000-0000-00000C2D0000}"/>
    <cellStyle name="Normal 15 4 7 5 2" xfId="11641" xr:uid="{00000000-0005-0000-0000-00000D2D0000}"/>
    <cellStyle name="Normal 15 4 7 6" xfId="11642" xr:uid="{00000000-0005-0000-0000-00000E2D0000}"/>
    <cellStyle name="Normal 15 4 7 6 2" xfId="11643" xr:uid="{00000000-0005-0000-0000-00000F2D0000}"/>
    <cellStyle name="Normal 15 4 7 7" xfId="11644" xr:uid="{00000000-0005-0000-0000-0000102D0000}"/>
    <cellStyle name="Normal 15 4 8" xfId="11645" xr:uid="{00000000-0005-0000-0000-0000112D0000}"/>
    <cellStyle name="Normal 15 4 8 2" xfId="11646" xr:uid="{00000000-0005-0000-0000-0000122D0000}"/>
    <cellStyle name="Normal 15 4 8 2 2" xfId="11647" xr:uid="{00000000-0005-0000-0000-0000132D0000}"/>
    <cellStyle name="Normal 15 4 8 3" xfId="11648" xr:uid="{00000000-0005-0000-0000-0000142D0000}"/>
    <cellStyle name="Normal 15 4 9" xfId="11649" xr:uid="{00000000-0005-0000-0000-0000152D0000}"/>
    <cellStyle name="Normal 15 4 9 2" xfId="11650" xr:uid="{00000000-0005-0000-0000-0000162D0000}"/>
    <cellStyle name="Normal 15 4 9 2 2" xfId="11651" xr:uid="{00000000-0005-0000-0000-0000172D0000}"/>
    <cellStyle name="Normal 15 4 9 3" xfId="11652" xr:uid="{00000000-0005-0000-0000-0000182D0000}"/>
    <cellStyle name="Normal 15 4_Confidential Information" xfId="11653" xr:uid="{00000000-0005-0000-0000-0000192D0000}"/>
    <cellStyle name="Normal 15 5" xfId="442" xr:uid="{00000000-0005-0000-0000-00001A2D0000}"/>
    <cellStyle name="Normal 15 5 10" xfId="11654" xr:uid="{00000000-0005-0000-0000-00001B2D0000}"/>
    <cellStyle name="Normal 15 5 10 2" xfId="11655" xr:uid="{00000000-0005-0000-0000-00001C2D0000}"/>
    <cellStyle name="Normal 15 5 11" xfId="11656" xr:uid="{00000000-0005-0000-0000-00001D2D0000}"/>
    <cellStyle name="Normal 15 5 2" xfId="11657" xr:uid="{00000000-0005-0000-0000-00001E2D0000}"/>
    <cellStyle name="Normal 15 5 2 2" xfId="11658" xr:uid="{00000000-0005-0000-0000-00001F2D0000}"/>
    <cellStyle name="Normal 15 5 2 2 2" xfId="11659" xr:uid="{00000000-0005-0000-0000-0000202D0000}"/>
    <cellStyle name="Normal 15 5 2 2 2 2" xfId="11660" xr:uid="{00000000-0005-0000-0000-0000212D0000}"/>
    <cellStyle name="Normal 15 5 2 2 2 2 2" xfId="11661" xr:uid="{00000000-0005-0000-0000-0000222D0000}"/>
    <cellStyle name="Normal 15 5 2 2 2 3" xfId="11662" xr:uid="{00000000-0005-0000-0000-0000232D0000}"/>
    <cellStyle name="Normal 15 5 2 2 3" xfId="11663" xr:uid="{00000000-0005-0000-0000-0000242D0000}"/>
    <cellStyle name="Normal 15 5 2 2 3 2" xfId="11664" xr:uid="{00000000-0005-0000-0000-0000252D0000}"/>
    <cellStyle name="Normal 15 5 2 2 3 2 2" xfId="11665" xr:uid="{00000000-0005-0000-0000-0000262D0000}"/>
    <cellStyle name="Normal 15 5 2 2 3 3" xfId="11666" xr:uid="{00000000-0005-0000-0000-0000272D0000}"/>
    <cellStyle name="Normal 15 5 2 2 4" xfId="11667" xr:uid="{00000000-0005-0000-0000-0000282D0000}"/>
    <cellStyle name="Normal 15 5 2 2 4 2" xfId="11668" xr:uid="{00000000-0005-0000-0000-0000292D0000}"/>
    <cellStyle name="Normal 15 5 2 2 4 2 2" xfId="11669" xr:uid="{00000000-0005-0000-0000-00002A2D0000}"/>
    <cellStyle name="Normal 15 5 2 2 4 3" xfId="11670" xr:uid="{00000000-0005-0000-0000-00002B2D0000}"/>
    <cellStyle name="Normal 15 5 2 2 5" xfId="11671" xr:uid="{00000000-0005-0000-0000-00002C2D0000}"/>
    <cellStyle name="Normal 15 5 2 2 5 2" xfId="11672" xr:uid="{00000000-0005-0000-0000-00002D2D0000}"/>
    <cellStyle name="Normal 15 5 2 2 6" xfId="11673" xr:uid="{00000000-0005-0000-0000-00002E2D0000}"/>
    <cellStyle name="Normal 15 5 2 2 6 2" xfId="11674" xr:uid="{00000000-0005-0000-0000-00002F2D0000}"/>
    <cellStyle name="Normal 15 5 2 2 7" xfId="11675" xr:uid="{00000000-0005-0000-0000-0000302D0000}"/>
    <cellStyle name="Normal 15 5 2 3" xfId="11676" xr:uid="{00000000-0005-0000-0000-0000312D0000}"/>
    <cellStyle name="Normal 15 5 2 3 2" xfId="11677" xr:uid="{00000000-0005-0000-0000-0000322D0000}"/>
    <cellStyle name="Normal 15 5 2 3 2 2" xfId="11678" xr:uid="{00000000-0005-0000-0000-0000332D0000}"/>
    <cellStyle name="Normal 15 5 2 3 2 2 2" xfId="11679" xr:uid="{00000000-0005-0000-0000-0000342D0000}"/>
    <cellStyle name="Normal 15 5 2 3 2 3" xfId="11680" xr:uid="{00000000-0005-0000-0000-0000352D0000}"/>
    <cellStyle name="Normal 15 5 2 3 3" xfId="11681" xr:uid="{00000000-0005-0000-0000-0000362D0000}"/>
    <cellStyle name="Normal 15 5 2 3 3 2" xfId="11682" xr:uid="{00000000-0005-0000-0000-0000372D0000}"/>
    <cellStyle name="Normal 15 5 2 3 3 2 2" xfId="11683" xr:uid="{00000000-0005-0000-0000-0000382D0000}"/>
    <cellStyle name="Normal 15 5 2 3 3 3" xfId="11684" xr:uid="{00000000-0005-0000-0000-0000392D0000}"/>
    <cellStyle name="Normal 15 5 2 3 4" xfId="11685" xr:uid="{00000000-0005-0000-0000-00003A2D0000}"/>
    <cellStyle name="Normal 15 5 2 3 4 2" xfId="11686" xr:uid="{00000000-0005-0000-0000-00003B2D0000}"/>
    <cellStyle name="Normal 15 5 2 3 4 2 2" xfId="11687" xr:uid="{00000000-0005-0000-0000-00003C2D0000}"/>
    <cellStyle name="Normal 15 5 2 3 4 3" xfId="11688" xr:uid="{00000000-0005-0000-0000-00003D2D0000}"/>
    <cellStyle name="Normal 15 5 2 3 5" xfId="11689" xr:uid="{00000000-0005-0000-0000-00003E2D0000}"/>
    <cellStyle name="Normal 15 5 2 3 5 2" xfId="11690" xr:uid="{00000000-0005-0000-0000-00003F2D0000}"/>
    <cellStyle name="Normal 15 5 2 3 6" xfId="11691" xr:uid="{00000000-0005-0000-0000-0000402D0000}"/>
    <cellStyle name="Normal 15 5 2 3 6 2" xfId="11692" xr:uid="{00000000-0005-0000-0000-0000412D0000}"/>
    <cellStyle name="Normal 15 5 2 3 7" xfId="11693" xr:uid="{00000000-0005-0000-0000-0000422D0000}"/>
    <cellStyle name="Normal 15 5 2 4" xfId="11694" xr:uid="{00000000-0005-0000-0000-0000432D0000}"/>
    <cellStyle name="Normal 15 5 2 4 2" xfId="11695" xr:uid="{00000000-0005-0000-0000-0000442D0000}"/>
    <cellStyle name="Normal 15 5 2 4 2 2" xfId="11696" xr:uid="{00000000-0005-0000-0000-0000452D0000}"/>
    <cellStyle name="Normal 15 5 2 4 3" xfId="11697" xr:uid="{00000000-0005-0000-0000-0000462D0000}"/>
    <cellStyle name="Normal 15 5 2 5" xfId="11698" xr:uid="{00000000-0005-0000-0000-0000472D0000}"/>
    <cellStyle name="Normal 15 5 2 5 2" xfId="11699" xr:uid="{00000000-0005-0000-0000-0000482D0000}"/>
    <cellStyle name="Normal 15 5 2 5 2 2" xfId="11700" xr:uid="{00000000-0005-0000-0000-0000492D0000}"/>
    <cellStyle name="Normal 15 5 2 5 3" xfId="11701" xr:uid="{00000000-0005-0000-0000-00004A2D0000}"/>
    <cellStyle name="Normal 15 5 2 6" xfId="11702" xr:uid="{00000000-0005-0000-0000-00004B2D0000}"/>
    <cellStyle name="Normal 15 5 2 6 2" xfId="11703" xr:uid="{00000000-0005-0000-0000-00004C2D0000}"/>
    <cellStyle name="Normal 15 5 2 6 2 2" xfId="11704" xr:uid="{00000000-0005-0000-0000-00004D2D0000}"/>
    <cellStyle name="Normal 15 5 2 6 3" xfId="11705" xr:uid="{00000000-0005-0000-0000-00004E2D0000}"/>
    <cellStyle name="Normal 15 5 2 7" xfId="11706" xr:uid="{00000000-0005-0000-0000-00004F2D0000}"/>
    <cellStyle name="Normal 15 5 2 7 2" xfId="11707" xr:uid="{00000000-0005-0000-0000-0000502D0000}"/>
    <cellStyle name="Normal 15 5 2 8" xfId="11708" xr:uid="{00000000-0005-0000-0000-0000512D0000}"/>
    <cellStyle name="Normal 15 5 2 8 2" xfId="11709" xr:uid="{00000000-0005-0000-0000-0000522D0000}"/>
    <cellStyle name="Normal 15 5 2 9" xfId="11710" xr:uid="{00000000-0005-0000-0000-0000532D0000}"/>
    <cellStyle name="Normal 15 5 3" xfId="11711" xr:uid="{00000000-0005-0000-0000-0000542D0000}"/>
    <cellStyle name="Normal 15 5 3 2" xfId="11712" xr:uid="{00000000-0005-0000-0000-0000552D0000}"/>
    <cellStyle name="Normal 15 5 3 2 2" xfId="11713" xr:uid="{00000000-0005-0000-0000-0000562D0000}"/>
    <cellStyle name="Normal 15 5 3 2 2 2" xfId="11714" xr:uid="{00000000-0005-0000-0000-0000572D0000}"/>
    <cellStyle name="Normal 15 5 3 2 2 2 2" xfId="11715" xr:uid="{00000000-0005-0000-0000-0000582D0000}"/>
    <cellStyle name="Normal 15 5 3 2 2 3" xfId="11716" xr:uid="{00000000-0005-0000-0000-0000592D0000}"/>
    <cellStyle name="Normal 15 5 3 2 3" xfId="11717" xr:uid="{00000000-0005-0000-0000-00005A2D0000}"/>
    <cellStyle name="Normal 15 5 3 2 3 2" xfId="11718" xr:uid="{00000000-0005-0000-0000-00005B2D0000}"/>
    <cellStyle name="Normal 15 5 3 2 3 2 2" xfId="11719" xr:uid="{00000000-0005-0000-0000-00005C2D0000}"/>
    <cellStyle name="Normal 15 5 3 2 3 3" xfId="11720" xr:uid="{00000000-0005-0000-0000-00005D2D0000}"/>
    <cellStyle name="Normal 15 5 3 2 4" xfId="11721" xr:uid="{00000000-0005-0000-0000-00005E2D0000}"/>
    <cellStyle name="Normal 15 5 3 2 4 2" xfId="11722" xr:uid="{00000000-0005-0000-0000-00005F2D0000}"/>
    <cellStyle name="Normal 15 5 3 2 4 2 2" xfId="11723" xr:uid="{00000000-0005-0000-0000-0000602D0000}"/>
    <cellStyle name="Normal 15 5 3 2 4 3" xfId="11724" xr:uid="{00000000-0005-0000-0000-0000612D0000}"/>
    <cellStyle name="Normal 15 5 3 2 5" xfId="11725" xr:uid="{00000000-0005-0000-0000-0000622D0000}"/>
    <cellStyle name="Normal 15 5 3 2 5 2" xfId="11726" xr:uid="{00000000-0005-0000-0000-0000632D0000}"/>
    <cellStyle name="Normal 15 5 3 2 6" xfId="11727" xr:uid="{00000000-0005-0000-0000-0000642D0000}"/>
    <cellStyle name="Normal 15 5 3 2 6 2" xfId="11728" xr:uid="{00000000-0005-0000-0000-0000652D0000}"/>
    <cellStyle name="Normal 15 5 3 2 7" xfId="11729" xr:uid="{00000000-0005-0000-0000-0000662D0000}"/>
    <cellStyle name="Normal 15 5 3 3" xfId="11730" xr:uid="{00000000-0005-0000-0000-0000672D0000}"/>
    <cellStyle name="Normal 15 5 3 3 2" xfId="11731" xr:uid="{00000000-0005-0000-0000-0000682D0000}"/>
    <cellStyle name="Normal 15 5 3 3 2 2" xfId="11732" xr:uid="{00000000-0005-0000-0000-0000692D0000}"/>
    <cellStyle name="Normal 15 5 3 3 3" xfId="11733" xr:uid="{00000000-0005-0000-0000-00006A2D0000}"/>
    <cellStyle name="Normal 15 5 3 4" xfId="11734" xr:uid="{00000000-0005-0000-0000-00006B2D0000}"/>
    <cellStyle name="Normal 15 5 3 4 2" xfId="11735" xr:uid="{00000000-0005-0000-0000-00006C2D0000}"/>
    <cellStyle name="Normal 15 5 3 4 2 2" xfId="11736" xr:uid="{00000000-0005-0000-0000-00006D2D0000}"/>
    <cellStyle name="Normal 15 5 3 4 3" xfId="11737" xr:uid="{00000000-0005-0000-0000-00006E2D0000}"/>
    <cellStyle name="Normal 15 5 3 5" xfId="11738" xr:uid="{00000000-0005-0000-0000-00006F2D0000}"/>
    <cellStyle name="Normal 15 5 3 5 2" xfId="11739" xr:uid="{00000000-0005-0000-0000-0000702D0000}"/>
    <cellStyle name="Normal 15 5 3 5 2 2" xfId="11740" xr:uid="{00000000-0005-0000-0000-0000712D0000}"/>
    <cellStyle name="Normal 15 5 3 5 3" xfId="11741" xr:uid="{00000000-0005-0000-0000-0000722D0000}"/>
    <cellStyle name="Normal 15 5 3 6" xfId="11742" xr:uid="{00000000-0005-0000-0000-0000732D0000}"/>
    <cellStyle name="Normal 15 5 3 6 2" xfId="11743" xr:uid="{00000000-0005-0000-0000-0000742D0000}"/>
    <cellStyle name="Normal 15 5 3 7" xfId="11744" xr:uid="{00000000-0005-0000-0000-0000752D0000}"/>
    <cellStyle name="Normal 15 5 3 7 2" xfId="11745" xr:uid="{00000000-0005-0000-0000-0000762D0000}"/>
    <cellStyle name="Normal 15 5 3 8" xfId="11746" xr:uid="{00000000-0005-0000-0000-0000772D0000}"/>
    <cellStyle name="Normal 15 5 4" xfId="11747" xr:uid="{00000000-0005-0000-0000-0000782D0000}"/>
    <cellStyle name="Normal 15 5 4 2" xfId="11748" xr:uid="{00000000-0005-0000-0000-0000792D0000}"/>
    <cellStyle name="Normal 15 5 4 2 2" xfId="11749" xr:uid="{00000000-0005-0000-0000-00007A2D0000}"/>
    <cellStyle name="Normal 15 5 4 2 2 2" xfId="11750" xr:uid="{00000000-0005-0000-0000-00007B2D0000}"/>
    <cellStyle name="Normal 15 5 4 2 3" xfId="11751" xr:uid="{00000000-0005-0000-0000-00007C2D0000}"/>
    <cellStyle name="Normal 15 5 4 3" xfId="11752" xr:uid="{00000000-0005-0000-0000-00007D2D0000}"/>
    <cellStyle name="Normal 15 5 4 3 2" xfId="11753" xr:uid="{00000000-0005-0000-0000-00007E2D0000}"/>
    <cellStyle name="Normal 15 5 4 3 2 2" xfId="11754" xr:uid="{00000000-0005-0000-0000-00007F2D0000}"/>
    <cellStyle name="Normal 15 5 4 3 3" xfId="11755" xr:uid="{00000000-0005-0000-0000-0000802D0000}"/>
    <cellStyle name="Normal 15 5 4 4" xfId="11756" xr:uid="{00000000-0005-0000-0000-0000812D0000}"/>
    <cellStyle name="Normal 15 5 4 4 2" xfId="11757" xr:uid="{00000000-0005-0000-0000-0000822D0000}"/>
    <cellStyle name="Normal 15 5 4 4 2 2" xfId="11758" xr:uid="{00000000-0005-0000-0000-0000832D0000}"/>
    <cellStyle name="Normal 15 5 4 4 3" xfId="11759" xr:uid="{00000000-0005-0000-0000-0000842D0000}"/>
    <cellStyle name="Normal 15 5 4 5" xfId="11760" xr:uid="{00000000-0005-0000-0000-0000852D0000}"/>
    <cellStyle name="Normal 15 5 4 5 2" xfId="11761" xr:uid="{00000000-0005-0000-0000-0000862D0000}"/>
    <cellStyle name="Normal 15 5 4 6" xfId="11762" xr:uid="{00000000-0005-0000-0000-0000872D0000}"/>
    <cellStyle name="Normal 15 5 4 6 2" xfId="11763" xr:uid="{00000000-0005-0000-0000-0000882D0000}"/>
    <cellStyle name="Normal 15 5 4 7" xfId="11764" xr:uid="{00000000-0005-0000-0000-0000892D0000}"/>
    <cellStyle name="Normal 15 5 5" xfId="11765" xr:uid="{00000000-0005-0000-0000-00008A2D0000}"/>
    <cellStyle name="Normal 15 5 5 2" xfId="11766" xr:uid="{00000000-0005-0000-0000-00008B2D0000}"/>
    <cellStyle name="Normal 15 5 5 2 2" xfId="11767" xr:uid="{00000000-0005-0000-0000-00008C2D0000}"/>
    <cellStyle name="Normal 15 5 5 2 2 2" xfId="11768" xr:uid="{00000000-0005-0000-0000-00008D2D0000}"/>
    <cellStyle name="Normal 15 5 5 2 3" xfId="11769" xr:uid="{00000000-0005-0000-0000-00008E2D0000}"/>
    <cellStyle name="Normal 15 5 5 3" xfId="11770" xr:uid="{00000000-0005-0000-0000-00008F2D0000}"/>
    <cellStyle name="Normal 15 5 5 3 2" xfId="11771" xr:uid="{00000000-0005-0000-0000-0000902D0000}"/>
    <cellStyle name="Normal 15 5 5 3 2 2" xfId="11772" xr:uid="{00000000-0005-0000-0000-0000912D0000}"/>
    <cellStyle name="Normal 15 5 5 3 3" xfId="11773" xr:uid="{00000000-0005-0000-0000-0000922D0000}"/>
    <cellStyle name="Normal 15 5 5 4" xfId="11774" xr:uid="{00000000-0005-0000-0000-0000932D0000}"/>
    <cellStyle name="Normal 15 5 5 4 2" xfId="11775" xr:uid="{00000000-0005-0000-0000-0000942D0000}"/>
    <cellStyle name="Normal 15 5 5 4 2 2" xfId="11776" xr:uid="{00000000-0005-0000-0000-0000952D0000}"/>
    <cellStyle name="Normal 15 5 5 4 3" xfId="11777" xr:uid="{00000000-0005-0000-0000-0000962D0000}"/>
    <cellStyle name="Normal 15 5 5 5" xfId="11778" xr:uid="{00000000-0005-0000-0000-0000972D0000}"/>
    <cellStyle name="Normal 15 5 5 5 2" xfId="11779" xr:uid="{00000000-0005-0000-0000-0000982D0000}"/>
    <cellStyle name="Normal 15 5 5 6" xfId="11780" xr:uid="{00000000-0005-0000-0000-0000992D0000}"/>
    <cellStyle name="Normal 15 5 5 6 2" xfId="11781" xr:uid="{00000000-0005-0000-0000-00009A2D0000}"/>
    <cellStyle name="Normal 15 5 5 7" xfId="11782" xr:uid="{00000000-0005-0000-0000-00009B2D0000}"/>
    <cellStyle name="Normal 15 5 6" xfId="11783" xr:uid="{00000000-0005-0000-0000-00009C2D0000}"/>
    <cellStyle name="Normal 15 5 6 2" xfId="11784" xr:uid="{00000000-0005-0000-0000-00009D2D0000}"/>
    <cellStyle name="Normal 15 5 6 2 2" xfId="11785" xr:uid="{00000000-0005-0000-0000-00009E2D0000}"/>
    <cellStyle name="Normal 15 5 6 3" xfId="11786" xr:uid="{00000000-0005-0000-0000-00009F2D0000}"/>
    <cellStyle name="Normal 15 5 7" xfId="11787" xr:uid="{00000000-0005-0000-0000-0000A02D0000}"/>
    <cellStyle name="Normal 15 5 7 2" xfId="11788" xr:uid="{00000000-0005-0000-0000-0000A12D0000}"/>
    <cellStyle name="Normal 15 5 7 2 2" xfId="11789" xr:uid="{00000000-0005-0000-0000-0000A22D0000}"/>
    <cellStyle name="Normal 15 5 7 3" xfId="11790" xr:uid="{00000000-0005-0000-0000-0000A32D0000}"/>
    <cellStyle name="Normal 15 5 8" xfId="11791" xr:uid="{00000000-0005-0000-0000-0000A42D0000}"/>
    <cellStyle name="Normal 15 5 8 2" xfId="11792" xr:uid="{00000000-0005-0000-0000-0000A52D0000}"/>
    <cellStyle name="Normal 15 5 8 2 2" xfId="11793" xr:uid="{00000000-0005-0000-0000-0000A62D0000}"/>
    <cellStyle name="Normal 15 5 8 3" xfId="11794" xr:uid="{00000000-0005-0000-0000-0000A72D0000}"/>
    <cellStyle name="Normal 15 5 9" xfId="11795" xr:uid="{00000000-0005-0000-0000-0000A82D0000}"/>
    <cellStyle name="Normal 15 5 9 2" xfId="11796" xr:uid="{00000000-0005-0000-0000-0000A92D0000}"/>
    <cellStyle name="Normal 15 6" xfId="443" xr:uid="{00000000-0005-0000-0000-0000AA2D0000}"/>
    <cellStyle name="Normal 15 6 10" xfId="11797" xr:uid="{00000000-0005-0000-0000-0000AB2D0000}"/>
    <cellStyle name="Normal 15 6 10 2" xfId="11798" xr:uid="{00000000-0005-0000-0000-0000AC2D0000}"/>
    <cellStyle name="Normal 15 6 11" xfId="11799" xr:uid="{00000000-0005-0000-0000-0000AD2D0000}"/>
    <cellStyle name="Normal 15 6 2" xfId="11800" xr:uid="{00000000-0005-0000-0000-0000AE2D0000}"/>
    <cellStyle name="Normal 15 6 2 2" xfId="11801" xr:uid="{00000000-0005-0000-0000-0000AF2D0000}"/>
    <cellStyle name="Normal 15 6 2 2 2" xfId="11802" xr:uid="{00000000-0005-0000-0000-0000B02D0000}"/>
    <cellStyle name="Normal 15 6 2 2 2 2" xfId="11803" xr:uid="{00000000-0005-0000-0000-0000B12D0000}"/>
    <cellStyle name="Normal 15 6 2 2 2 2 2" xfId="11804" xr:uid="{00000000-0005-0000-0000-0000B22D0000}"/>
    <cellStyle name="Normal 15 6 2 2 2 3" xfId="11805" xr:uid="{00000000-0005-0000-0000-0000B32D0000}"/>
    <cellStyle name="Normal 15 6 2 2 3" xfId="11806" xr:uid="{00000000-0005-0000-0000-0000B42D0000}"/>
    <cellStyle name="Normal 15 6 2 2 3 2" xfId="11807" xr:uid="{00000000-0005-0000-0000-0000B52D0000}"/>
    <cellStyle name="Normal 15 6 2 2 3 2 2" xfId="11808" xr:uid="{00000000-0005-0000-0000-0000B62D0000}"/>
    <cellStyle name="Normal 15 6 2 2 3 3" xfId="11809" xr:uid="{00000000-0005-0000-0000-0000B72D0000}"/>
    <cellStyle name="Normal 15 6 2 2 4" xfId="11810" xr:uid="{00000000-0005-0000-0000-0000B82D0000}"/>
    <cellStyle name="Normal 15 6 2 2 4 2" xfId="11811" xr:uid="{00000000-0005-0000-0000-0000B92D0000}"/>
    <cellStyle name="Normal 15 6 2 2 4 2 2" xfId="11812" xr:uid="{00000000-0005-0000-0000-0000BA2D0000}"/>
    <cellStyle name="Normal 15 6 2 2 4 3" xfId="11813" xr:uid="{00000000-0005-0000-0000-0000BB2D0000}"/>
    <cellStyle name="Normal 15 6 2 2 5" xfId="11814" xr:uid="{00000000-0005-0000-0000-0000BC2D0000}"/>
    <cellStyle name="Normal 15 6 2 2 5 2" xfId="11815" xr:uid="{00000000-0005-0000-0000-0000BD2D0000}"/>
    <cellStyle name="Normal 15 6 2 2 6" xfId="11816" xr:uid="{00000000-0005-0000-0000-0000BE2D0000}"/>
    <cellStyle name="Normal 15 6 2 2 6 2" xfId="11817" xr:uid="{00000000-0005-0000-0000-0000BF2D0000}"/>
    <cellStyle name="Normal 15 6 2 2 7" xfId="11818" xr:uid="{00000000-0005-0000-0000-0000C02D0000}"/>
    <cellStyle name="Normal 15 6 2 3" xfId="11819" xr:uid="{00000000-0005-0000-0000-0000C12D0000}"/>
    <cellStyle name="Normal 15 6 2 3 2" xfId="11820" xr:uid="{00000000-0005-0000-0000-0000C22D0000}"/>
    <cellStyle name="Normal 15 6 2 3 2 2" xfId="11821" xr:uid="{00000000-0005-0000-0000-0000C32D0000}"/>
    <cellStyle name="Normal 15 6 2 3 2 2 2" xfId="11822" xr:uid="{00000000-0005-0000-0000-0000C42D0000}"/>
    <cellStyle name="Normal 15 6 2 3 2 3" xfId="11823" xr:uid="{00000000-0005-0000-0000-0000C52D0000}"/>
    <cellStyle name="Normal 15 6 2 3 3" xfId="11824" xr:uid="{00000000-0005-0000-0000-0000C62D0000}"/>
    <cellStyle name="Normal 15 6 2 3 3 2" xfId="11825" xr:uid="{00000000-0005-0000-0000-0000C72D0000}"/>
    <cellStyle name="Normal 15 6 2 3 3 2 2" xfId="11826" xr:uid="{00000000-0005-0000-0000-0000C82D0000}"/>
    <cellStyle name="Normal 15 6 2 3 3 3" xfId="11827" xr:uid="{00000000-0005-0000-0000-0000C92D0000}"/>
    <cellStyle name="Normal 15 6 2 3 4" xfId="11828" xr:uid="{00000000-0005-0000-0000-0000CA2D0000}"/>
    <cellStyle name="Normal 15 6 2 3 4 2" xfId="11829" xr:uid="{00000000-0005-0000-0000-0000CB2D0000}"/>
    <cellStyle name="Normal 15 6 2 3 4 2 2" xfId="11830" xr:uid="{00000000-0005-0000-0000-0000CC2D0000}"/>
    <cellStyle name="Normal 15 6 2 3 4 3" xfId="11831" xr:uid="{00000000-0005-0000-0000-0000CD2D0000}"/>
    <cellStyle name="Normal 15 6 2 3 5" xfId="11832" xr:uid="{00000000-0005-0000-0000-0000CE2D0000}"/>
    <cellStyle name="Normal 15 6 2 3 5 2" xfId="11833" xr:uid="{00000000-0005-0000-0000-0000CF2D0000}"/>
    <cellStyle name="Normal 15 6 2 3 6" xfId="11834" xr:uid="{00000000-0005-0000-0000-0000D02D0000}"/>
    <cellStyle name="Normal 15 6 2 3 6 2" xfId="11835" xr:uid="{00000000-0005-0000-0000-0000D12D0000}"/>
    <cellStyle name="Normal 15 6 2 3 7" xfId="11836" xr:uid="{00000000-0005-0000-0000-0000D22D0000}"/>
    <cellStyle name="Normal 15 6 2 4" xfId="11837" xr:uid="{00000000-0005-0000-0000-0000D32D0000}"/>
    <cellStyle name="Normal 15 6 2 4 2" xfId="11838" xr:uid="{00000000-0005-0000-0000-0000D42D0000}"/>
    <cellStyle name="Normal 15 6 2 4 2 2" xfId="11839" xr:uid="{00000000-0005-0000-0000-0000D52D0000}"/>
    <cellStyle name="Normal 15 6 2 4 3" xfId="11840" xr:uid="{00000000-0005-0000-0000-0000D62D0000}"/>
    <cellStyle name="Normal 15 6 2 5" xfId="11841" xr:uid="{00000000-0005-0000-0000-0000D72D0000}"/>
    <cellStyle name="Normal 15 6 2 5 2" xfId="11842" xr:uid="{00000000-0005-0000-0000-0000D82D0000}"/>
    <cellStyle name="Normal 15 6 2 5 2 2" xfId="11843" xr:uid="{00000000-0005-0000-0000-0000D92D0000}"/>
    <cellStyle name="Normal 15 6 2 5 3" xfId="11844" xr:uid="{00000000-0005-0000-0000-0000DA2D0000}"/>
    <cellStyle name="Normal 15 6 2 6" xfId="11845" xr:uid="{00000000-0005-0000-0000-0000DB2D0000}"/>
    <cellStyle name="Normal 15 6 2 6 2" xfId="11846" xr:uid="{00000000-0005-0000-0000-0000DC2D0000}"/>
    <cellStyle name="Normal 15 6 2 6 2 2" xfId="11847" xr:uid="{00000000-0005-0000-0000-0000DD2D0000}"/>
    <cellStyle name="Normal 15 6 2 6 3" xfId="11848" xr:uid="{00000000-0005-0000-0000-0000DE2D0000}"/>
    <cellStyle name="Normal 15 6 2 7" xfId="11849" xr:uid="{00000000-0005-0000-0000-0000DF2D0000}"/>
    <cellStyle name="Normal 15 6 2 7 2" xfId="11850" xr:uid="{00000000-0005-0000-0000-0000E02D0000}"/>
    <cellStyle name="Normal 15 6 2 8" xfId="11851" xr:uid="{00000000-0005-0000-0000-0000E12D0000}"/>
    <cellStyle name="Normal 15 6 2 8 2" xfId="11852" xr:uid="{00000000-0005-0000-0000-0000E22D0000}"/>
    <cellStyle name="Normal 15 6 2 9" xfId="11853" xr:uid="{00000000-0005-0000-0000-0000E32D0000}"/>
    <cellStyle name="Normal 15 6 3" xfId="11854" xr:uid="{00000000-0005-0000-0000-0000E42D0000}"/>
    <cellStyle name="Normal 15 6 3 2" xfId="11855" xr:uid="{00000000-0005-0000-0000-0000E52D0000}"/>
    <cellStyle name="Normal 15 6 3 2 2" xfId="11856" xr:uid="{00000000-0005-0000-0000-0000E62D0000}"/>
    <cellStyle name="Normal 15 6 3 2 2 2" xfId="11857" xr:uid="{00000000-0005-0000-0000-0000E72D0000}"/>
    <cellStyle name="Normal 15 6 3 2 2 2 2" xfId="11858" xr:uid="{00000000-0005-0000-0000-0000E82D0000}"/>
    <cellStyle name="Normal 15 6 3 2 2 3" xfId="11859" xr:uid="{00000000-0005-0000-0000-0000E92D0000}"/>
    <cellStyle name="Normal 15 6 3 2 3" xfId="11860" xr:uid="{00000000-0005-0000-0000-0000EA2D0000}"/>
    <cellStyle name="Normal 15 6 3 2 3 2" xfId="11861" xr:uid="{00000000-0005-0000-0000-0000EB2D0000}"/>
    <cellStyle name="Normal 15 6 3 2 3 2 2" xfId="11862" xr:uid="{00000000-0005-0000-0000-0000EC2D0000}"/>
    <cellStyle name="Normal 15 6 3 2 3 3" xfId="11863" xr:uid="{00000000-0005-0000-0000-0000ED2D0000}"/>
    <cellStyle name="Normal 15 6 3 2 4" xfId="11864" xr:uid="{00000000-0005-0000-0000-0000EE2D0000}"/>
    <cellStyle name="Normal 15 6 3 2 4 2" xfId="11865" xr:uid="{00000000-0005-0000-0000-0000EF2D0000}"/>
    <cellStyle name="Normal 15 6 3 2 4 2 2" xfId="11866" xr:uid="{00000000-0005-0000-0000-0000F02D0000}"/>
    <cellStyle name="Normal 15 6 3 2 4 3" xfId="11867" xr:uid="{00000000-0005-0000-0000-0000F12D0000}"/>
    <cellStyle name="Normal 15 6 3 2 5" xfId="11868" xr:uid="{00000000-0005-0000-0000-0000F22D0000}"/>
    <cellStyle name="Normal 15 6 3 2 5 2" xfId="11869" xr:uid="{00000000-0005-0000-0000-0000F32D0000}"/>
    <cellStyle name="Normal 15 6 3 2 6" xfId="11870" xr:uid="{00000000-0005-0000-0000-0000F42D0000}"/>
    <cellStyle name="Normal 15 6 3 2 6 2" xfId="11871" xr:uid="{00000000-0005-0000-0000-0000F52D0000}"/>
    <cellStyle name="Normal 15 6 3 2 7" xfId="11872" xr:uid="{00000000-0005-0000-0000-0000F62D0000}"/>
    <cellStyle name="Normal 15 6 3 3" xfId="11873" xr:uid="{00000000-0005-0000-0000-0000F72D0000}"/>
    <cellStyle name="Normal 15 6 3 3 2" xfId="11874" xr:uid="{00000000-0005-0000-0000-0000F82D0000}"/>
    <cellStyle name="Normal 15 6 3 3 2 2" xfId="11875" xr:uid="{00000000-0005-0000-0000-0000F92D0000}"/>
    <cellStyle name="Normal 15 6 3 3 3" xfId="11876" xr:uid="{00000000-0005-0000-0000-0000FA2D0000}"/>
    <cellStyle name="Normal 15 6 3 4" xfId="11877" xr:uid="{00000000-0005-0000-0000-0000FB2D0000}"/>
    <cellStyle name="Normal 15 6 3 4 2" xfId="11878" xr:uid="{00000000-0005-0000-0000-0000FC2D0000}"/>
    <cellStyle name="Normal 15 6 3 4 2 2" xfId="11879" xr:uid="{00000000-0005-0000-0000-0000FD2D0000}"/>
    <cellStyle name="Normal 15 6 3 4 3" xfId="11880" xr:uid="{00000000-0005-0000-0000-0000FE2D0000}"/>
    <cellStyle name="Normal 15 6 3 5" xfId="11881" xr:uid="{00000000-0005-0000-0000-0000FF2D0000}"/>
    <cellStyle name="Normal 15 6 3 5 2" xfId="11882" xr:uid="{00000000-0005-0000-0000-0000002E0000}"/>
    <cellStyle name="Normal 15 6 3 5 2 2" xfId="11883" xr:uid="{00000000-0005-0000-0000-0000012E0000}"/>
    <cellStyle name="Normal 15 6 3 5 3" xfId="11884" xr:uid="{00000000-0005-0000-0000-0000022E0000}"/>
    <cellStyle name="Normal 15 6 3 6" xfId="11885" xr:uid="{00000000-0005-0000-0000-0000032E0000}"/>
    <cellStyle name="Normal 15 6 3 6 2" xfId="11886" xr:uid="{00000000-0005-0000-0000-0000042E0000}"/>
    <cellStyle name="Normal 15 6 3 7" xfId="11887" xr:uid="{00000000-0005-0000-0000-0000052E0000}"/>
    <cellStyle name="Normal 15 6 3 7 2" xfId="11888" xr:uid="{00000000-0005-0000-0000-0000062E0000}"/>
    <cellStyle name="Normal 15 6 3 8" xfId="11889" xr:uid="{00000000-0005-0000-0000-0000072E0000}"/>
    <cellStyle name="Normal 15 6 4" xfId="11890" xr:uid="{00000000-0005-0000-0000-0000082E0000}"/>
    <cellStyle name="Normal 15 6 4 2" xfId="11891" xr:uid="{00000000-0005-0000-0000-0000092E0000}"/>
    <cellStyle name="Normal 15 6 4 2 2" xfId="11892" xr:uid="{00000000-0005-0000-0000-00000A2E0000}"/>
    <cellStyle name="Normal 15 6 4 2 2 2" xfId="11893" xr:uid="{00000000-0005-0000-0000-00000B2E0000}"/>
    <cellStyle name="Normal 15 6 4 2 3" xfId="11894" xr:uid="{00000000-0005-0000-0000-00000C2E0000}"/>
    <cellStyle name="Normal 15 6 4 3" xfId="11895" xr:uid="{00000000-0005-0000-0000-00000D2E0000}"/>
    <cellStyle name="Normal 15 6 4 3 2" xfId="11896" xr:uid="{00000000-0005-0000-0000-00000E2E0000}"/>
    <cellStyle name="Normal 15 6 4 3 2 2" xfId="11897" xr:uid="{00000000-0005-0000-0000-00000F2E0000}"/>
    <cellStyle name="Normal 15 6 4 3 3" xfId="11898" xr:uid="{00000000-0005-0000-0000-0000102E0000}"/>
    <cellStyle name="Normal 15 6 4 4" xfId="11899" xr:uid="{00000000-0005-0000-0000-0000112E0000}"/>
    <cellStyle name="Normal 15 6 4 4 2" xfId="11900" xr:uid="{00000000-0005-0000-0000-0000122E0000}"/>
    <cellStyle name="Normal 15 6 4 4 2 2" xfId="11901" xr:uid="{00000000-0005-0000-0000-0000132E0000}"/>
    <cellStyle name="Normal 15 6 4 4 3" xfId="11902" xr:uid="{00000000-0005-0000-0000-0000142E0000}"/>
    <cellStyle name="Normal 15 6 4 5" xfId="11903" xr:uid="{00000000-0005-0000-0000-0000152E0000}"/>
    <cellStyle name="Normal 15 6 4 5 2" xfId="11904" xr:uid="{00000000-0005-0000-0000-0000162E0000}"/>
    <cellStyle name="Normal 15 6 4 6" xfId="11905" xr:uid="{00000000-0005-0000-0000-0000172E0000}"/>
    <cellStyle name="Normal 15 6 4 6 2" xfId="11906" xr:uid="{00000000-0005-0000-0000-0000182E0000}"/>
    <cellStyle name="Normal 15 6 4 7" xfId="11907" xr:uid="{00000000-0005-0000-0000-0000192E0000}"/>
    <cellStyle name="Normal 15 6 5" xfId="11908" xr:uid="{00000000-0005-0000-0000-00001A2E0000}"/>
    <cellStyle name="Normal 15 6 5 2" xfId="11909" xr:uid="{00000000-0005-0000-0000-00001B2E0000}"/>
    <cellStyle name="Normal 15 6 5 2 2" xfId="11910" xr:uid="{00000000-0005-0000-0000-00001C2E0000}"/>
    <cellStyle name="Normal 15 6 5 2 2 2" xfId="11911" xr:uid="{00000000-0005-0000-0000-00001D2E0000}"/>
    <cellStyle name="Normal 15 6 5 2 3" xfId="11912" xr:uid="{00000000-0005-0000-0000-00001E2E0000}"/>
    <cellStyle name="Normal 15 6 5 3" xfId="11913" xr:uid="{00000000-0005-0000-0000-00001F2E0000}"/>
    <cellStyle name="Normal 15 6 5 3 2" xfId="11914" xr:uid="{00000000-0005-0000-0000-0000202E0000}"/>
    <cellStyle name="Normal 15 6 5 3 2 2" xfId="11915" xr:uid="{00000000-0005-0000-0000-0000212E0000}"/>
    <cellStyle name="Normal 15 6 5 3 3" xfId="11916" xr:uid="{00000000-0005-0000-0000-0000222E0000}"/>
    <cellStyle name="Normal 15 6 5 4" xfId="11917" xr:uid="{00000000-0005-0000-0000-0000232E0000}"/>
    <cellStyle name="Normal 15 6 5 4 2" xfId="11918" xr:uid="{00000000-0005-0000-0000-0000242E0000}"/>
    <cellStyle name="Normal 15 6 5 4 2 2" xfId="11919" xr:uid="{00000000-0005-0000-0000-0000252E0000}"/>
    <cellStyle name="Normal 15 6 5 4 3" xfId="11920" xr:uid="{00000000-0005-0000-0000-0000262E0000}"/>
    <cellStyle name="Normal 15 6 5 5" xfId="11921" xr:uid="{00000000-0005-0000-0000-0000272E0000}"/>
    <cellStyle name="Normal 15 6 5 5 2" xfId="11922" xr:uid="{00000000-0005-0000-0000-0000282E0000}"/>
    <cellStyle name="Normal 15 6 5 6" xfId="11923" xr:uid="{00000000-0005-0000-0000-0000292E0000}"/>
    <cellStyle name="Normal 15 6 5 6 2" xfId="11924" xr:uid="{00000000-0005-0000-0000-00002A2E0000}"/>
    <cellStyle name="Normal 15 6 5 7" xfId="11925" xr:uid="{00000000-0005-0000-0000-00002B2E0000}"/>
    <cellStyle name="Normal 15 6 6" xfId="11926" xr:uid="{00000000-0005-0000-0000-00002C2E0000}"/>
    <cellStyle name="Normal 15 6 6 2" xfId="11927" xr:uid="{00000000-0005-0000-0000-00002D2E0000}"/>
    <cellStyle name="Normal 15 6 6 2 2" xfId="11928" xr:uid="{00000000-0005-0000-0000-00002E2E0000}"/>
    <cellStyle name="Normal 15 6 6 3" xfId="11929" xr:uid="{00000000-0005-0000-0000-00002F2E0000}"/>
    <cellStyle name="Normal 15 6 7" xfId="11930" xr:uid="{00000000-0005-0000-0000-0000302E0000}"/>
    <cellStyle name="Normal 15 6 7 2" xfId="11931" xr:uid="{00000000-0005-0000-0000-0000312E0000}"/>
    <cellStyle name="Normal 15 6 7 2 2" xfId="11932" xr:uid="{00000000-0005-0000-0000-0000322E0000}"/>
    <cellStyle name="Normal 15 6 7 3" xfId="11933" xr:uid="{00000000-0005-0000-0000-0000332E0000}"/>
    <cellStyle name="Normal 15 6 8" xfId="11934" xr:uid="{00000000-0005-0000-0000-0000342E0000}"/>
    <cellStyle name="Normal 15 6 8 2" xfId="11935" xr:uid="{00000000-0005-0000-0000-0000352E0000}"/>
    <cellStyle name="Normal 15 6 8 2 2" xfId="11936" xr:uid="{00000000-0005-0000-0000-0000362E0000}"/>
    <cellStyle name="Normal 15 6 8 3" xfId="11937" xr:uid="{00000000-0005-0000-0000-0000372E0000}"/>
    <cellStyle name="Normal 15 6 9" xfId="11938" xr:uid="{00000000-0005-0000-0000-0000382E0000}"/>
    <cellStyle name="Normal 15 6 9 2" xfId="11939" xr:uid="{00000000-0005-0000-0000-0000392E0000}"/>
    <cellStyle name="Normal 15 7" xfId="444" xr:uid="{00000000-0005-0000-0000-00003A2E0000}"/>
    <cellStyle name="Normal 15 7 2" xfId="11940" xr:uid="{00000000-0005-0000-0000-00003B2E0000}"/>
    <cellStyle name="Normal 15 7 2 2" xfId="11941" xr:uid="{00000000-0005-0000-0000-00003C2E0000}"/>
    <cellStyle name="Normal 15 7 2 2 2" xfId="11942" xr:uid="{00000000-0005-0000-0000-00003D2E0000}"/>
    <cellStyle name="Normal 15 7 2 2 2 2" xfId="11943" xr:uid="{00000000-0005-0000-0000-00003E2E0000}"/>
    <cellStyle name="Normal 15 7 2 2 3" xfId="11944" xr:uid="{00000000-0005-0000-0000-00003F2E0000}"/>
    <cellStyle name="Normal 15 7 2 3" xfId="11945" xr:uid="{00000000-0005-0000-0000-0000402E0000}"/>
    <cellStyle name="Normal 15 7 2 3 2" xfId="11946" xr:uid="{00000000-0005-0000-0000-0000412E0000}"/>
    <cellStyle name="Normal 15 7 2 3 2 2" xfId="11947" xr:uid="{00000000-0005-0000-0000-0000422E0000}"/>
    <cellStyle name="Normal 15 7 2 3 3" xfId="11948" xr:uid="{00000000-0005-0000-0000-0000432E0000}"/>
    <cellStyle name="Normal 15 7 2 4" xfId="11949" xr:uid="{00000000-0005-0000-0000-0000442E0000}"/>
    <cellStyle name="Normal 15 7 2 4 2" xfId="11950" xr:uid="{00000000-0005-0000-0000-0000452E0000}"/>
    <cellStyle name="Normal 15 7 2 4 2 2" xfId="11951" xr:uid="{00000000-0005-0000-0000-0000462E0000}"/>
    <cellStyle name="Normal 15 7 2 4 3" xfId="11952" xr:uid="{00000000-0005-0000-0000-0000472E0000}"/>
    <cellStyle name="Normal 15 7 2 5" xfId="11953" xr:uid="{00000000-0005-0000-0000-0000482E0000}"/>
    <cellStyle name="Normal 15 7 2 5 2" xfId="11954" xr:uid="{00000000-0005-0000-0000-0000492E0000}"/>
    <cellStyle name="Normal 15 7 2 6" xfId="11955" xr:uid="{00000000-0005-0000-0000-00004A2E0000}"/>
    <cellStyle name="Normal 15 7 2 6 2" xfId="11956" xr:uid="{00000000-0005-0000-0000-00004B2E0000}"/>
    <cellStyle name="Normal 15 7 2 7" xfId="11957" xr:uid="{00000000-0005-0000-0000-00004C2E0000}"/>
    <cellStyle name="Normal 15 7 3" xfId="11958" xr:uid="{00000000-0005-0000-0000-00004D2E0000}"/>
    <cellStyle name="Normal 15 7 3 2" xfId="11959" xr:uid="{00000000-0005-0000-0000-00004E2E0000}"/>
    <cellStyle name="Normal 15 7 3 2 2" xfId="11960" xr:uid="{00000000-0005-0000-0000-00004F2E0000}"/>
    <cellStyle name="Normal 15 7 3 2 2 2" xfId="11961" xr:uid="{00000000-0005-0000-0000-0000502E0000}"/>
    <cellStyle name="Normal 15 7 3 2 3" xfId="11962" xr:uid="{00000000-0005-0000-0000-0000512E0000}"/>
    <cellStyle name="Normal 15 7 3 3" xfId="11963" xr:uid="{00000000-0005-0000-0000-0000522E0000}"/>
    <cellStyle name="Normal 15 7 3 3 2" xfId="11964" xr:uid="{00000000-0005-0000-0000-0000532E0000}"/>
    <cellStyle name="Normal 15 7 3 3 2 2" xfId="11965" xr:uid="{00000000-0005-0000-0000-0000542E0000}"/>
    <cellStyle name="Normal 15 7 3 3 3" xfId="11966" xr:uid="{00000000-0005-0000-0000-0000552E0000}"/>
    <cellStyle name="Normal 15 7 3 4" xfId="11967" xr:uid="{00000000-0005-0000-0000-0000562E0000}"/>
    <cellStyle name="Normal 15 7 3 4 2" xfId="11968" xr:uid="{00000000-0005-0000-0000-0000572E0000}"/>
    <cellStyle name="Normal 15 7 3 4 2 2" xfId="11969" xr:uid="{00000000-0005-0000-0000-0000582E0000}"/>
    <cellStyle name="Normal 15 7 3 4 3" xfId="11970" xr:uid="{00000000-0005-0000-0000-0000592E0000}"/>
    <cellStyle name="Normal 15 7 3 5" xfId="11971" xr:uid="{00000000-0005-0000-0000-00005A2E0000}"/>
    <cellStyle name="Normal 15 7 3 5 2" xfId="11972" xr:uid="{00000000-0005-0000-0000-00005B2E0000}"/>
    <cellStyle name="Normal 15 7 3 6" xfId="11973" xr:uid="{00000000-0005-0000-0000-00005C2E0000}"/>
    <cellStyle name="Normal 15 7 3 6 2" xfId="11974" xr:uid="{00000000-0005-0000-0000-00005D2E0000}"/>
    <cellStyle name="Normal 15 7 3 7" xfId="11975" xr:uid="{00000000-0005-0000-0000-00005E2E0000}"/>
    <cellStyle name="Normal 15 7 4" xfId="11976" xr:uid="{00000000-0005-0000-0000-00005F2E0000}"/>
    <cellStyle name="Normal 15 7 4 2" xfId="11977" xr:uid="{00000000-0005-0000-0000-0000602E0000}"/>
    <cellStyle name="Normal 15 7 4 2 2" xfId="11978" xr:uid="{00000000-0005-0000-0000-0000612E0000}"/>
    <cellStyle name="Normal 15 7 4 3" xfId="11979" xr:uid="{00000000-0005-0000-0000-0000622E0000}"/>
    <cellStyle name="Normal 15 7 5" xfId="11980" xr:uid="{00000000-0005-0000-0000-0000632E0000}"/>
    <cellStyle name="Normal 15 7 5 2" xfId="11981" xr:uid="{00000000-0005-0000-0000-0000642E0000}"/>
    <cellStyle name="Normal 15 7 5 2 2" xfId="11982" xr:uid="{00000000-0005-0000-0000-0000652E0000}"/>
    <cellStyle name="Normal 15 7 5 3" xfId="11983" xr:uid="{00000000-0005-0000-0000-0000662E0000}"/>
    <cellStyle name="Normal 15 7 6" xfId="11984" xr:uid="{00000000-0005-0000-0000-0000672E0000}"/>
    <cellStyle name="Normal 15 7 6 2" xfId="11985" xr:uid="{00000000-0005-0000-0000-0000682E0000}"/>
    <cellStyle name="Normal 15 7 6 2 2" xfId="11986" xr:uid="{00000000-0005-0000-0000-0000692E0000}"/>
    <cellStyle name="Normal 15 7 6 3" xfId="11987" xr:uid="{00000000-0005-0000-0000-00006A2E0000}"/>
    <cellStyle name="Normal 15 7 7" xfId="11988" xr:uid="{00000000-0005-0000-0000-00006B2E0000}"/>
    <cellStyle name="Normal 15 7 7 2" xfId="11989" xr:uid="{00000000-0005-0000-0000-00006C2E0000}"/>
    <cellStyle name="Normal 15 7 8" xfId="11990" xr:uid="{00000000-0005-0000-0000-00006D2E0000}"/>
    <cellStyle name="Normal 15 7 8 2" xfId="11991" xr:uid="{00000000-0005-0000-0000-00006E2E0000}"/>
    <cellStyle name="Normal 15 7 9" xfId="11992" xr:uid="{00000000-0005-0000-0000-00006F2E0000}"/>
    <cellStyle name="Normal 15 8" xfId="11993" xr:uid="{00000000-0005-0000-0000-0000702E0000}"/>
    <cellStyle name="Normal 15 8 2" xfId="11994" xr:uid="{00000000-0005-0000-0000-0000712E0000}"/>
    <cellStyle name="Normal 15 8 2 2" xfId="11995" xr:uid="{00000000-0005-0000-0000-0000722E0000}"/>
    <cellStyle name="Normal 15 8 2 2 2" xfId="11996" xr:uid="{00000000-0005-0000-0000-0000732E0000}"/>
    <cellStyle name="Normal 15 8 2 2 2 2" xfId="11997" xr:uid="{00000000-0005-0000-0000-0000742E0000}"/>
    <cellStyle name="Normal 15 8 2 2 3" xfId="11998" xr:uid="{00000000-0005-0000-0000-0000752E0000}"/>
    <cellStyle name="Normal 15 8 2 3" xfId="11999" xr:uid="{00000000-0005-0000-0000-0000762E0000}"/>
    <cellStyle name="Normal 15 8 2 3 2" xfId="12000" xr:uid="{00000000-0005-0000-0000-0000772E0000}"/>
    <cellStyle name="Normal 15 8 2 3 2 2" xfId="12001" xr:uid="{00000000-0005-0000-0000-0000782E0000}"/>
    <cellStyle name="Normal 15 8 2 3 3" xfId="12002" xr:uid="{00000000-0005-0000-0000-0000792E0000}"/>
    <cellStyle name="Normal 15 8 2 4" xfId="12003" xr:uid="{00000000-0005-0000-0000-00007A2E0000}"/>
    <cellStyle name="Normal 15 8 2 4 2" xfId="12004" xr:uid="{00000000-0005-0000-0000-00007B2E0000}"/>
    <cellStyle name="Normal 15 8 2 4 2 2" xfId="12005" xr:uid="{00000000-0005-0000-0000-00007C2E0000}"/>
    <cellStyle name="Normal 15 8 2 4 3" xfId="12006" xr:uid="{00000000-0005-0000-0000-00007D2E0000}"/>
    <cellStyle name="Normal 15 8 2 5" xfId="12007" xr:uid="{00000000-0005-0000-0000-00007E2E0000}"/>
    <cellStyle name="Normal 15 8 2 5 2" xfId="12008" xr:uid="{00000000-0005-0000-0000-00007F2E0000}"/>
    <cellStyle name="Normal 15 8 2 6" xfId="12009" xr:uid="{00000000-0005-0000-0000-0000802E0000}"/>
    <cellStyle name="Normal 15 8 2 6 2" xfId="12010" xr:uid="{00000000-0005-0000-0000-0000812E0000}"/>
    <cellStyle name="Normal 15 8 2 7" xfId="12011" xr:uid="{00000000-0005-0000-0000-0000822E0000}"/>
    <cellStyle name="Normal 15 8 3" xfId="12012" xr:uid="{00000000-0005-0000-0000-0000832E0000}"/>
    <cellStyle name="Normal 15 8 3 2" xfId="12013" xr:uid="{00000000-0005-0000-0000-0000842E0000}"/>
    <cellStyle name="Normal 15 8 3 2 2" xfId="12014" xr:uid="{00000000-0005-0000-0000-0000852E0000}"/>
    <cellStyle name="Normal 15 8 3 2 2 2" xfId="12015" xr:uid="{00000000-0005-0000-0000-0000862E0000}"/>
    <cellStyle name="Normal 15 8 3 2 3" xfId="12016" xr:uid="{00000000-0005-0000-0000-0000872E0000}"/>
    <cellStyle name="Normal 15 8 3 3" xfId="12017" xr:uid="{00000000-0005-0000-0000-0000882E0000}"/>
    <cellStyle name="Normal 15 8 3 3 2" xfId="12018" xr:uid="{00000000-0005-0000-0000-0000892E0000}"/>
    <cellStyle name="Normal 15 8 3 3 2 2" xfId="12019" xr:uid="{00000000-0005-0000-0000-00008A2E0000}"/>
    <cellStyle name="Normal 15 8 3 3 3" xfId="12020" xr:uid="{00000000-0005-0000-0000-00008B2E0000}"/>
    <cellStyle name="Normal 15 8 3 4" xfId="12021" xr:uid="{00000000-0005-0000-0000-00008C2E0000}"/>
    <cellStyle name="Normal 15 8 3 4 2" xfId="12022" xr:uid="{00000000-0005-0000-0000-00008D2E0000}"/>
    <cellStyle name="Normal 15 8 3 4 2 2" xfId="12023" xr:uid="{00000000-0005-0000-0000-00008E2E0000}"/>
    <cellStyle name="Normal 15 8 3 4 3" xfId="12024" xr:uid="{00000000-0005-0000-0000-00008F2E0000}"/>
    <cellStyle name="Normal 15 8 3 5" xfId="12025" xr:uid="{00000000-0005-0000-0000-0000902E0000}"/>
    <cellStyle name="Normal 15 8 3 5 2" xfId="12026" xr:uid="{00000000-0005-0000-0000-0000912E0000}"/>
    <cellStyle name="Normal 15 8 3 6" xfId="12027" xr:uid="{00000000-0005-0000-0000-0000922E0000}"/>
    <cellStyle name="Normal 15 8 3 6 2" xfId="12028" xr:uid="{00000000-0005-0000-0000-0000932E0000}"/>
    <cellStyle name="Normal 15 8 3 7" xfId="12029" xr:uid="{00000000-0005-0000-0000-0000942E0000}"/>
    <cellStyle name="Normal 15 8 4" xfId="12030" xr:uid="{00000000-0005-0000-0000-0000952E0000}"/>
    <cellStyle name="Normal 15 8 4 2" xfId="12031" xr:uid="{00000000-0005-0000-0000-0000962E0000}"/>
    <cellStyle name="Normal 15 8 4 2 2" xfId="12032" xr:uid="{00000000-0005-0000-0000-0000972E0000}"/>
    <cellStyle name="Normal 15 8 4 3" xfId="12033" xr:uid="{00000000-0005-0000-0000-0000982E0000}"/>
    <cellStyle name="Normal 15 8 5" xfId="12034" xr:uid="{00000000-0005-0000-0000-0000992E0000}"/>
    <cellStyle name="Normal 15 8 5 2" xfId="12035" xr:uid="{00000000-0005-0000-0000-00009A2E0000}"/>
    <cellStyle name="Normal 15 8 5 2 2" xfId="12036" xr:uid="{00000000-0005-0000-0000-00009B2E0000}"/>
    <cellStyle name="Normal 15 8 5 3" xfId="12037" xr:uid="{00000000-0005-0000-0000-00009C2E0000}"/>
    <cellStyle name="Normal 15 8 6" xfId="12038" xr:uid="{00000000-0005-0000-0000-00009D2E0000}"/>
    <cellStyle name="Normal 15 8 6 2" xfId="12039" xr:uid="{00000000-0005-0000-0000-00009E2E0000}"/>
    <cellStyle name="Normal 15 8 6 2 2" xfId="12040" xr:uid="{00000000-0005-0000-0000-00009F2E0000}"/>
    <cellStyle name="Normal 15 8 6 3" xfId="12041" xr:uid="{00000000-0005-0000-0000-0000A02E0000}"/>
    <cellStyle name="Normal 15 8 7" xfId="12042" xr:uid="{00000000-0005-0000-0000-0000A12E0000}"/>
    <cellStyle name="Normal 15 8 7 2" xfId="12043" xr:uid="{00000000-0005-0000-0000-0000A22E0000}"/>
    <cellStyle name="Normal 15 8 8" xfId="12044" xr:uid="{00000000-0005-0000-0000-0000A32E0000}"/>
    <cellStyle name="Normal 15 8 8 2" xfId="12045" xr:uid="{00000000-0005-0000-0000-0000A42E0000}"/>
    <cellStyle name="Normal 15 8 9" xfId="12046" xr:uid="{00000000-0005-0000-0000-0000A52E0000}"/>
    <cellStyle name="Normal 15 9" xfId="12047" xr:uid="{00000000-0005-0000-0000-0000A62E0000}"/>
    <cellStyle name="Normal 15 9 2" xfId="12048" xr:uid="{00000000-0005-0000-0000-0000A72E0000}"/>
    <cellStyle name="Normal 15 9 2 2" xfId="12049" xr:uid="{00000000-0005-0000-0000-0000A82E0000}"/>
    <cellStyle name="Normal 15 9 2 2 2" xfId="12050" xr:uid="{00000000-0005-0000-0000-0000A92E0000}"/>
    <cellStyle name="Normal 15 9 2 3" xfId="12051" xr:uid="{00000000-0005-0000-0000-0000AA2E0000}"/>
    <cellStyle name="Normal 15 9 3" xfId="12052" xr:uid="{00000000-0005-0000-0000-0000AB2E0000}"/>
    <cellStyle name="Normal 15 9 3 2" xfId="12053" xr:uid="{00000000-0005-0000-0000-0000AC2E0000}"/>
    <cellStyle name="Normal 15 9 3 2 2" xfId="12054" xr:uid="{00000000-0005-0000-0000-0000AD2E0000}"/>
    <cellStyle name="Normal 15 9 3 3" xfId="12055" xr:uid="{00000000-0005-0000-0000-0000AE2E0000}"/>
    <cellStyle name="Normal 15 9 4" xfId="12056" xr:uid="{00000000-0005-0000-0000-0000AF2E0000}"/>
    <cellStyle name="Normal 15 9 4 2" xfId="12057" xr:uid="{00000000-0005-0000-0000-0000B02E0000}"/>
    <cellStyle name="Normal 15 9 4 2 2" xfId="12058" xr:uid="{00000000-0005-0000-0000-0000B12E0000}"/>
    <cellStyle name="Normal 15 9 4 3" xfId="12059" xr:uid="{00000000-0005-0000-0000-0000B22E0000}"/>
    <cellStyle name="Normal 15 9 5" xfId="12060" xr:uid="{00000000-0005-0000-0000-0000B32E0000}"/>
    <cellStyle name="Normal 15 9 5 2" xfId="12061" xr:uid="{00000000-0005-0000-0000-0000B42E0000}"/>
    <cellStyle name="Normal 15 9 6" xfId="12062" xr:uid="{00000000-0005-0000-0000-0000B52E0000}"/>
    <cellStyle name="Normal 15 9 6 2" xfId="12063" xr:uid="{00000000-0005-0000-0000-0000B62E0000}"/>
    <cellStyle name="Normal 15 9 7" xfId="12064" xr:uid="{00000000-0005-0000-0000-0000B72E0000}"/>
    <cellStyle name="Normal 15_Confidential Information" xfId="12065" xr:uid="{00000000-0005-0000-0000-0000B82E0000}"/>
    <cellStyle name="Normal 16" xfId="445" xr:uid="{00000000-0005-0000-0000-0000B92E0000}"/>
    <cellStyle name="Normal 17" xfId="446" xr:uid="{00000000-0005-0000-0000-0000BA2E0000}"/>
    <cellStyle name="Normal 18" xfId="447" xr:uid="{00000000-0005-0000-0000-0000BB2E0000}"/>
    <cellStyle name="Normal 18 2" xfId="448" xr:uid="{00000000-0005-0000-0000-0000BC2E0000}"/>
    <cellStyle name="Normal 18 2 10" xfId="12066" xr:uid="{00000000-0005-0000-0000-0000BD2E0000}"/>
    <cellStyle name="Normal 18 2 10 2" xfId="12067" xr:uid="{00000000-0005-0000-0000-0000BE2E0000}"/>
    <cellStyle name="Normal 18 2 10 2 2" xfId="12068" xr:uid="{00000000-0005-0000-0000-0000BF2E0000}"/>
    <cellStyle name="Normal 18 2 10 3" xfId="12069" xr:uid="{00000000-0005-0000-0000-0000C02E0000}"/>
    <cellStyle name="Normal 18 2 11" xfId="12070" xr:uid="{00000000-0005-0000-0000-0000C12E0000}"/>
    <cellStyle name="Normal 18 2 11 2" xfId="12071" xr:uid="{00000000-0005-0000-0000-0000C22E0000}"/>
    <cellStyle name="Normal 18 2 11 2 2" xfId="12072" xr:uid="{00000000-0005-0000-0000-0000C32E0000}"/>
    <cellStyle name="Normal 18 2 11 3" xfId="12073" xr:uid="{00000000-0005-0000-0000-0000C42E0000}"/>
    <cellStyle name="Normal 18 2 12" xfId="12074" xr:uid="{00000000-0005-0000-0000-0000C52E0000}"/>
    <cellStyle name="Normal 18 2 12 2" xfId="12075" xr:uid="{00000000-0005-0000-0000-0000C62E0000}"/>
    <cellStyle name="Normal 18 2 12 2 2" xfId="12076" xr:uid="{00000000-0005-0000-0000-0000C72E0000}"/>
    <cellStyle name="Normal 18 2 12 3" xfId="12077" xr:uid="{00000000-0005-0000-0000-0000C82E0000}"/>
    <cellStyle name="Normal 18 2 13" xfId="12078" xr:uid="{00000000-0005-0000-0000-0000C92E0000}"/>
    <cellStyle name="Normal 18 2 13 2" xfId="12079" xr:uid="{00000000-0005-0000-0000-0000CA2E0000}"/>
    <cellStyle name="Normal 18 2 14" xfId="12080" xr:uid="{00000000-0005-0000-0000-0000CB2E0000}"/>
    <cellStyle name="Normal 18 2 14 2" xfId="12081" xr:uid="{00000000-0005-0000-0000-0000CC2E0000}"/>
    <cellStyle name="Normal 18 2 15" xfId="12082" xr:uid="{00000000-0005-0000-0000-0000CD2E0000}"/>
    <cellStyle name="Normal 18 2 2" xfId="449" xr:uid="{00000000-0005-0000-0000-0000CE2E0000}"/>
    <cellStyle name="Normal 18 2 2 10" xfId="12083" xr:uid="{00000000-0005-0000-0000-0000CF2E0000}"/>
    <cellStyle name="Normal 18 2 2 10 2" xfId="12084" xr:uid="{00000000-0005-0000-0000-0000D02E0000}"/>
    <cellStyle name="Normal 18 2 2 10 2 2" xfId="12085" xr:uid="{00000000-0005-0000-0000-0000D12E0000}"/>
    <cellStyle name="Normal 18 2 2 10 3" xfId="12086" xr:uid="{00000000-0005-0000-0000-0000D22E0000}"/>
    <cellStyle name="Normal 18 2 2 11" xfId="12087" xr:uid="{00000000-0005-0000-0000-0000D32E0000}"/>
    <cellStyle name="Normal 18 2 2 11 2" xfId="12088" xr:uid="{00000000-0005-0000-0000-0000D42E0000}"/>
    <cellStyle name="Normal 18 2 2 12" xfId="12089" xr:uid="{00000000-0005-0000-0000-0000D52E0000}"/>
    <cellStyle name="Normal 18 2 2 12 2" xfId="12090" xr:uid="{00000000-0005-0000-0000-0000D62E0000}"/>
    <cellStyle name="Normal 18 2 2 13" xfId="12091" xr:uid="{00000000-0005-0000-0000-0000D72E0000}"/>
    <cellStyle name="Normal 18 2 2 2" xfId="450" xr:uid="{00000000-0005-0000-0000-0000D82E0000}"/>
    <cellStyle name="Normal 18 2 2 2 10" xfId="12092" xr:uid="{00000000-0005-0000-0000-0000D92E0000}"/>
    <cellStyle name="Normal 18 2 2 2 10 2" xfId="12093" xr:uid="{00000000-0005-0000-0000-0000DA2E0000}"/>
    <cellStyle name="Normal 18 2 2 2 11" xfId="12094" xr:uid="{00000000-0005-0000-0000-0000DB2E0000}"/>
    <cellStyle name="Normal 18 2 2 2 2" xfId="12095" xr:uid="{00000000-0005-0000-0000-0000DC2E0000}"/>
    <cellStyle name="Normal 18 2 2 2 2 2" xfId="12096" xr:uid="{00000000-0005-0000-0000-0000DD2E0000}"/>
    <cellStyle name="Normal 18 2 2 2 2 2 2" xfId="12097" xr:uid="{00000000-0005-0000-0000-0000DE2E0000}"/>
    <cellStyle name="Normal 18 2 2 2 2 2 2 2" xfId="12098" xr:uid="{00000000-0005-0000-0000-0000DF2E0000}"/>
    <cellStyle name="Normal 18 2 2 2 2 2 2 2 2" xfId="12099" xr:uid="{00000000-0005-0000-0000-0000E02E0000}"/>
    <cellStyle name="Normal 18 2 2 2 2 2 2 3" xfId="12100" xr:uid="{00000000-0005-0000-0000-0000E12E0000}"/>
    <cellStyle name="Normal 18 2 2 2 2 2 3" xfId="12101" xr:uid="{00000000-0005-0000-0000-0000E22E0000}"/>
    <cellStyle name="Normal 18 2 2 2 2 2 3 2" xfId="12102" xr:uid="{00000000-0005-0000-0000-0000E32E0000}"/>
    <cellStyle name="Normal 18 2 2 2 2 2 3 2 2" xfId="12103" xr:uid="{00000000-0005-0000-0000-0000E42E0000}"/>
    <cellStyle name="Normal 18 2 2 2 2 2 3 3" xfId="12104" xr:uid="{00000000-0005-0000-0000-0000E52E0000}"/>
    <cellStyle name="Normal 18 2 2 2 2 2 4" xfId="12105" xr:uid="{00000000-0005-0000-0000-0000E62E0000}"/>
    <cellStyle name="Normal 18 2 2 2 2 2 4 2" xfId="12106" xr:uid="{00000000-0005-0000-0000-0000E72E0000}"/>
    <cellStyle name="Normal 18 2 2 2 2 2 4 2 2" xfId="12107" xr:uid="{00000000-0005-0000-0000-0000E82E0000}"/>
    <cellStyle name="Normal 18 2 2 2 2 2 4 3" xfId="12108" xr:uid="{00000000-0005-0000-0000-0000E92E0000}"/>
    <cellStyle name="Normal 18 2 2 2 2 2 5" xfId="12109" xr:uid="{00000000-0005-0000-0000-0000EA2E0000}"/>
    <cellStyle name="Normal 18 2 2 2 2 2 5 2" xfId="12110" xr:uid="{00000000-0005-0000-0000-0000EB2E0000}"/>
    <cellStyle name="Normal 18 2 2 2 2 2 6" xfId="12111" xr:uid="{00000000-0005-0000-0000-0000EC2E0000}"/>
    <cellStyle name="Normal 18 2 2 2 2 2 6 2" xfId="12112" xr:uid="{00000000-0005-0000-0000-0000ED2E0000}"/>
    <cellStyle name="Normal 18 2 2 2 2 2 7" xfId="12113" xr:uid="{00000000-0005-0000-0000-0000EE2E0000}"/>
    <cellStyle name="Normal 18 2 2 2 2 3" xfId="12114" xr:uid="{00000000-0005-0000-0000-0000EF2E0000}"/>
    <cellStyle name="Normal 18 2 2 2 2 3 2" xfId="12115" xr:uid="{00000000-0005-0000-0000-0000F02E0000}"/>
    <cellStyle name="Normal 18 2 2 2 2 3 2 2" xfId="12116" xr:uid="{00000000-0005-0000-0000-0000F12E0000}"/>
    <cellStyle name="Normal 18 2 2 2 2 3 2 2 2" xfId="12117" xr:uid="{00000000-0005-0000-0000-0000F22E0000}"/>
    <cellStyle name="Normal 18 2 2 2 2 3 2 3" xfId="12118" xr:uid="{00000000-0005-0000-0000-0000F32E0000}"/>
    <cellStyle name="Normal 18 2 2 2 2 3 3" xfId="12119" xr:uid="{00000000-0005-0000-0000-0000F42E0000}"/>
    <cellStyle name="Normal 18 2 2 2 2 3 3 2" xfId="12120" xr:uid="{00000000-0005-0000-0000-0000F52E0000}"/>
    <cellStyle name="Normal 18 2 2 2 2 3 3 2 2" xfId="12121" xr:uid="{00000000-0005-0000-0000-0000F62E0000}"/>
    <cellStyle name="Normal 18 2 2 2 2 3 3 3" xfId="12122" xr:uid="{00000000-0005-0000-0000-0000F72E0000}"/>
    <cellStyle name="Normal 18 2 2 2 2 3 4" xfId="12123" xr:uid="{00000000-0005-0000-0000-0000F82E0000}"/>
    <cellStyle name="Normal 18 2 2 2 2 3 4 2" xfId="12124" xr:uid="{00000000-0005-0000-0000-0000F92E0000}"/>
    <cellStyle name="Normal 18 2 2 2 2 3 4 2 2" xfId="12125" xr:uid="{00000000-0005-0000-0000-0000FA2E0000}"/>
    <cellStyle name="Normal 18 2 2 2 2 3 4 3" xfId="12126" xr:uid="{00000000-0005-0000-0000-0000FB2E0000}"/>
    <cellStyle name="Normal 18 2 2 2 2 3 5" xfId="12127" xr:uid="{00000000-0005-0000-0000-0000FC2E0000}"/>
    <cellStyle name="Normal 18 2 2 2 2 3 5 2" xfId="12128" xr:uid="{00000000-0005-0000-0000-0000FD2E0000}"/>
    <cellStyle name="Normal 18 2 2 2 2 3 6" xfId="12129" xr:uid="{00000000-0005-0000-0000-0000FE2E0000}"/>
    <cellStyle name="Normal 18 2 2 2 2 3 6 2" xfId="12130" xr:uid="{00000000-0005-0000-0000-0000FF2E0000}"/>
    <cellStyle name="Normal 18 2 2 2 2 3 7" xfId="12131" xr:uid="{00000000-0005-0000-0000-0000002F0000}"/>
    <cellStyle name="Normal 18 2 2 2 2 4" xfId="12132" xr:uid="{00000000-0005-0000-0000-0000012F0000}"/>
    <cellStyle name="Normal 18 2 2 2 2 4 2" xfId="12133" xr:uid="{00000000-0005-0000-0000-0000022F0000}"/>
    <cellStyle name="Normal 18 2 2 2 2 4 2 2" xfId="12134" xr:uid="{00000000-0005-0000-0000-0000032F0000}"/>
    <cellStyle name="Normal 18 2 2 2 2 4 3" xfId="12135" xr:uid="{00000000-0005-0000-0000-0000042F0000}"/>
    <cellStyle name="Normal 18 2 2 2 2 5" xfId="12136" xr:uid="{00000000-0005-0000-0000-0000052F0000}"/>
    <cellStyle name="Normal 18 2 2 2 2 5 2" xfId="12137" xr:uid="{00000000-0005-0000-0000-0000062F0000}"/>
    <cellStyle name="Normal 18 2 2 2 2 5 2 2" xfId="12138" xr:uid="{00000000-0005-0000-0000-0000072F0000}"/>
    <cellStyle name="Normal 18 2 2 2 2 5 3" xfId="12139" xr:uid="{00000000-0005-0000-0000-0000082F0000}"/>
    <cellStyle name="Normal 18 2 2 2 2 6" xfId="12140" xr:uid="{00000000-0005-0000-0000-0000092F0000}"/>
    <cellStyle name="Normal 18 2 2 2 2 6 2" xfId="12141" xr:uid="{00000000-0005-0000-0000-00000A2F0000}"/>
    <cellStyle name="Normal 18 2 2 2 2 6 2 2" xfId="12142" xr:uid="{00000000-0005-0000-0000-00000B2F0000}"/>
    <cellStyle name="Normal 18 2 2 2 2 6 3" xfId="12143" xr:uid="{00000000-0005-0000-0000-00000C2F0000}"/>
    <cellStyle name="Normal 18 2 2 2 2 7" xfId="12144" xr:uid="{00000000-0005-0000-0000-00000D2F0000}"/>
    <cellStyle name="Normal 18 2 2 2 2 7 2" xfId="12145" xr:uid="{00000000-0005-0000-0000-00000E2F0000}"/>
    <cellStyle name="Normal 18 2 2 2 2 8" xfId="12146" xr:uid="{00000000-0005-0000-0000-00000F2F0000}"/>
    <cellStyle name="Normal 18 2 2 2 2 8 2" xfId="12147" xr:uid="{00000000-0005-0000-0000-0000102F0000}"/>
    <cellStyle name="Normal 18 2 2 2 2 9" xfId="12148" xr:uid="{00000000-0005-0000-0000-0000112F0000}"/>
    <cellStyle name="Normal 18 2 2 2 3" xfId="12149" xr:uid="{00000000-0005-0000-0000-0000122F0000}"/>
    <cellStyle name="Normal 18 2 2 2 3 2" xfId="12150" xr:uid="{00000000-0005-0000-0000-0000132F0000}"/>
    <cellStyle name="Normal 18 2 2 2 3 2 2" xfId="12151" xr:uid="{00000000-0005-0000-0000-0000142F0000}"/>
    <cellStyle name="Normal 18 2 2 2 3 2 2 2" xfId="12152" xr:uid="{00000000-0005-0000-0000-0000152F0000}"/>
    <cellStyle name="Normal 18 2 2 2 3 2 2 2 2" xfId="12153" xr:uid="{00000000-0005-0000-0000-0000162F0000}"/>
    <cellStyle name="Normal 18 2 2 2 3 2 2 3" xfId="12154" xr:uid="{00000000-0005-0000-0000-0000172F0000}"/>
    <cellStyle name="Normal 18 2 2 2 3 2 3" xfId="12155" xr:uid="{00000000-0005-0000-0000-0000182F0000}"/>
    <cellStyle name="Normal 18 2 2 2 3 2 3 2" xfId="12156" xr:uid="{00000000-0005-0000-0000-0000192F0000}"/>
    <cellStyle name="Normal 18 2 2 2 3 2 3 2 2" xfId="12157" xr:uid="{00000000-0005-0000-0000-00001A2F0000}"/>
    <cellStyle name="Normal 18 2 2 2 3 2 3 3" xfId="12158" xr:uid="{00000000-0005-0000-0000-00001B2F0000}"/>
    <cellStyle name="Normal 18 2 2 2 3 2 4" xfId="12159" xr:uid="{00000000-0005-0000-0000-00001C2F0000}"/>
    <cellStyle name="Normal 18 2 2 2 3 2 4 2" xfId="12160" xr:uid="{00000000-0005-0000-0000-00001D2F0000}"/>
    <cellStyle name="Normal 18 2 2 2 3 2 4 2 2" xfId="12161" xr:uid="{00000000-0005-0000-0000-00001E2F0000}"/>
    <cellStyle name="Normal 18 2 2 2 3 2 4 3" xfId="12162" xr:uid="{00000000-0005-0000-0000-00001F2F0000}"/>
    <cellStyle name="Normal 18 2 2 2 3 2 5" xfId="12163" xr:uid="{00000000-0005-0000-0000-0000202F0000}"/>
    <cellStyle name="Normal 18 2 2 2 3 2 5 2" xfId="12164" xr:uid="{00000000-0005-0000-0000-0000212F0000}"/>
    <cellStyle name="Normal 18 2 2 2 3 2 6" xfId="12165" xr:uid="{00000000-0005-0000-0000-0000222F0000}"/>
    <cellStyle name="Normal 18 2 2 2 3 2 6 2" xfId="12166" xr:uid="{00000000-0005-0000-0000-0000232F0000}"/>
    <cellStyle name="Normal 18 2 2 2 3 2 7" xfId="12167" xr:uid="{00000000-0005-0000-0000-0000242F0000}"/>
    <cellStyle name="Normal 18 2 2 2 3 3" xfId="12168" xr:uid="{00000000-0005-0000-0000-0000252F0000}"/>
    <cellStyle name="Normal 18 2 2 2 3 3 2" xfId="12169" xr:uid="{00000000-0005-0000-0000-0000262F0000}"/>
    <cellStyle name="Normal 18 2 2 2 3 3 2 2" xfId="12170" xr:uid="{00000000-0005-0000-0000-0000272F0000}"/>
    <cellStyle name="Normal 18 2 2 2 3 3 3" xfId="12171" xr:uid="{00000000-0005-0000-0000-0000282F0000}"/>
    <cellStyle name="Normal 18 2 2 2 3 4" xfId="12172" xr:uid="{00000000-0005-0000-0000-0000292F0000}"/>
    <cellStyle name="Normal 18 2 2 2 3 4 2" xfId="12173" xr:uid="{00000000-0005-0000-0000-00002A2F0000}"/>
    <cellStyle name="Normal 18 2 2 2 3 4 2 2" xfId="12174" xr:uid="{00000000-0005-0000-0000-00002B2F0000}"/>
    <cellStyle name="Normal 18 2 2 2 3 4 3" xfId="12175" xr:uid="{00000000-0005-0000-0000-00002C2F0000}"/>
    <cellStyle name="Normal 18 2 2 2 3 5" xfId="12176" xr:uid="{00000000-0005-0000-0000-00002D2F0000}"/>
    <cellStyle name="Normal 18 2 2 2 3 5 2" xfId="12177" xr:uid="{00000000-0005-0000-0000-00002E2F0000}"/>
    <cellStyle name="Normal 18 2 2 2 3 5 2 2" xfId="12178" xr:uid="{00000000-0005-0000-0000-00002F2F0000}"/>
    <cellStyle name="Normal 18 2 2 2 3 5 3" xfId="12179" xr:uid="{00000000-0005-0000-0000-0000302F0000}"/>
    <cellStyle name="Normal 18 2 2 2 3 6" xfId="12180" xr:uid="{00000000-0005-0000-0000-0000312F0000}"/>
    <cellStyle name="Normal 18 2 2 2 3 6 2" xfId="12181" xr:uid="{00000000-0005-0000-0000-0000322F0000}"/>
    <cellStyle name="Normal 18 2 2 2 3 7" xfId="12182" xr:uid="{00000000-0005-0000-0000-0000332F0000}"/>
    <cellStyle name="Normal 18 2 2 2 3 7 2" xfId="12183" xr:uid="{00000000-0005-0000-0000-0000342F0000}"/>
    <cellStyle name="Normal 18 2 2 2 3 8" xfId="12184" xr:uid="{00000000-0005-0000-0000-0000352F0000}"/>
    <cellStyle name="Normal 18 2 2 2 4" xfId="12185" xr:uid="{00000000-0005-0000-0000-0000362F0000}"/>
    <cellStyle name="Normal 18 2 2 2 4 2" xfId="12186" xr:uid="{00000000-0005-0000-0000-0000372F0000}"/>
    <cellStyle name="Normal 18 2 2 2 4 2 2" xfId="12187" xr:uid="{00000000-0005-0000-0000-0000382F0000}"/>
    <cellStyle name="Normal 18 2 2 2 4 2 2 2" xfId="12188" xr:uid="{00000000-0005-0000-0000-0000392F0000}"/>
    <cellStyle name="Normal 18 2 2 2 4 2 3" xfId="12189" xr:uid="{00000000-0005-0000-0000-00003A2F0000}"/>
    <cellStyle name="Normal 18 2 2 2 4 3" xfId="12190" xr:uid="{00000000-0005-0000-0000-00003B2F0000}"/>
    <cellStyle name="Normal 18 2 2 2 4 3 2" xfId="12191" xr:uid="{00000000-0005-0000-0000-00003C2F0000}"/>
    <cellStyle name="Normal 18 2 2 2 4 3 2 2" xfId="12192" xr:uid="{00000000-0005-0000-0000-00003D2F0000}"/>
    <cellStyle name="Normal 18 2 2 2 4 3 3" xfId="12193" xr:uid="{00000000-0005-0000-0000-00003E2F0000}"/>
    <cellStyle name="Normal 18 2 2 2 4 4" xfId="12194" xr:uid="{00000000-0005-0000-0000-00003F2F0000}"/>
    <cellStyle name="Normal 18 2 2 2 4 4 2" xfId="12195" xr:uid="{00000000-0005-0000-0000-0000402F0000}"/>
    <cellStyle name="Normal 18 2 2 2 4 4 2 2" xfId="12196" xr:uid="{00000000-0005-0000-0000-0000412F0000}"/>
    <cellStyle name="Normal 18 2 2 2 4 4 3" xfId="12197" xr:uid="{00000000-0005-0000-0000-0000422F0000}"/>
    <cellStyle name="Normal 18 2 2 2 4 5" xfId="12198" xr:uid="{00000000-0005-0000-0000-0000432F0000}"/>
    <cellStyle name="Normal 18 2 2 2 4 5 2" xfId="12199" xr:uid="{00000000-0005-0000-0000-0000442F0000}"/>
    <cellStyle name="Normal 18 2 2 2 4 6" xfId="12200" xr:uid="{00000000-0005-0000-0000-0000452F0000}"/>
    <cellStyle name="Normal 18 2 2 2 4 6 2" xfId="12201" xr:uid="{00000000-0005-0000-0000-0000462F0000}"/>
    <cellStyle name="Normal 18 2 2 2 4 7" xfId="12202" xr:uid="{00000000-0005-0000-0000-0000472F0000}"/>
    <cellStyle name="Normal 18 2 2 2 5" xfId="12203" xr:uid="{00000000-0005-0000-0000-0000482F0000}"/>
    <cellStyle name="Normal 18 2 2 2 5 2" xfId="12204" xr:uid="{00000000-0005-0000-0000-0000492F0000}"/>
    <cellStyle name="Normal 18 2 2 2 5 2 2" xfId="12205" xr:uid="{00000000-0005-0000-0000-00004A2F0000}"/>
    <cellStyle name="Normal 18 2 2 2 5 2 2 2" xfId="12206" xr:uid="{00000000-0005-0000-0000-00004B2F0000}"/>
    <cellStyle name="Normal 18 2 2 2 5 2 3" xfId="12207" xr:uid="{00000000-0005-0000-0000-00004C2F0000}"/>
    <cellStyle name="Normal 18 2 2 2 5 3" xfId="12208" xr:uid="{00000000-0005-0000-0000-00004D2F0000}"/>
    <cellStyle name="Normal 18 2 2 2 5 3 2" xfId="12209" xr:uid="{00000000-0005-0000-0000-00004E2F0000}"/>
    <cellStyle name="Normal 18 2 2 2 5 3 2 2" xfId="12210" xr:uid="{00000000-0005-0000-0000-00004F2F0000}"/>
    <cellStyle name="Normal 18 2 2 2 5 3 3" xfId="12211" xr:uid="{00000000-0005-0000-0000-0000502F0000}"/>
    <cellStyle name="Normal 18 2 2 2 5 4" xfId="12212" xr:uid="{00000000-0005-0000-0000-0000512F0000}"/>
    <cellStyle name="Normal 18 2 2 2 5 4 2" xfId="12213" xr:uid="{00000000-0005-0000-0000-0000522F0000}"/>
    <cellStyle name="Normal 18 2 2 2 5 4 2 2" xfId="12214" xr:uid="{00000000-0005-0000-0000-0000532F0000}"/>
    <cellStyle name="Normal 18 2 2 2 5 4 3" xfId="12215" xr:uid="{00000000-0005-0000-0000-0000542F0000}"/>
    <cellStyle name="Normal 18 2 2 2 5 5" xfId="12216" xr:uid="{00000000-0005-0000-0000-0000552F0000}"/>
    <cellStyle name="Normal 18 2 2 2 5 5 2" xfId="12217" xr:uid="{00000000-0005-0000-0000-0000562F0000}"/>
    <cellStyle name="Normal 18 2 2 2 5 6" xfId="12218" xr:uid="{00000000-0005-0000-0000-0000572F0000}"/>
    <cellStyle name="Normal 18 2 2 2 5 6 2" xfId="12219" xr:uid="{00000000-0005-0000-0000-0000582F0000}"/>
    <cellStyle name="Normal 18 2 2 2 5 7" xfId="12220" xr:uid="{00000000-0005-0000-0000-0000592F0000}"/>
    <cellStyle name="Normal 18 2 2 2 6" xfId="12221" xr:uid="{00000000-0005-0000-0000-00005A2F0000}"/>
    <cellStyle name="Normal 18 2 2 2 6 2" xfId="12222" xr:uid="{00000000-0005-0000-0000-00005B2F0000}"/>
    <cellStyle name="Normal 18 2 2 2 6 2 2" xfId="12223" xr:uid="{00000000-0005-0000-0000-00005C2F0000}"/>
    <cellStyle name="Normal 18 2 2 2 6 3" xfId="12224" xr:uid="{00000000-0005-0000-0000-00005D2F0000}"/>
    <cellStyle name="Normal 18 2 2 2 7" xfId="12225" xr:uid="{00000000-0005-0000-0000-00005E2F0000}"/>
    <cellStyle name="Normal 18 2 2 2 7 2" xfId="12226" xr:uid="{00000000-0005-0000-0000-00005F2F0000}"/>
    <cellStyle name="Normal 18 2 2 2 7 2 2" xfId="12227" xr:uid="{00000000-0005-0000-0000-0000602F0000}"/>
    <cellStyle name="Normal 18 2 2 2 7 3" xfId="12228" xr:uid="{00000000-0005-0000-0000-0000612F0000}"/>
    <cellStyle name="Normal 18 2 2 2 8" xfId="12229" xr:uid="{00000000-0005-0000-0000-0000622F0000}"/>
    <cellStyle name="Normal 18 2 2 2 8 2" xfId="12230" xr:uid="{00000000-0005-0000-0000-0000632F0000}"/>
    <cellStyle name="Normal 18 2 2 2 8 2 2" xfId="12231" xr:uid="{00000000-0005-0000-0000-0000642F0000}"/>
    <cellStyle name="Normal 18 2 2 2 8 3" xfId="12232" xr:uid="{00000000-0005-0000-0000-0000652F0000}"/>
    <cellStyle name="Normal 18 2 2 2 9" xfId="12233" xr:uid="{00000000-0005-0000-0000-0000662F0000}"/>
    <cellStyle name="Normal 18 2 2 2 9 2" xfId="12234" xr:uid="{00000000-0005-0000-0000-0000672F0000}"/>
    <cellStyle name="Normal 18 2 2 3" xfId="451" xr:uid="{00000000-0005-0000-0000-0000682F0000}"/>
    <cellStyle name="Normal 18 2 2 3 10" xfId="12235" xr:uid="{00000000-0005-0000-0000-0000692F0000}"/>
    <cellStyle name="Normal 18 2 2 3 10 2" xfId="12236" xr:uid="{00000000-0005-0000-0000-00006A2F0000}"/>
    <cellStyle name="Normal 18 2 2 3 11" xfId="12237" xr:uid="{00000000-0005-0000-0000-00006B2F0000}"/>
    <cellStyle name="Normal 18 2 2 3 2" xfId="12238" xr:uid="{00000000-0005-0000-0000-00006C2F0000}"/>
    <cellStyle name="Normal 18 2 2 3 2 2" xfId="12239" xr:uid="{00000000-0005-0000-0000-00006D2F0000}"/>
    <cellStyle name="Normal 18 2 2 3 2 2 2" xfId="12240" xr:uid="{00000000-0005-0000-0000-00006E2F0000}"/>
    <cellStyle name="Normal 18 2 2 3 2 2 2 2" xfId="12241" xr:uid="{00000000-0005-0000-0000-00006F2F0000}"/>
    <cellStyle name="Normal 18 2 2 3 2 2 2 2 2" xfId="12242" xr:uid="{00000000-0005-0000-0000-0000702F0000}"/>
    <cellStyle name="Normal 18 2 2 3 2 2 2 3" xfId="12243" xr:uid="{00000000-0005-0000-0000-0000712F0000}"/>
    <cellStyle name="Normal 18 2 2 3 2 2 3" xfId="12244" xr:uid="{00000000-0005-0000-0000-0000722F0000}"/>
    <cellStyle name="Normal 18 2 2 3 2 2 3 2" xfId="12245" xr:uid="{00000000-0005-0000-0000-0000732F0000}"/>
    <cellStyle name="Normal 18 2 2 3 2 2 3 2 2" xfId="12246" xr:uid="{00000000-0005-0000-0000-0000742F0000}"/>
    <cellStyle name="Normal 18 2 2 3 2 2 3 3" xfId="12247" xr:uid="{00000000-0005-0000-0000-0000752F0000}"/>
    <cellStyle name="Normal 18 2 2 3 2 2 4" xfId="12248" xr:uid="{00000000-0005-0000-0000-0000762F0000}"/>
    <cellStyle name="Normal 18 2 2 3 2 2 4 2" xfId="12249" xr:uid="{00000000-0005-0000-0000-0000772F0000}"/>
    <cellStyle name="Normal 18 2 2 3 2 2 4 2 2" xfId="12250" xr:uid="{00000000-0005-0000-0000-0000782F0000}"/>
    <cellStyle name="Normal 18 2 2 3 2 2 4 3" xfId="12251" xr:uid="{00000000-0005-0000-0000-0000792F0000}"/>
    <cellStyle name="Normal 18 2 2 3 2 2 5" xfId="12252" xr:uid="{00000000-0005-0000-0000-00007A2F0000}"/>
    <cellStyle name="Normal 18 2 2 3 2 2 5 2" xfId="12253" xr:uid="{00000000-0005-0000-0000-00007B2F0000}"/>
    <cellStyle name="Normal 18 2 2 3 2 2 6" xfId="12254" xr:uid="{00000000-0005-0000-0000-00007C2F0000}"/>
    <cellStyle name="Normal 18 2 2 3 2 2 6 2" xfId="12255" xr:uid="{00000000-0005-0000-0000-00007D2F0000}"/>
    <cellStyle name="Normal 18 2 2 3 2 2 7" xfId="12256" xr:uid="{00000000-0005-0000-0000-00007E2F0000}"/>
    <cellStyle name="Normal 18 2 2 3 2 3" xfId="12257" xr:uid="{00000000-0005-0000-0000-00007F2F0000}"/>
    <cellStyle name="Normal 18 2 2 3 2 3 2" xfId="12258" xr:uid="{00000000-0005-0000-0000-0000802F0000}"/>
    <cellStyle name="Normal 18 2 2 3 2 3 2 2" xfId="12259" xr:uid="{00000000-0005-0000-0000-0000812F0000}"/>
    <cellStyle name="Normal 18 2 2 3 2 3 2 2 2" xfId="12260" xr:uid="{00000000-0005-0000-0000-0000822F0000}"/>
    <cellStyle name="Normal 18 2 2 3 2 3 2 3" xfId="12261" xr:uid="{00000000-0005-0000-0000-0000832F0000}"/>
    <cellStyle name="Normal 18 2 2 3 2 3 3" xfId="12262" xr:uid="{00000000-0005-0000-0000-0000842F0000}"/>
    <cellStyle name="Normal 18 2 2 3 2 3 3 2" xfId="12263" xr:uid="{00000000-0005-0000-0000-0000852F0000}"/>
    <cellStyle name="Normal 18 2 2 3 2 3 3 2 2" xfId="12264" xr:uid="{00000000-0005-0000-0000-0000862F0000}"/>
    <cellStyle name="Normal 18 2 2 3 2 3 3 3" xfId="12265" xr:uid="{00000000-0005-0000-0000-0000872F0000}"/>
    <cellStyle name="Normal 18 2 2 3 2 3 4" xfId="12266" xr:uid="{00000000-0005-0000-0000-0000882F0000}"/>
    <cellStyle name="Normal 18 2 2 3 2 3 4 2" xfId="12267" xr:uid="{00000000-0005-0000-0000-0000892F0000}"/>
    <cellStyle name="Normal 18 2 2 3 2 3 4 2 2" xfId="12268" xr:uid="{00000000-0005-0000-0000-00008A2F0000}"/>
    <cellStyle name="Normal 18 2 2 3 2 3 4 3" xfId="12269" xr:uid="{00000000-0005-0000-0000-00008B2F0000}"/>
    <cellStyle name="Normal 18 2 2 3 2 3 5" xfId="12270" xr:uid="{00000000-0005-0000-0000-00008C2F0000}"/>
    <cellStyle name="Normal 18 2 2 3 2 3 5 2" xfId="12271" xr:uid="{00000000-0005-0000-0000-00008D2F0000}"/>
    <cellStyle name="Normal 18 2 2 3 2 3 6" xfId="12272" xr:uid="{00000000-0005-0000-0000-00008E2F0000}"/>
    <cellStyle name="Normal 18 2 2 3 2 3 6 2" xfId="12273" xr:uid="{00000000-0005-0000-0000-00008F2F0000}"/>
    <cellStyle name="Normal 18 2 2 3 2 3 7" xfId="12274" xr:uid="{00000000-0005-0000-0000-0000902F0000}"/>
    <cellStyle name="Normal 18 2 2 3 2 4" xfId="12275" xr:uid="{00000000-0005-0000-0000-0000912F0000}"/>
    <cellStyle name="Normal 18 2 2 3 2 4 2" xfId="12276" xr:uid="{00000000-0005-0000-0000-0000922F0000}"/>
    <cellStyle name="Normal 18 2 2 3 2 4 2 2" xfId="12277" xr:uid="{00000000-0005-0000-0000-0000932F0000}"/>
    <cellStyle name="Normal 18 2 2 3 2 4 3" xfId="12278" xr:uid="{00000000-0005-0000-0000-0000942F0000}"/>
    <cellStyle name="Normal 18 2 2 3 2 5" xfId="12279" xr:uid="{00000000-0005-0000-0000-0000952F0000}"/>
    <cellStyle name="Normal 18 2 2 3 2 5 2" xfId="12280" xr:uid="{00000000-0005-0000-0000-0000962F0000}"/>
    <cellStyle name="Normal 18 2 2 3 2 5 2 2" xfId="12281" xr:uid="{00000000-0005-0000-0000-0000972F0000}"/>
    <cellStyle name="Normal 18 2 2 3 2 5 3" xfId="12282" xr:uid="{00000000-0005-0000-0000-0000982F0000}"/>
    <cellStyle name="Normal 18 2 2 3 2 6" xfId="12283" xr:uid="{00000000-0005-0000-0000-0000992F0000}"/>
    <cellStyle name="Normal 18 2 2 3 2 6 2" xfId="12284" xr:uid="{00000000-0005-0000-0000-00009A2F0000}"/>
    <cellStyle name="Normal 18 2 2 3 2 6 2 2" xfId="12285" xr:uid="{00000000-0005-0000-0000-00009B2F0000}"/>
    <cellStyle name="Normal 18 2 2 3 2 6 3" xfId="12286" xr:uid="{00000000-0005-0000-0000-00009C2F0000}"/>
    <cellStyle name="Normal 18 2 2 3 2 7" xfId="12287" xr:uid="{00000000-0005-0000-0000-00009D2F0000}"/>
    <cellStyle name="Normal 18 2 2 3 2 7 2" xfId="12288" xr:uid="{00000000-0005-0000-0000-00009E2F0000}"/>
    <cellStyle name="Normal 18 2 2 3 2 8" xfId="12289" xr:uid="{00000000-0005-0000-0000-00009F2F0000}"/>
    <cellStyle name="Normal 18 2 2 3 2 8 2" xfId="12290" xr:uid="{00000000-0005-0000-0000-0000A02F0000}"/>
    <cellStyle name="Normal 18 2 2 3 2 9" xfId="12291" xr:uid="{00000000-0005-0000-0000-0000A12F0000}"/>
    <cellStyle name="Normal 18 2 2 3 3" xfId="12292" xr:uid="{00000000-0005-0000-0000-0000A22F0000}"/>
    <cellStyle name="Normal 18 2 2 3 3 2" xfId="12293" xr:uid="{00000000-0005-0000-0000-0000A32F0000}"/>
    <cellStyle name="Normal 18 2 2 3 3 2 2" xfId="12294" xr:uid="{00000000-0005-0000-0000-0000A42F0000}"/>
    <cellStyle name="Normal 18 2 2 3 3 2 2 2" xfId="12295" xr:uid="{00000000-0005-0000-0000-0000A52F0000}"/>
    <cellStyle name="Normal 18 2 2 3 3 2 2 2 2" xfId="12296" xr:uid="{00000000-0005-0000-0000-0000A62F0000}"/>
    <cellStyle name="Normal 18 2 2 3 3 2 2 3" xfId="12297" xr:uid="{00000000-0005-0000-0000-0000A72F0000}"/>
    <cellStyle name="Normal 18 2 2 3 3 2 3" xfId="12298" xr:uid="{00000000-0005-0000-0000-0000A82F0000}"/>
    <cellStyle name="Normal 18 2 2 3 3 2 3 2" xfId="12299" xr:uid="{00000000-0005-0000-0000-0000A92F0000}"/>
    <cellStyle name="Normal 18 2 2 3 3 2 3 2 2" xfId="12300" xr:uid="{00000000-0005-0000-0000-0000AA2F0000}"/>
    <cellStyle name="Normal 18 2 2 3 3 2 3 3" xfId="12301" xr:uid="{00000000-0005-0000-0000-0000AB2F0000}"/>
    <cellStyle name="Normal 18 2 2 3 3 2 4" xfId="12302" xr:uid="{00000000-0005-0000-0000-0000AC2F0000}"/>
    <cellStyle name="Normal 18 2 2 3 3 2 4 2" xfId="12303" xr:uid="{00000000-0005-0000-0000-0000AD2F0000}"/>
    <cellStyle name="Normal 18 2 2 3 3 2 4 2 2" xfId="12304" xr:uid="{00000000-0005-0000-0000-0000AE2F0000}"/>
    <cellStyle name="Normal 18 2 2 3 3 2 4 3" xfId="12305" xr:uid="{00000000-0005-0000-0000-0000AF2F0000}"/>
    <cellStyle name="Normal 18 2 2 3 3 2 5" xfId="12306" xr:uid="{00000000-0005-0000-0000-0000B02F0000}"/>
    <cellStyle name="Normal 18 2 2 3 3 2 5 2" xfId="12307" xr:uid="{00000000-0005-0000-0000-0000B12F0000}"/>
    <cellStyle name="Normal 18 2 2 3 3 2 6" xfId="12308" xr:uid="{00000000-0005-0000-0000-0000B22F0000}"/>
    <cellStyle name="Normal 18 2 2 3 3 2 6 2" xfId="12309" xr:uid="{00000000-0005-0000-0000-0000B32F0000}"/>
    <cellStyle name="Normal 18 2 2 3 3 2 7" xfId="12310" xr:uid="{00000000-0005-0000-0000-0000B42F0000}"/>
    <cellStyle name="Normal 18 2 2 3 3 3" xfId="12311" xr:uid="{00000000-0005-0000-0000-0000B52F0000}"/>
    <cellStyle name="Normal 18 2 2 3 3 3 2" xfId="12312" xr:uid="{00000000-0005-0000-0000-0000B62F0000}"/>
    <cellStyle name="Normal 18 2 2 3 3 3 2 2" xfId="12313" xr:uid="{00000000-0005-0000-0000-0000B72F0000}"/>
    <cellStyle name="Normal 18 2 2 3 3 3 3" xfId="12314" xr:uid="{00000000-0005-0000-0000-0000B82F0000}"/>
    <cellStyle name="Normal 18 2 2 3 3 4" xfId="12315" xr:uid="{00000000-0005-0000-0000-0000B92F0000}"/>
    <cellStyle name="Normal 18 2 2 3 3 4 2" xfId="12316" xr:uid="{00000000-0005-0000-0000-0000BA2F0000}"/>
    <cellStyle name="Normal 18 2 2 3 3 4 2 2" xfId="12317" xr:uid="{00000000-0005-0000-0000-0000BB2F0000}"/>
    <cellStyle name="Normal 18 2 2 3 3 4 3" xfId="12318" xr:uid="{00000000-0005-0000-0000-0000BC2F0000}"/>
    <cellStyle name="Normal 18 2 2 3 3 5" xfId="12319" xr:uid="{00000000-0005-0000-0000-0000BD2F0000}"/>
    <cellStyle name="Normal 18 2 2 3 3 5 2" xfId="12320" xr:uid="{00000000-0005-0000-0000-0000BE2F0000}"/>
    <cellStyle name="Normal 18 2 2 3 3 5 2 2" xfId="12321" xr:uid="{00000000-0005-0000-0000-0000BF2F0000}"/>
    <cellStyle name="Normal 18 2 2 3 3 5 3" xfId="12322" xr:uid="{00000000-0005-0000-0000-0000C02F0000}"/>
    <cellStyle name="Normal 18 2 2 3 3 6" xfId="12323" xr:uid="{00000000-0005-0000-0000-0000C12F0000}"/>
    <cellStyle name="Normal 18 2 2 3 3 6 2" xfId="12324" xr:uid="{00000000-0005-0000-0000-0000C22F0000}"/>
    <cellStyle name="Normal 18 2 2 3 3 7" xfId="12325" xr:uid="{00000000-0005-0000-0000-0000C32F0000}"/>
    <cellStyle name="Normal 18 2 2 3 3 7 2" xfId="12326" xr:uid="{00000000-0005-0000-0000-0000C42F0000}"/>
    <cellStyle name="Normal 18 2 2 3 3 8" xfId="12327" xr:uid="{00000000-0005-0000-0000-0000C52F0000}"/>
    <cellStyle name="Normal 18 2 2 3 4" xfId="12328" xr:uid="{00000000-0005-0000-0000-0000C62F0000}"/>
    <cellStyle name="Normal 18 2 2 3 4 2" xfId="12329" xr:uid="{00000000-0005-0000-0000-0000C72F0000}"/>
    <cellStyle name="Normal 18 2 2 3 4 2 2" xfId="12330" xr:uid="{00000000-0005-0000-0000-0000C82F0000}"/>
    <cellStyle name="Normal 18 2 2 3 4 2 2 2" xfId="12331" xr:uid="{00000000-0005-0000-0000-0000C92F0000}"/>
    <cellStyle name="Normal 18 2 2 3 4 2 3" xfId="12332" xr:uid="{00000000-0005-0000-0000-0000CA2F0000}"/>
    <cellStyle name="Normal 18 2 2 3 4 3" xfId="12333" xr:uid="{00000000-0005-0000-0000-0000CB2F0000}"/>
    <cellStyle name="Normal 18 2 2 3 4 3 2" xfId="12334" xr:uid="{00000000-0005-0000-0000-0000CC2F0000}"/>
    <cellStyle name="Normal 18 2 2 3 4 3 2 2" xfId="12335" xr:uid="{00000000-0005-0000-0000-0000CD2F0000}"/>
    <cellStyle name="Normal 18 2 2 3 4 3 3" xfId="12336" xr:uid="{00000000-0005-0000-0000-0000CE2F0000}"/>
    <cellStyle name="Normal 18 2 2 3 4 4" xfId="12337" xr:uid="{00000000-0005-0000-0000-0000CF2F0000}"/>
    <cellStyle name="Normal 18 2 2 3 4 4 2" xfId="12338" xr:uid="{00000000-0005-0000-0000-0000D02F0000}"/>
    <cellStyle name="Normal 18 2 2 3 4 4 2 2" xfId="12339" xr:uid="{00000000-0005-0000-0000-0000D12F0000}"/>
    <cellStyle name="Normal 18 2 2 3 4 4 3" xfId="12340" xr:uid="{00000000-0005-0000-0000-0000D22F0000}"/>
    <cellStyle name="Normal 18 2 2 3 4 5" xfId="12341" xr:uid="{00000000-0005-0000-0000-0000D32F0000}"/>
    <cellStyle name="Normal 18 2 2 3 4 5 2" xfId="12342" xr:uid="{00000000-0005-0000-0000-0000D42F0000}"/>
    <cellStyle name="Normal 18 2 2 3 4 6" xfId="12343" xr:uid="{00000000-0005-0000-0000-0000D52F0000}"/>
    <cellStyle name="Normal 18 2 2 3 4 6 2" xfId="12344" xr:uid="{00000000-0005-0000-0000-0000D62F0000}"/>
    <cellStyle name="Normal 18 2 2 3 4 7" xfId="12345" xr:uid="{00000000-0005-0000-0000-0000D72F0000}"/>
    <cellStyle name="Normal 18 2 2 3 5" xfId="12346" xr:uid="{00000000-0005-0000-0000-0000D82F0000}"/>
    <cellStyle name="Normal 18 2 2 3 5 2" xfId="12347" xr:uid="{00000000-0005-0000-0000-0000D92F0000}"/>
    <cellStyle name="Normal 18 2 2 3 5 2 2" xfId="12348" xr:uid="{00000000-0005-0000-0000-0000DA2F0000}"/>
    <cellStyle name="Normal 18 2 2 3 5 2 2 2" xfId="12349" xr:uid="{00000000-0005-0000-0000-0000DB2F0000}"/>
    <cellStyle name="Normal 18 2 2 3 5 2 3" xfId="12350" xr:uid="{00000000-0005-0000-0000-0000DC2F0000}"/>
    <cellStyle name="Normal 18 2 2 3 5 3" xfId="12351" xr:uid="{00000000-0005-0000-0000-0000DD2F0000}"/>
    <cellStyle name="Normal 18 2 2 3 5 3 2" xfId="12352" xr:uid="{00000000-0005-0000-0000-0000DE2F0000}"/>
    <cellStyle name="Normal 18 2 2 3 5 3 2 2" xfId="12353" xr:uid="{00000000-0005-0000-0000-0000DF2F0000}"/>
    <cellStyle name="Normal 18 2 2 3 5 3 3" xfId="12354" xr:uid="{00000000-0005-0000-0000-0000E02F0000}"/>
    <cellStyle name="Normal 18 2 2 3 5 4" xfId="12355" xr:uid="{00000000-0005-0000-0000-0000E12F0000}"/>
    <cellStyle name="Normal 18 2 2 3 5 4 2" xfId="12356" xr:uid="{00000000-0005-0000-0000-0000E22F0000}"/>
    <cellStyle name="Normal 18 2 2 3 5 4 2 2" xfId="12357" xr:uid="{00000000-0005-0000-0000-0000E32F0000}"/>
    <cellStyle name="Normal 18 2 2 3 5 4 3" xfId="12358" xr:uid="{00000000-0005-0000-0000-0000E42F0000}"/>
    <cellStyle name="Normal 18 2 2 3 5 5" xfId="12359" xr:uid="{00000000-0005-0000-0000-0000E52F0000}"/>
    <cellStyle name="Normal 18 2 2 3 5 5 2" xfId="12360" xr:uid="{00000000-0005-0000-0000-0000E62F0000}"/>
    <cellStyle name="Normal 18 2 2 3 5 6" xfId="12361" xr:uid="{00000000-0005-0000-0000-0000E72F0000}"/>
    <cellStyle name="Normal 18 2 2 3 5 6 2" xfId="12362" xr:uid="{00000000-0005-0000-0000-0000E82F0000}"/>
    <cellStyle name="Normal 18 2 2 3 5 7" xfId="12363" xr:uid="{00000000-0005-0000-0000-0000E92F0000}"/>
    <cellStyle name="Normal 18 2 2 3 6" xfId="12364" xr:uid="{00000000-0005-0000-0000-0000EA2F0000}"/>
    <cellStyle name="Normal 18 2 2 3 6 2" xfId="12365" xr:uid="{00000000-0005-0000-0000-0000EB2F0000}"/>
    <cellStyle name="Normal 18 2 2 3 6 2 2" xfId="12366" xr:uid="{00000000-0005-0000-0000-0000EC2F0000}"/>
    <cellStyle name="Normal 18 2 2 3 6 3" xfId="12367" xr:uid="{00000000-0005-0000-0000-0000ED2F0000}"/>
    <cellStyle name="Normal 18 2 2 3 7" xfId="12368" xr:uid="{00000000-0005-0000-0000-0000EE2F0000}"/>
    <cellStyle name="Normal 18 2 2 3 7 2" xfId="12369" xr:uid="{00000000-0005-0000-0000-0000EF2F0000}"/>
    <cellStyle name="Normal 18 2 2 3 7 2 2" xfId="12370" xr:uid="{00000000-0005-0000-0000-0000F02F0000}"/>
    <cellStyle name="Normal 18 2 2 3 7 3" xfId="12371" xr:uid="{00000000-0005-0000-0000-0000F12F0000}"/>
    <cellStyle name="Normal 18 2 2 3 8" xfId="12372" xr:uid="{00000000-0005-0000-0000-0000F22F0000}"/>
    <cellStyle name="Normal 18 2 2 3 8 2" xfId="12373" xr:uid="{00000000-0005-0000-0000-0000F32F0000}"/>
    <cellStyle name="Normal 18 2 2 3 8 2 2" xfId="12374" xr:uid="{00000000-0005-0000-0000-0000F42F0000}"/>
    <cellStyle name="Normal 18 2 2 3 8 3" xfId="12375" xr:uid="{00000000-0005-0000-0000-0000F52F0000}"/>
    <cellStyle name="Normal 18 2 2 3 9" xfId="12376" xr:uid="{00000000-0005-0000-0000-0000F62F0000}"/>
    <cellStyle name="Normal 18 2 2 3 9 2" xfId="12377" xr:uid="{00000000-0005-0000-0000-0000F72F0000}"/>
    <cellStyle name="Normal 18 2 2 4" xfId="12378" xr:uid="{00000000-0005-0000-0000-0000F82F0000}"/>
    <cellStyle name="Normal 18 2 2 4 2" xfId="12379" xr:uid="{00000000-0005-0000-0000-0000F92F0000}"/>
    <cellStyle name="Normal 18 2 2 4 2 2" xfId="12380" xr:uid="{00000000-0005-0000-0000-0000FA2F0000}"/>
    <cellStyle name="Normal 18 2 2 4 2 2 2" xfId="12381" xr:uid="{00000000-0005-0000-0000-0000FB2F0000}"/>
    <cellStyle name="Normal 18 2 2 4 2 2 2 2" xfId="12382" xr:uid="{00000000-0005-0000-0000-0000FC2F0000}"/>
    <cellStyle name="Normal 18 2 2 4 2 2 3" xfId="12383" xr:uid="{00000000-0005-0000-0000-0000FD2F0000}"/>
    <cellStyle name="Normal 18 2 2 4 2 3" xfId="12384" xr:uid="{00000000-0005-0000-0000-0000FE2F0000}"/>
    <cellStyle name="Normal 18 2 2 4 2 3 2" xfId="12385" xr:uid="{00000000-0005-0000-0000-0000FF2F0000}"/>
    <cellStyle name="Normal 18 2 2 4 2 3 2 2" xfId="12386" xr:uid="{00000000-0005-0000-0000-000000300000}"/>
    <cellStyle name="Normal 18 2 2 4 2 3 3" xfId="12387" xr:uid="{00000000-0005-0000-0000-000001300000}"/>
    <cellStyle name="Normal 18 2 2 4 2 4" xfId="12388" xr:uid="{00000000-0005-0000-0000-000002300000}"/>
    <cellStyle name="Normal 18 2 2 4 2 4 2" xfId="12389" xr:uid="{00000000-0005-0000-0000-000003300000}"/>
    <cellStyle name="Normal 18 2 2 4 2 4 2 2" xfId="12390" xr:uid="{00000000-0005-0000-0000-000004300000}"/>
    <cellStyle name="Normal 18 2 2 4 2 4 3" xfId="12391" xr:uid="{00000000-0005-0000-0000-000005300000}"/>
    <cellStyle name="Normal 18 2 2 4 2 5" xfId="12392" xr:uid="{00000000-0005-0000-0000-000006300000}"/>
    <cellStyle name="Normal 18 2 2 4 2 5 2" xfId="12393" xr:uid="{00000000-0005-0000-0000-000007300000}"/>
    <cellStyle name="Normal 18 2 2 4 2 6" xfId="12394" xr:uid="{00000000-0005-0000-0000-000008300000}"/>
    <cellStyle name="Normal 18 2 2 4 2 6 2" xfId="12395" xr:uid="{00000000-0005-0000-0000-000009300000}"/>
    <cellStyle name="Normal 18 2 2 4 2 7" xfId="12396" xr:uid="{00000000-0005-0000-0000-00000A300000}"/>
    <cellStyle name="Normal 18 2 2 4 3" xfId="12397" xr:uid="{00000000-0005-0000-0000-00000B300000}"/>
    <cellStyle name="Normal 18 2 2 4 3 2" xfId="12398" xr:uid="{00000000-0005-0000-0000-00000C300000}"/>
    <cellStyle name="Normal 18 2 2 4 3 2 2" xfId="12399" xr:uid="{00000000-0005-0000-0000-00000D300000}"/>
    <cellStyle name="Normal 18 2 2 4 3 2 2 2" xfId="12400" xr:uid="{00000000-0005-0000-0000-00000E300000}"/>
    <cellStyle name="Normal 18 2 2 4 3 2 3" xfId="12401" xr:uid="{00000000-0005-0000-0000-00000F300000}"/>
    <cellStyle name="Normal 18 2 2 4 3 3" xfId="12402" xr:uid="{00000000-0005-0000-0000-000010300000}"/>
    <cellStyle name="Normal 18 2 2 4 3 3 2" xfId="12403" xr:uid="{00000000-0005-0000-0000-000011300000}"/>
    <cellStyle name="Normal 18 2 2 4 3 3 2 2" xfId="12404" xr:uid="{00000000-0005-0000-0000-000012300000}"/>
    <cellStyle name="Normal 18 2 2 4 3 3 3" xfId="12405" xr:uid="{00000000-0005-0000-0000-000013300000}"/>
    <cellStyle name="Normal 18 2 2 4 3 4" xfId="12406" xr:uid="{00000000-0005-0000-0000-000014300000}"/>
    <cellStyle name="Normal 18 2 2 4 3 4 2" xfId="12407" xr:uid="{00000000-0005-0000-0000-000015300000}"/>
    <cellStyle name="Normal 18 2 2 4 3 4 2 2" xfId="12408" xr:uid="{00000000-0005-0000-0000-000016300000}"/>
    <cellStyle name="Normal 18 2 2 4 3 4 3" xfId="12409" xr:uid="{00000000-0005-0000-0000-000017300000}"/>
    <cellStyle name="Normal 18 2 2 4 3 5" xfId="12410" xr:uid="{00000000-0005-0000-0000-000018300000}"/>
    <cellStyle name="Normal 18 2 2 4 3 5 2" xfId="12411" xr:uid="{00000000-0005-0000-0000-000019300000}"/>
    <cellStyle name="Normal 18 2 2 4 3 6" xfId="12412" xr:uid="{00000000-0005-0000-0000-00001A300000}"/>
    <cellStyle name="Normal 18 2 2 4 3 6 2" xfId="12413" xr:uid="{00000000-0005-0000-0000-00001B300000}"/>
    <cellStyle name="Normal 18 2 2 4 3 7" xfId="12414" xr:uid="{00000000-0005-0000-0000-00001C300000}"/>
    <cellStyle name="Normal 18 2 2 4 4" xfId="12415" xr:uid="{00000000-0005-0000-0000-00001D300000}"/>
    <cellStyle name="Normal 18 2 2 4 4 2" xfId="12416" xr:uid="{00000000-0005-0000-0000-00001E300000}"/>
    <cellStyle name="Normal 18 2 2 4 4 2 2" xfId="12417" xr:uid="{00000000-0005-0000-0000-00001F300000}"/>
    <cellStyle name="Normal 18 2 2 4 4 3" xfId="12418" xr:uid="{00000000-0005-0000-0000-000020300000}"/>
    <cellStyle name="Normal 18 2 2 4 5" xfId="12419" xr:uid="{00000000-0005-0000-0000-000021300000}"/>
    <cellStyle name="Normal 18 2 2 4 5 2" xfId="12420" xr:uid="{00000000-0005-0000-0000-000022300000}"/>
    <cellStyle name="Normal 18 2 2 4 5 2 2" xfId="12421" xr:uid="{00000000-0005-0000-0000-000023300000}"/>
    <cellStyle name="Normal 18 2 2 4 5 3" xfId="12422" xr:uid="{00000000-0005-0000-0000-000024300000}"/>
    <cellStyle name="Normal 18 2 2 4 6" xfId="12423" xr:uid="{00000000-0005-0000-0000-000025300000}"/>
    <cellStyle name="Normal 18 2 2 4 6 2" xfId="12424" xr:uid="{00000000-0005-0000-0000-000026300000}"/>
    <cellStyle name="Normal 18 2 2 4 6 2 2" xfId="12425" xr:uid="{00000000-0005-0000-0000-000027300000}"/>
    <cellStyle name="Normal 18 2 2 4 6 3" xfId="12426" xr:uid="{00000000-0005-0000-0000-000028300000}"/>
    <cellStyle name="Normal 18 2 2 4 7" xfId="12427" xr:uid="{00000000-0005-0000-0000-000029300000}"/>
    <cellStyle name="Normal 18 2 2 4 7 2" xfId="12428" xr:uid="{00000000-0005-0000-0000-00002A300000}"/>
    <cellStyle name="Normal 18 2 2 4 8" xfId="12429" xr:uid="{00000000-0005-0000-0000-00002B300000}"/>
    <cellStyle name="Normal 18 2 2 4 8 2" xfId="12430" xr:uid="{00000000-0005-0000-0000-00002C300000}"/>
    <cellStyle name="Normal 18 2 2 4 9" xfId="12431" xr:uid="{00000000-0005-0000-0000-00002D300000}"/>
    <cellStyle name="Normal 18 2 2 5" xfId="12432" xr:uid="{00000000-0005-0000-0000-00002E300000}"/>
    <cellStyle name="Normal 18 2 2 5 2" xfId="12433" xr:uid="{00000000-0005-0000-0000-00002F300000}"/>
    <cellStyle name="Normal 18 2 2 5 2 2" xfId="12434" xr:uid="{00000000-0005-0000-0000-000030300000}"/>
    <cellStyle name="Normal 18 2 2 5 2 2 2" xfId="12435" xr:uid="{00000000-0005-0000-0000-000031300000}"/>
    <cellStyle name="Normal 18 2 2 5 2 2 2 2" xfId="12436" xr:uid="{00000000-0005-0000-0000-000032300000}"/>
    <cellStyle name="Normal 18 2 2 5 2 2 3" xfId="12437" xr:uid="{00000000-0005-0000-0000-000033300000}"/>
    <cellStyle name="Normal 18 2 2 5 2 3" xfId="12438" xr:uid="{00000000-0005-0000-0000-000034300000}"/>
    <cellStyle name="Normal 18 2 2 5 2 3 2" xfId="12439" xr:uid="{00000000-0005-0000-0000-000035300000}"/>
    <cellStyle name="Normal 18 2 2 5 2 3 2 2" xfId="12440" xr:uid="{00000000-0005-0000-0000-000036300000}"/>
    <cellStyle name="Normal 18 2 2 5 2 3 3" xfId="12441" xr:uid="{00000000-0005-0000-0000-000037300000}"/>
    <cellStyle name="Normal 18 2 2 5 2 4" xfId="12442" xr:uid="{00000000-0005-0000-0000-000038300000}"/>
    <cellStyle name="Normal 18 2 2 5 2 4 2" xfId="12443" xr:uid="{00000000-0005-0000-0000-000039300000}"/>
    <cellStyle name="Normal 18 2 2 5 2 4 2 2" xfId="12444" xr:uid="{00000000-0005-0000-0000-00003A300000}"/>
    <cellStyle name="Normal 18 2 2 5 2 4 3" xfId="12445" xr:uid="{00000000-0005-0000-0000-00003B300000}"/>
    <cellStyle name="Normal 18 2 2 5 2 5" xfId="12446" xr:uid="{00000000-0005-0000-0000-00003C300000}"/>
    <cellStyle name="Normal 18 2 2 5 2 5 2" xfId="12447" xr:uid="{00000000-0005-0000-0000-00003D300000}"/>
    <cellStyle name="Normal 18 2 2 5 2 6" xfId="12448" xr:uid="{00000000-0005-0000-0000-00003E300000}"/>
    <cellStyle name="Normal 18 2 2 5 2 6 2" xfId="12449" xr:uid="{00000000-0005-0000-0000-00003F300000}"/>
    <cellStyle name="Normal 18 2 2 5 2 7" xfId="12450" xr:uid="{00000000-0005-0000-0000-000040300000}"/>
    <cellStyle name="Normal 18 2 2 5 3" xfId="12451" xr:uid="{00000000-0005-0000-0000-000041300000}"/>
    <cellStyle name="Normal 18 2 2 5 3 2" xfId="12452" xr:uid="{00000000-0005-0000-0000-000042300000}"/>
    <cellStyle name="Normal 18 2 2 5 3 2 2" xfId="12453" xr:uid="{00000000-0005-0000-0000-000043300000}"/>
    <cellStyle name="Normal 18 2 2 5 3 3" xfId="12454" xr:uid="{00000000-0005-0000-0000-000044300000}"/>
    <cellStyle name="Normal 18 2 2 5 4" xfId="12455" xr:uid="{00000000-0005-0000-0000-000045300000}"/>
    <cellStyle name="Normal 18 2 2 5 4 2" xfId="12456" xr:uid="{00000000-0005-0000-0000-000046300000}"/>
    <cellStyle name="Normal 18 2 2 5 4 2 2" xfId="12457" xr:uid="{00000000-0005-0000-0000-000047300000}"/>
    <cellStyle name="Normal 18 2 2 5 4 3" xfId="12458" xr:uid="{00000000-0005-0000-0000-000048300000}"/>
    <cellStyle name="Normal 18 2 2 5 5" xfId="12459" xr:uid="{00000000-0005-0000-0000-000049300000}"/>
    <cellStyle name="Normal 18 2 2 5 5 2" xfId="12460" xr:uid="{00000000-0005-0000-0000-00004A300000}"/>
    <cellStyle name="Normal 18 2 2 5 5 2 2" xfId="12461" xr:uid="{00000000-0005-0000-0000-00004B300000}"/>
    <cellStyle name="Normal 18 2 2 5 5 3" xfId="12462" xr:uid="{00000000-0005-0000-0000-00004C300000}"/>
    <cellStyle name="Normal 18 2 2 5 6" xfId="12463" xr:uid="{00000000-0005-0000-0000-00004D300000}"/>
    <cellStyle name="Normal 18 2 2 5 6 2" xfId="12464" xr:uid="{00000000-0005-0000-0000-00004E300000}"/>
    <cellStyle name="Normal 18 2 2 5 7" xfId="12465" xr:uid="{00000000-0005-0000-0000-00004F300000}"/>
    <cellStyle name="Normal 18 2 2 5 7 2" xfId="12466" xr:uid="{00000000-0005-0000-0000-000050300000}"/>
    <cellStyle name="Normal 18 2 2 5 8" xfId="12467" xr:uid="{00000000-0005-0000-0000-000051300000}"/>
    <cellStyle name="Normal 18 2 2 6" xfId="12468" xr:uid="{00000000-0005-0000-0000-000052300000}"/>
    <cellStyle name="Normal 18 2 2 6 2" xfId="12469" xr:uid="{00000000-0005-0000-0000-000053300000}"/>
    <cellStyle name="Normal 18 2 2 6 2 2" xfId="12470" xr:uid="{00000000-0005-0000-0000-000054300000}"/>
    <cellStyle name="Normal 18 2 2 6 2 2 2" xfId="12471" xr:uid="{00000000-0005-0000-0000-000055300000}"/>
    <cellStyle name="Normal 18 2 2 6 2 3" xfId="12472" xr:uid="{00000000-0005-0000-0000-000056300000}"/>
    <cellStyle name="Normal 18 2 2 6 3" xfId="12473" xr:uid="{00000000-0005-0000-0000-000057300000}"/>
    <cellStyle name="Normal 18 2 2 6 3 2" xfId="12474" xr:uid="{00000000-0005-0000-0000-000058300000}"/>
    <cellStyle name="Normal 18 2 2 6 3 2 2" xfId="12475" xr:uid="{00000000-0005-0000-0000-000059300000}"/>
    <cellStyle name="Normal 18 2 2 6 3 3" xfId="12476" xr:uid="{00000000-0005-0000-0000-00005A300000}"/>
    <cellStyle name="Normal 18 2 2 6 4" xfId="12477" xr:uid="{00000000-0005-0000-0000-00005B300000}"/>
    <cellStyle name="Normal 18 2 2 6 4 2" xfId="12478" xr:uid="{00000000-0005-0000-0000-00005C300000}"/>
    <cellStyle name="Normal 18 2 2 6 4 2 2" xfId="12479" xr:uid="{00000000-0005-0000-0000-00005D300000}"/>
    <cellStyle name="Normal 18 2 2 6 4 3" xfId="12480" xr:uid="{00000000-0005-0000-0000-00005E300000}"/>
    <cellStyle name="Normal 18 2 2 6 5" xfId="12481" xr:uid="{00000000-0005-0000-0000-00005F300000}"/>
    <cellStyle name="Normal 18 2 2 6 5 2" xfId="12482" xr:uid="{00000000-0005-0000-0000-000060300000}"/>
    <cellStyle name="Normal 18 2 2 6 6" xfId="12483" xr:uid="{00000000-0005-0000-0000-000061300000}"/>
    <cellStyle name="Normal 18 2 2 6 6 2" xfId="12484" xr:uid="{00000000-0005-0000-0000-000062300000}"/>
    <cellStyle name="Normal 18 2 2 6 7" xfId="12485" xr:uid="{00000000-0005-0000-0000-000063300000}"/>
    <cellStyle name="Normal 18 2 2 7" xfId="12486" xr:uid="{00000000-0005-0000-0000-000064300000}"/>
    <cellStyle name="Normal 18 2 2 7 2" xfId="12487" xr:uid="{00000000-0005-0000-0000-000065300000}"/>
    <cellStyle name="Normal 18 2 2 7 2 2" xfId="12488" xr:uid="{00000000-0005-0000-0000-000066300000}"/>
    <cellStyle name="Normal 18 2 2 7 2 2 2" xfId="12489" xr:uid="{00000000-0005-0000-0000-000067300000}"/>
    <cellStyle name="Normal 18 2 2 7 2 3" xfId="12490" xr:uid="{00000000-0005-0000-0000-000068300000}"/>
    <cellStyle name="Normal 18 2 2 7 3" xfId="12491" xr:uid="{00000000-0005-0000-0000-000069300000}"/>
    <cellStyle name="Normal 18 2 2 7 3 2" xfId="12492" xr:uid="{00000000-0005-0000-0000-00006A300000}"/>
    <cellStyle name="Normal 18 2 2 7 3 2 2" xfId="12493" xr:uid="{00000000-0005-0000-0000-00006B300000}"/>
    <cellStyle name="Normal 18 2 2 7 3 3" xfId="12494" xr:uid="{00000000-0005-0000-0000-00006C300000}"/>
    <cellStyle name="Normal 18 2 2 7 4" xfId="12495" xr:uid="{00000000-0005-0000-0000-00006D300000}"/>
    <cellStyle name="Normal 18 2 2 7 4 2" xfId="12496" xr:uid="{00000000-0005-0000-0000-00006E300000}"/>
    <cellStyle name="Normal 18 2 2 7 4 2 2" xfId="12497" xr:uid="{00000000-0005-0000-0000-00006F300000}"/>
    <cellStyle name="Normal 18 2 2 7 4 3" xfId="12498" xr:uid="{00000000-0005-0000-0000-000070300000}"/>
    <cellStyle name="Normal 18 2 2 7 5" xfId="12499" xr:uid="{00000000-0005-0000-0000-000071300000}"/>
    <cellStyle name="Normal 18 2 2 7 5 2" xfId="12500" xr:uid="{00000000-0005-0000-0000-000072300000}"/>
    <cellStyle name="Normal 18 2 2 7 6" xfId="12501" xr:uid="{00000000-0005-0000-0000-000073300000}"/>
    <cellStyle name="Normal 18 2 2 7 6 2" xfId="12502" xr:uid="{00000000-0005-0000-0000-000074300000}"/>
    <cellStyle name="Normal 18 2 2 7 7" xfId="12503" xr:uid="{00000000-0005-0000-0000-000075300000}"/>
    <cellStyle name="Normal 18 2 2 8" xfId="12504" xr:uid="{00000000-0005-0000-0000-000076300000}"/>
    <cellStyle name="Normal 18 2 2 8 2" xfId="12505" xr:uid="{00000000-0005-0000-0000-000077300000}"/>
    <cellStyle name="Normal 18 2 2 8 2 2" xfId="12506" xr:uid="{00000000-0005-0000-0000-000078300000}"/>
    <cellStyle name="Normal 18 2 2 8 3" xfId="12507" xr:uid="{00000000-0005-0000-0000-000079300000}"/>
    <cellStyle name="Normal 18 2 2 9" xfId="12508" xr:uid="{00000000-0005-0000-0000-00007A300000}"/>
    <cellStyle name="Normal 18 2 2 9 2" xfId="12509" xr:uid="{00000000-0005-0000-0000-00007B300000}"/>
    <cellStyle name="Normal 18 2 2 9 2 2" xfId="12510" xr:uid="{00000000-0005-0000-0000-00007C300000}"/>
    <cellStyle name="Normal 18 2 2 9 3" xfId="12511" xr:uid="{00000000-0005-0000-0000-00007D300000}"/>
    <cellStyle name="Normal 18 2 2_Confidential Information" xfId="12512" xr:uid="{00000000-0005-0000-0000-00007E300000}"/>
    <cellStyle name="Normal 18 2 3" xfId="452" xr:uid="{00000000-0005-0000-0000-00007F300000}"/>
    <cellStyle name="Normal 18 2 3 10" xfId="12513" xr:uid="{00000000-0005-0000-0000-000080300000}"/>
    <cellStyle name="Normal 18 2 3 10 2" xfId="12514" xr:uid="{00000000-0005-0000-0000-000081300000}"/>
    <cellStyle name="Normal 18 2 3 10 2 2" xfId="12515" xr:uid="{00000000-0005-0000-0000-000082300000}"/>
    <cellStyle name="Normal 18 2 3 10 3" xfId="12516" xr:uid="{00000000-0005-0000-0000-000083300000}"/>
    <cellStyle name="Normal 18 2 3 11" xfId="12517" xr:uid="{00000000-0005-0000-0000-000084300000}"/>
    <cellStyle name="Normal 18 2 3 11 2" xfId="12518" xr:uid="{00000000-0005-0000-0000-000085300000}"/>
    <cellStyle name="Normal 18 2 3 12" xfId="12519" xr:uid="{00000000-0005-0000-0000-000086300000}"/>
    <cellStyle name="Normal 18 2 3 12 2" xfId="12520" xr:uid="{00000000-0005-0000-0000-000087300000}"/>
    <cellStyle name="Normal 18 2 3 13" xfId="12521" xr:uid="{00000000-0005-0000-0000-000088300000}"/>
    <cellStyle name="Normal 18 2 3 2" xfId="453" xr:uid="{00000000-0005-0000-0000-000089300000}"/>
    <cellStyle name="Normal 18 2 3 2 10" xfId="12522" xr:uid="{00000000-0005-0000-0000-00008A300000}"/>
    <cellStyle name="Normal 18 2 3 2 10 2" xfId="12523" xr:uid="{00000000-0005-0000-0000-00008B300000}"/>
    <cellStyle name="Normal 18 2 3 2 11" xfId="12524" xr:uid="{00000000-0005-0000-0000-00008C300000}"/>
    <cellStyle name="Normal 18 2 3 2 2" xfId="12525" xr:uid="{00000000-0005-0000-0000-00008D300000}"/>
    <cellStyle name="Normal 18 2 3 2 2 2" xfId="12526" xr:uid="{00000000-0005-0000-0000-00008E300000}"/>
    <cellStyle name="Normal 18 2 3 2 2 2 2" xfId="12527" xr:uid="{00000000-0005-0000-0000-00008F300000}"/>
    <cellStyle name="Normal 18 2 3 2 2 2 2 2" xfId="12528" xr:uid="{00000000-0005-0000-0000-000090300000}"/>
    <cellStyle name="Normal 18 2 3 2 2 2 2 2 2" xfId="12529" xr:uid="{00000000-0005-0000-0000-000091300000}"/>
    <cellStyle name="Normal 18 2 3 2 2 2 2 3" xfId="12530" xr:uid="{00000000-0005-0000-0000-000092300000}"/>
    <cellStyle name="Normal 18 2 3 2 2 2 3" xfId="12531" xr:uid="{00000000-0005-0000-0000-000093300000}"/>
    <cellStyle name="Normal 18 2 3 2 2 2 3 2" xfId="12532" xr:uid="{00000000-0005-0000-0000-000094300000}"/>
    <cellStyle name="Normal 18 2 3 2 2 2 3 2 2" xfId="12533" xr:uid="{00000000-0005-0000-0000-000095300000}"/>
    <cellStyle name="Normal 18 2 3 2 2 2 3 3" xfId="12534" xr:uid="{00000000-0005-0000-0000-000096300000}"/>
    <cellStyle name="Normal 18 2 3 2 2 2 4" xfId="12535" xr:uid="{00000000-0005-0000-0000-000097300000}"/>
    <cellStyle name="Normal 18 2 3 2 2 2 4 2" xfId="12536" xr:uid="{00000000-0005-0000-0000-000098300000}"/>
    <cellStyle name="Normal 18 2 3 2 2 2 4 2 2" xfId="12537" xr:uid="{00000000-0005-0000-0000-000099300000}"/>
    <cellStyle name="Normal 18 2 3 2 2 2 4 3" xfId="12538" xr:uid="{00000000-0005-0000-0000-00009A300000}"/>
    <cellStyle name="Normal 18 2 3 2 2 2 5" xfId="12539" xr:uid="{00000000-0005-0000-0000-00009B300000}"/>
    <cellStyle name="Normal 18 2 3 2 2 2 5 2" xfId="12540" xr:uid="{00000000-0005-0000-0000-00009C300000}"/>
    <cellStyle name="Normal 18 2 3 2 2 2 6" xfId="12541" xr:uid="{00000000-0005-0000-0000-00009D300000}"/>
    <cellStyle name="Normal 18 2 3 2 2 2 6 2" xfId="12542" xr:uid="{00000000-0005-0000-0000-00009E300000}"/>
    <cellStyle name="Normal 18 2 3 2 2 2 7" xfId="12543" xr:uid="{00000000-0005-0000-0000-00009F300000}"/>
    <cellStyle name="Normal 18 2 3 2 2 3" xfId="12544" xr:uid="{00000000-0005-0000-0000-0000A0300000}"/>
    <cellStyle name="Normal 18 2 3 2 2 3 2" xfId="12545" xr:uid="{00000000-0005-0000-0000-0000A1300000}"/>
    <cellStyle name="Normal 18 2 3 2 2 3 2 2" xfId="12546" xr:uid="{00000000-0005-0000-0000-0000A2300000}"/>
    <cellStyle name="Normal 18 2 3 2 2 3 2 2 2" xfId="12547" xr:uid="{00000000-0005-0000-0000-0000A3300000}"/>
    <cellStyle name="Normal 18 2 3 2 2 3 2 3" xfId="12548" xr:uid="{00000000-0005-0000-0000-0000A4300000}"/>
    <cellStyle name="Normal 18 2 3 2 2 3 3" xfId="12549" xr:uid="{00000000-0005-0000-0000-0000A5300000}"/>
    <cellStyle name="Normal 18 2 3 2 2 3 3 2" xfId="12550" xr:uid="{00000000-0005-0000-0000-0000A6300000}"/>
    <cellStyle name="Normal 18 2 3 2 2 3 3 2 2" xfId="12551" xr:uid="{00000000-0005-0000-0000-0000A7300000}"/>
    <cellStyle name="Normal 18 2 3 2 2 3 3 3" xfId="12552" xr:uid="{00000000-0005-0000-0000-0000A8300000}"/>
    <cellStyle name="Normal 18 2 3 2 2 3 4" xfId="12553" xr:uid="{00000000-0005-0000-0000-0000A9300000}"/>
    <cellStyle name="Normal 18 2 3 2 2 3 4 2" xfId="12554" xr:uid="{00000000-0005-0000-0000-0000AA300000}"/>
    <cellStyle name="Normal 18 2 3 2 2 3 4 2 2" xfId="12555" xr:uid="{00000000-0005-0000-0000-0000AB300000}"/>
    <cellStyle name="Normal 18 2 3 2 2 3 4 3" xfId="12556" xr:uid="{00000000-0005-0000-0000-0000AC300000}"/>
    <cellStyle name="Normal 18 2 3 2 2 3 5" xfId="12557" xr:uid="{00000000-0005-0000-0000-0000AD300000}"/>
    <cellStyle name="Normal 18 2 3 2 2 3 5 2" xfId="12558" xr:uid="{00000000-0005-0000-0000-0000AE300000}"/>
    <cellStyle name="Normal 18 2 3 2 2 3 6" xfId="12559" xr:uid="{00000000-0005-0000-0000-0000AF300000}"/>
    <cellStyle name="Normal 18 2 3 2 2 3 6 2" xfId="12560" xr:uid="{00000000-0005-0000-0000-0000B0300000}"/>
    <cellStyle name="Normal 18 2 3 2 2 3 7" xfId="12561" xr:uid="{00000000-0005-0000-0000-0000B1300000}"/>
    <cellStyle name="Normal 18 2 3 2 2 4" xfId="12562" xr:uid="{00000000-0005-0000-0000-0000B2300000}"/>
    <cellStyle name="Normal 18 2 3 2 2 4 2" xfId="12563" xr:uid="{00000000-0005-0000-0000-0000B3300000}"/>
    <cellStyle name="Normal 18 2 3 2 2 4 2 2" xfId="12564" xr:uid="{00000000-0005-0000-0000-0000B4300000}"/>
    <cellStyle name="Normal 18 2 3 2 2 4 3" xfId="12565" xr:uid="{00000000-0005-0000-0000-0000B5300000}"/>
    <cellStyle name="Normal 18 2 3 2 2 5" xfId="12566" xr:uid="{00000000-0005-0000-0000-0000B6300000}"/>
    <cellStyle name="Normal 18 2 3 2 2 5 2" xfId="12567" xr:uid="{00000000-0005-0000-0000-0000B7300000}"/>
    <cellStyle name="Normal 18 2 3 2 2 5 2 2" xfId="12568" xr:uid="{00000000-0005-0000-0000-0000B8300000}"/>
    <cellStyle name="Normal 18 2 3 2 2 5 3" xfId="12569" xr:uid="{00000000-0005-0000-0000-0000B9300000}"/>
    <cellStyle name="Normal 18 2 3 2 2 6" xfId="12570" xr:uid="{00000000-0005-0000-0000-0000BA300000}"/>
    <cellStyle name="Normal 18 2 3 2 2 6 2" xfId="12571" xr:uid="{00000000-0005-0000-0000-0000BB300000}"/>
    <cellStyle name="Normal 18 2 3 2 2 6 2 2" xfId="12572" xr:uid="{00000000-0005-0000-0000-0000BC300000}"/>
    <cellStyle name="Normal 18 2 3 2 2 6 3" xfId="12573" xr:uid="{00000000-0005-0000-0000-0000BD300000}"/>
    <cellStyle name="Normal 18 2 3 2 2 7" xfId="12574" xr:uid="{00000000-0005-0000-0000-0000BE300000}"/>
    <cellStyle name="Normal 18 2 3 2 2 7 2" xfId="12575" xr:uid="{00000000-0005-0000-0000-0000BF300000}"/>
    <cellStyle name="Normal 18 2 3 2 2 8" xfId="12576" xr:uid="{00000000-0005-0000-0000-0000C0300000}"/>
    <cellStyle name="Normal 18 2 3 2 2 8 2" xfId="12577" xr:uid="{00000000-0005-0000-0000-0000C1300000}"/>
    <cellStyle name="Normal 18 2 3 2 2 9" xfId="12578" xr:uid="{00000000-0005-0000-0000-0000C2300000}"/>
    <cellStyle name="Normal 18 2 3 2 3" xfId="12579" xr:uid="{00000000-0005-0000-0000-0000C3300000}"/>
    <cellStyle name="Normal 18 2 3 2 3 2" xfId="12580" xr:uid="{00000000-0005-0000-0000-0000C4300000}"/>
    <cellStyle name="Normal 18 2 3 2 3 2 2" xfId="12581" xr:uid="{00000000-0005-0000-0000-0000C5300000}"/>
    <cellStyle name="Normal 18 2 3 2 3 2 2 2" xfId="12582" xr:uid="{00000000-0005-0000-0000-0000C6300000}"/>
    <cellStyle name="Normal 18 2 3 2 3 2 2 2 2" xfId="12583" xr:uid="{00000000-0005-0000-0000-0000C7300000}"/>
    <cellStyle name="Normal 18 2 3 2 3 2 2 3" xfId="12584" xr:uid="{00000000-0005-0000-0000-0000C8300000}"/>
    <cellStyle name="Normal 18 2 3 2 3 2 3" xfId="12585" xr:uid="{00000000-0005-0000-0000-0000C9300000}"/>
    <cellStyle name="Normal 18 2 3 2 3 2 3 2" xfId="12586" xr:uid="{00000000-0005-0000-0000-0000CA300000}"/>
    <cellStyle name="Normal 18 2 3 2 3 2 3 2 2" xfId="12587" xr:uid="{00000000-0005-0000-0000-0000CB300000}"/>
    <cellStyle name="Normal 18 2 3 2 3 2 3 3" xfId="12588" xr:uid="{00000000-0005-0000-0000-0000CC300000}"/>
    <cellStyle name="Normal 18 2 3 2 3 2 4" xfId="12589" xr:uid="{00000000-0005-0000-0000-0000CD300000}"/>
    <cellStyle name="Normal 18 2 3 2 3 2 4 2" xfId="12590" xr:uid="{00000000-0005-0000-0000-0000CE300000}"/>
    <cellStyle name="Normal 18 2 3 2 3 2 4 2 2" xfId="12591" xr:uid="{00000000-0005-0000-0000-0000CF300000}"/>
    <cellStyle name="Normal 18 2 3 2 3 2 4 3" xfId="12592" xr:uid="{00000000-0005-0000-0000-0000D0300000}"/>
    <cellStyle name="Normal 18 2 3 2 3 2 5" xfId="12593" xr:uid="{00000000-0005-0000-0000-0000D1300000}"/>
    <cellStyle name="Normal 18 2 3 2 3 2 5 2" xfId="12594" xr:uid="{00000000-0005-0000-0000-0000D2300000}"/>
    <cellStyle name="Normal 18 2 3 2 3 2 6" xfId="12595" xr:uid="{00000000-0005-0000-0000-0000D3300000}"/>
    <cellStyle name="Normal 18 2 3 2 3 2 6 2" xfId="12596" xr:uid="{00000000-0005-0000-0000-0000D4300000}"/>
    <cellStyle name="Normal 18 2 3 2 3 2 7" xfId="12597" xr:uid="{00000000-0005-0000-0000-0000D5300000}"/>
    <cellStyle name="Normal 18 2 3 2 3 3" xfId="12598" xr:uid="{00000000-0005-0000-0000-0000D6300000}"/>
    <cellStyle name="Normal 18 2 3 2 3 3 2" xfId="12599" xr:uid="{00000000-0005-0000-0000-0000D7300000}"/>
    <cellStyle name="Normal 18 2 3 2 3 3 2 2" xfId="12600" xr:uid="{00000000-0005-0000-0000-0000D8300000}"/>
    <cellStyle name="Normal 18 2 3 2 3 3 3" xfId="12601" xr:uid="{00000000-0005-0000-0000-0000D9300000}"/>
    <cellStyle name="Normal 18 2 3 2 3 4" xfId="12602" xr:uid="{00000000-0005-0000-0000-0000DA300000}"/>
    <cellStyle name="Normal 18 2 3 2 3 4 2" xfId="12603" xr:uid="{00000000-0005-0000-0000-0000DB300000}"/>
    <cellStyle name="Normal 18 2 3 2 3 4 2 2" xfId="12604" xr:uid="{00000000-0005-0000-0000-0000DC300000}"/>
    <cellStyle name="Normal 18 2 3 2 3 4 3" xfId="12605" xr:uid="{00000000-0005-0000-0000-0000DD300000}"/>
    <cellStyle name="Normal 18 2 3 2 3 5" xfId="12606" xr:uid="{00000000-0005-0000-0000-0000DE300000}"/>
    <cellStyle name="Normal 18 2 3 2 3 5 2" xfId="12607" xr:uid="{00000000-0005-0000-0000-0000DF300000}"/>
    <cellStyle name="Normal 18 2 3 2 3 5 2 2" xfId="12608" xr:uid="{00000000-0005-0000-0000-0000E0300000}"/>
    <cellStyle name="Normal 18 2 3 2 3 5 3" xfId="12609" xr:uid="{00000000-0005-0000-0000-0000E1300000}"/>
    <cellStyle name="Normal 18 2 3 2 3 6" xfId="12610" xr:uid="{00000000-0005-0000-0000-0000E2300000}"/>
    <cellStyle name="Normal 18 2 3 2 3 6 2" xfId="12611" xr:uid="{00000000-0005-0000-0000-0000E3300000}"/>
    <cellStyle name="Normal 18 2 3 2 3 7" xfId="12612" xr:uid="{00000000-0005-0000-0000-0000E4300000}"/>
    <cellStyle name="Normal 18 2 3 2 3 7 2" xfId="12613" xr:uid="{00000000-0005-0000-0000-0000E5300000}"/>
    <cellStyle name="Normal 18 2 3 2 3 8" xfId="12614" xr:uid="{00000000-0005-0000-0000-0000E6300000}"/>
    <cellStyle name="Normal 18 2 3 2 4" xfId="12615" xr:uid="{00000000-0005-0000-0000-0000E7300000}"/>
    <cellStyle name="Normal 18 2 3 2 4 2" xfId="12616" xr:uid="{00000000-0005-0000-0000-0000E8300000}"/>
    <cellStyle name="Normal 18 2 3 2 4 2 2" xfId="12617" xr:uid="{00000000-0005-0000-0000-0000E9300000}"/>
    <cellStyle name="Normal 18 2 3 2 4 2 2 2" xfId="12618" xr:uid="{00000000-0005-0000-0000-0000EA300000}"/>
    <cellStyle name="Normal 18 2 3 2 4 2 3" xfId="12619" xr:uid="{00000000-0005-0000-0000-0000EB300000}"/>
    <cellStyle name="Normal 18 2 3 2 4 3" xfId="12620" xr:uid="{00000000-0005-0000-0000-0000EC300000}"/>
    <cellStyle name="Normal 18 2 3 2 4 3 2" xfId="12621" xr:uid="{00000000-0005-0000-0000-0000ED300000}"/>
    <cellStyle name="Normal 18 2 3 2 4 3 2 2" xfId="12622" xr:uid="{00000000-0005-0000-0000-0000EE300000}"/>
    <cellStyle name="Normal 18 2 3 2 4 3 3" xfId="12623" xr:uid="{00000000-0005-0000-0000-0000EF300000}"/>
    <cellStyle name="Normal 18 2 3 2 4 4" xfId="12624" xr:uid="{00000000-0005-0000-0000-0000F0300000}"/>
    <cellStyle name="Normal 18 2 3 2 4 4 2" xfId="12625" xr:uid="{00000000-0005-0000-0000-0000F1300000}"/>
    <cellStyle name="Normal 18 2 3 2 4 4 2 2" xfId="12626" xr:uid="{00000000-0005-0000-0000-0000F2300000}"/>
    <cellStyle name="Normal 18 2 3 2 4 4 3" xfId="12627" xr:uid="{00000000-0005-0000-0000-0000F3300000}"/>
    <cellStyle name="Normal 18 2 3 2 4 5" xfId="12628" xr:uid="{00000000-0005-0000-0000-0000F4300000}"/>
    <cellStyle name="Normal 18 2 3 2 4 5 2" xfId="12629" xr:uid="{00000000-0005-0000-0000-0000F5300000}"/>
    <cellStyle name="Normal 18 2 3 2 4 6" xfId="12630" xr:uid="{00000000-0005-0000-0000-0000F6300000}"/>
    <cellStyle name="Normal 18 2 3 2 4 6 2" xfId="12631" xr:uid="{00000000-0005-0000-0000-0000F7300000}"/>
    <cellStyle name="Normal 18 2 3 2 4 7" xfId="12632" xr:uid="{00000000-0005-0000-0000-0000F8300000}"/>
    <cellStyle name="Normal 18 2 3 2 5" xfId="12633" xr:uid="{00000000-0005-0000-0000-0000F9300000}"/>
    <cellStyle name="Normal 18 2 3 2 5 2" xfId="12634" xr:uid="{00000000-0005-0000-0000-0000FA300000}"/>
    <cellStyle name="Normal 18 2 3 2 5 2 2" xfId="12635" xr:uid="{00000000-0005-0000-0000-0000FB300000}"/>
    <cellStyle name="Normal 18 2 3 2 5 2 2 2" xfId="12636" xr:uid="{00000000-0005-0000-0000-0000FC300000}"/>
    <cellStyle name="Normal 18 2 3 2 5 2 3" xfId="12637" xr:uid="{00000000-0005-0000-0000-0000FD300000}"/>
    <cellStyle name="Normal 18 2 3 2 5 3" xfId="12638" xr:uid="{00000000-0005-0000-0000-0000FE300000}"/>
    <cellStyle name="Normal 18 2 3 2 5 3 2" xfId="12639" xr:uid="{00000000-0005-0000-0000-0000FF300000}"/>
    <cellStyle name="Normal 18 2 3 2 5 3 2 2" xfId="12640" xr:uid="{00000000-0005-0000-0000-000000310000}"/>
    <cellStyle name="Normal 18 2 3 2 5 3 3" xfId="12641" xr:uid="{00000000-0005-0000-0000-000001310000}"/>
    <cellStyle name="Normal 18 2 3 2 5 4" xfId="12642" xr:uid="{00000000-0005-0000-0000-000002310000}"/>
    <cellStyle name="Normal 18 2 3 2 5 4 2" xfId="12643" xr:uid="{00000000-0005-0000-0000-000003310000}"/>
    <cellStyle name="Normal 18 2 3 2 5 4 2 2" xfId="12644" xr:uid="{00000000-0005-0000-0000-000004310000}"/>
    <cellStyle name="Normal 18 2 3 2 5 4 3" xfId="12645" xr:uid="{00000000-0005-0000-0000-000005310000}"/>
    <cellStyle name="Normal 18 2 3 2 5 5" xfId="12646" xr:uid="{00000000-0005-0000-0000-000006310000}"/>
    <cellStyle name="Normal 18 2 3 2 5 5 2" xfId="12647" xr:uid="{00000000-0005-0000-0000-000007310000}"/>
    <cellStyle name="Normal 18 2 3 2 5 6" xfId="12648" xr:uid="{00000000-0005-0000-0000-000008310000}"/>
    <cellStyle name="Normal 18 2 3 2 5 6 2" xfId="12649" xr:uid="{00000000-0005-0000-0000-000009310000}"/>
    <cellStyle name="Normal 18 2 3 2 5 7" xfId="12650" xr:uid="{00000000-0005-0000-0000-00000A310000}"/>
    <cellStyle name="Normal 18 2 3 2 6" xfId="12651" xr:uid="{00000000-0005-0000-0000-00000B310000}"/>
    <cellStyle name="Normal 18 2 3 2 6 2" xfId="12652" xr:uid="{00000000-0005-0000-0000-00000C310000}"/>
    <cellStyle name="Normal 18 2 3 2 6 2 2" xfId="12653" xr:uid="{00000000-0005-0000-0000-00000D310000}"/>
    <cellStyle name="Normal 18 2 3 2 6 3" xfId="12654" xr:uid="{00000000-0005-0000-0000-00000E310000}"/>
    <cellStyle name="Normal 18 2 3 2 7" xfId="12655" xr:uid="{00000000-0005-0000-0000-00000F310000}"/>
    <cellStyle name="Normal 18 2 3 2 7 2" xfId="12656" xr:uid="{00000000-0005-0000-0000-000010310000}"/>
    <cellStyle name="Normal 18 2 3 2 7 2 2" xfId="12657" xr:uid="{00000000-0005-0000-0000-000011310000}"/>
    <cellStyle name="Normal 18 2 3 2 7 3" xfId="12658" xr:uid="{00000000-0005-0000-0000-000012310000}"/>
    <cellStyle name="Normal 18 2 3 2 8" xfId="12659" xr:uid="{00000000-0005-0000-0000-000013310000}"/>
    <cellStyle name="Normal 18 2 3 2 8 2" xfId="12660" xr:uid="{00000000-0005-0000-0000-000014310000}"/>
    <cellStyle name="Normal 18 2 3 2 8 2 2" xfId="12661" xr:uid="{00000000-0005-0000-0000-000015310000}"/>
    <cellStyle name="Normal 18 2 3 2 8 3" xfId="12662" xr:uid="{00000000-0005-0000-0000-000016310000}"/>
    <cellStyle name="Normal 18 2 3 2 9" xfId="12663" xr:uid="{00000000-0005-0000-0000-000017310000}"/>
    <cellStyle name="Normal 18 2 3 2 9 2" xfId="12664" xr:uid="{00000000-0005-0000-0000-000018310000}"/>
    <cellStyle name="Normal 18 2 3 3" xfId="454" xr:uid="{00000000-0005-0000-0000-000019310000}"/>
    <cellStyle name="Normal 18 2 3 3 10" xfId="12665" xr:uid="{00000000-0005-0000-0000-00001A310000}"/>
    <cellStyle name="Normal 18 2 3 3 10 2" xfId="12666" xr:uid="{00000000-0005-0000-0000-00001B310000}"/>
    <cellStyle name="Normal 18 2 3 3 11" xfId="12667" xr:uid="{00000000-0005-0000-0000-00001C310000}"/>
    <cellStyle name="Normal 18 2 3 3 2" xfId="12668" xr:uid="{00000000-0005-0000-0000-00001D310000}"/>
    <cellStyle name="Normal 18 2 3 3 2 2" xfId="12669" xr:uid="{00000000-0005-0000-0000-00001E310000}"/>
    <cellStyle name="Normal 18 2 3 3 2 2 2" xfId="12670" xr:uid="{00000000-0005-0000-0000-00001F310000}"/>
    <cellStyle name="Normal 18 2 3 3 2 2 2 2" xfId="12671" xr:uid="{00000000-0005-0000-0000-000020310000}"/>
    <cellStyle name="Normal 18 2 3 3 2 2 2 2 2" xfId="12672" xr:uid="{00000000-0005-0000-0000-000021310000}"/>
    <cellStyle name="Normal 18 2 3 3 2 2 2 3" xfId="12673" xr:uid="{00000000-0005-0000-0000-000022310000}"/>
    <cellStyle name="Normal 18 2 3 3 2 2 3" xfId="12674" xr:uid="{00000000-0005-0000-0000-000023310000}"/>
    <cellStyle name="Normal 18 2 3 3 2 2 3 2" xfId="12675" xr:uid="{00000000-0005-0000-0000-000024310000}"/>
    <cellStyle name="Normal 18 2 3 3 2 2 3 2 2" xfId="12676" xr:uid="{00000000-0005-0000-0000-000025310000}"/>
    <cellStyle name="Normal 18 2 3 3 2 2 3 3" xfId="12677" xr:uid="{00000000-0005-0000-0000-000026310000}"/>
    <cellStyle name="Normal 18 2 3 3 2 2 4" xfId="12678" xr:uid="{00000000-0005-0000-0000-000027310000}"/>
    <cellStyle name="Normal 18 2 3 3 2 2 4 2" xfId="12679" xr:uid="{00000000-0005-0000-0000-000028310000}"/>
    <cellStyle name="Normal 18 2 3 3 2 2 4 2 2" xfId="12680" xr:uid="{00000000-0005-0000-0000-000029310000}"/>
    <cellStyle name="Normal 18 2 3 3 2 2 4 3" xfId="12681" xr:uid="{00000000-0005-0000-0000-00002A310000}"/>
    <cellStyle name="Normal 18 2 3 3 2 2 5" xfId="12682" xr:uid="{00000000-0005-0000-0000-00002B310000}"/>
    <cellStyle name="Normal 18 2 3 3 2 2 5 2" xfId="12683" xr:uid="{00000000-0005-0000-0000-00002C310000}"/>
    <cellStyle name="Normal 18 2 3 3 2 2 6" xfId="12684" xr:uid="{00000000-0005-0000-0000-00002D310000}"/>
    <cellStyle name="Normal 18 2 3 3 2 2 6 2" xfId="12685" xr:uid="{00000000-0005-0000-0000-00002E310000}"/>
    <cellStyle name="Normal 18 2 3 3 2 2 7" xfId="12686" xr:uid="{00000000-0005-0000-0000-00002F310000}"/>
    <cellStyle name="Normal 18 2 3 3 2 3" xfId="12687" xr:uid="{00000000-0005-0000-0000-000030310000}"/>
    <cellStyle name="Normal 18 2 3 3 2 3 2" xfId="12688" xr:uid="{00000000-0005-0000-0000-000031310000}"/>
    <cellStyle name="Normal 18 2 3 3 2 3 2 2" xfId="12689" xr:uid="{00000000-0005-0000-0000-000032310000}"/>
    <cellStyle name="Normal 18 2 3 3 2 3 2 2 2" xfId="12690" xr:uid="{00000000-0005-0000-0000-000033310000}"/>
    <cellStyle name="Normal 18 2 3 3 2 3 2 3" xfId="12691" xr:uid="{00000000-0005-0000-0000-000034310000}"/>
    <cellStyle name="Normal 18 2 3 3 2 3 3" xfId="12692" xr:uid="{00000000-0005-0000-0000-000035310000}"/>
    <cellStyle name="Normal 18 2 3 3 2 3 3 2" xfId="12693" xr:uid="{00000000-0005-0000-0000-000036310000}"/>
    <cellStyle name="Normal 18 2 3 3 2 3 3 2 2" xfId="12694" xr:uid="{00000000-0005-0000-0000-000037310000}"/>
    <cellStyle name="Normal 18 2 3 3 2 3 3 3" xfId="12695" xr:uid="{00000000-0005-0000-0000-000038310000}"/>
    <cellStyle name="Normal 18 2 3 3 2 3 4" xfId="12696" xr:uid="{00000000-0005-0000-0000-000039310000}"/>
    <cellStyle name="Normal 18 2 3 3 2 3 4 2" xfId="12697" xr:uid="{00000000-0005-0000-0000-00003A310000}"/>
    <cellStyle name="Normal 18 2 3 3 2 3 4 2 2" xfId="12698" xr:uid="{00000000-0005-0000-0000-00003B310000}"/>
    <cellStyle name="Normal 18 2 3 3 2 3 4 3" xfId="12699" xr:uid="{00000000-0005-0000-0000-00003C310000}"/>
    <cellStyle name="Normal 18 2 3 3 2 3 5" xfId="12700" xr:uid="{00000000-0005-0000-0000-00003D310000}"/>
    <cellStyle name="Normal 18 2 3 3 2 3 5 2" xfId="12701" xr:uid="{00000000-0005-0000-0000-00003E310000}"/>
    <cellStyle name="Normal 18 2 3 3 2 3 6" xfId="12702" xr:uid="{00000000-0005-0000-0000-00003F310000}"/>
    <cellStyle name="Normal 18 2 3 3 2 3 6 2" xfId="12703" xr:uid="{00000000-0005-0000-0000-000040310000}"/>
    <cellStyle name="Normal 18 2 3 3 2 3 7" xfId="12704" xr:uid="{00000000-0005-0000-0000-000041310000}"/>
    <cellStyle name="Normal 18 2 3 3 2 4" xfId="12705" xr:uid="{00000000-0005-0000-0000-000042310000}"/>
    <cellStyle name="Normal 18 2 3 3 2 4 2" xfId="12706" xr:uid="{00000000-0005-0000-0000-000043310000}"/>
    <cellStyle name="Normal 18 2 3 3 2 4 2 2" xfId="12707" xr:uid="{00000000-0005-0000-0000-000044310000}"/>
    <cellStyle name="Normal 18 2 3 3 2 4 3" xfId="12708" xr:uid="{00000000-0005-0000-0000-000045310000}"/>
    <cellStyle name="Normal 18 2 3 3 2 5" xfId="12709" xr:uid="{00000000-0005-0000-0000-000046310000}"/>
    <cellStyle name="Normal 18 2 3 3 2 5 2" xfId="12710" xr:uid="{00000000-0005-0000-0000-000047310000}"/>
    <cellStyle name="Normal 18 2 3 3 2 5 2 2" xfId="12711" xr:uid="{00000000-0005-0000-0000-000048310000}"/>
    <cellStyle name="Normal 18 2 3 3 2 5 3" xfId="12712" xr:uid="{00000000-0005-0000-0000-000049310000}"/>
    <cellStyle name="Normal 18 2 3 3 2 6" xfId="12713" xr:uid="{00000000-0005-0000-0000-00004A310000}"/>
    <cellStyle name="Normal 18 2 3 3 2 6 2" xfId="12714" xr:uid="{00000000-0005-0000-0000-00004B310000}"/>
    <cellStyle name="Normal 18 2 3 3 2 6 2 2" xfId="12715" xr:uid="{00000000-0005-0000-0000-00004C310000}"/>
    <cellStyle name="Normal 18 2 3 3 2 6 3" xfId="12716" xr:uid="{00000000-0005-0000-0000-00004D310000}"/>
    <cellStyle name="Normal 18 2 3 3 2 7" xfId="12717" xr:uid="{00000000-0005-0000-0000-00004E310000}"/>
    <cellStyle name="Normal 18 2 3 3 2 7 2" xfId="12718" xr:uid="{00000000-0005-0000-0000-00004F310000}"/>
    <cellStyle name="Normal 18 2 3 3 2 8" xfId="12719" xr:uid="{00000000-0005-0000-0000-000050310000}"/>
    <cellStyle name="Normal 18 2 3 3 2 8 2" xfId="12720" xr:uid="{00000000-0005-0000-0000-000051310000}"/>
    <cellStyle name="Normal 18 2 3 3 2 9" xfId="12721" xr:uid="{00000000-0005-0000-0000-000052310000}"/>
    <cellStyle name="Normal 18 2 3 3 3" xfId="12722" xr:uid="{00000000-0005-0000-0000-000053310000}"/>
    <cellStyle name="Normal 18 2 3 3 3 2" xfId="12723" xr:uid="{00000000-0005-0000-0000-000054310000}"/>
    <cellStyle name="Normal 18 2 3 3 3 2 2" xfId="12724" xr:uid="{00000000-0005-0000-0000-000055310000}"/>
    <cellStyle name="Normal 18 2 3 3 3 2 2 2" xfId="12725" xr:uid="{00000000-0005-0000-0000-000056310000}"/>
    <cellStyle name="Normal 18 2 3 3 3 2 2 2 2" xfId="12726" xr:uid="{00000000-0005-0000-0000-000057310000}"/>
    <cellStyle name="Normal 18 2 3 3 3 2 2 3" xfId="12727" xr:uid="{00000000-0005-0000-0000-000058310000}"/>
    <cellStyle name="Normal 18 2 3 3 3 2 3" xfId="12728" xr:uid="{00000000-0005-0000-0000-000059310000}"/>
    <cellStyle name="Normal 18 2 3 3 3 2 3 2" xfId="12729" xr:uid="{00000000-0005-0000-0000-00005A310000}"/>
    <cellStyle name="Normal 18 2 3 3 3 2 3 2 2" xfId="12730" xr:uid="{00000000-0005-0000-0000-00005B310000}"/>
    <cellStyle name="Normal 18 2 3 3 3 2 3 3" xfId="12731" xr:uid="{00000000-0005-0000-0000-00005C310000}"/>
    <cellStyle name="Normal 18 2 3 3 3 2 4" xfId="12732" xr:uid="{00000000-0005-0000-0000-00005D310000}"/>
    <cellStyle name="Normal 18 2 3 3 3 2 4 2" xfId="12733" xr:uid="{00000000-0005-0000-0000-00005E310000}"/>
    <cellStyle name="Normal 18 2 3 3 3 2 4 2 2" xfId="12734" xr:uid="{00000000-0005-0000-0000-00005F310000}"/>
    <cellStyle name="Normal 18 2 3 3 3 2 4 3" xfId="12735" xr:uid="{00000000-0005-0000-0000-000060310000}"/>
    <cellStyle name="Normal 18 2 3 3 3 2 5" xfId="12736" xr:uid="{00000000-0005-0000-0000-000061310000}"/>
    <cellStyle name="Normal 18 2 3 3 3 2 5 2" xfId="12737" xr:uid="{00000000-0005-0000-0000-000062310000}"/>
    <cellStyle name="Normal 18 2 3 3 3 2 6" xfId="12738" xr:uid="{00000000-0005-0000-0000-000063310000}"/>
    <cellStyle name="Normal 18 2 3 3 3 2 6 2" xfId="12739" xr:uid="{00000000-0005-0000-0000-000064310000}"/>
    <cellStyle name="Normal 18 2 3 3 3 2 7" xfId="12740" xr:uid="{00000000-0005-0000-0000-000065310000}"/>
    <cellStyle name="Normal 18 2 3 3 3 3" xfId="12741" xr:uid="{00000000-0005-0000-0000-000066310000}"/>
    <cellStyle name="Normal 18 2 3 3 3 3 2" xfId="12742" xr:uid="{00000000-0005-0000-0000-000067310000}"/>
    <cellStyle name="Normal 18 2 3 3 3 3 2 2" xfId="12743" xr:uid="{00000000-0005-0000-0000-000068310000}"/>
    <cellStyle name="Normal 18 2 3 3 3 3 3" xfId="12744" xr:uid="{00000000-0005-0000-0000-000069310000}"/>
    <cellStyle name="Normal 18 2 3 3 3 4" xfId="12745" xr:uid="{00000000-0005-0000-0000-00006A310000}"/>
    <cellStyle name="Normal 18 2 3 3 3 4 2" xfId="12746" xr:uid="{00000000-0005-0000-0000-00006B310000}"/>
    <cellStyle name="Normal 18 2 3 3 3 4 2 2" xfId="12747" xr:uid="{00000000-0005-0000-0000-00006C310000}"/>
    <cellStyle name="Normal 18 2 3 3 3 4 3" xfId="12748" xr:uid="{00000000-0005-0000-0000-00006D310000}"/>
    <cellStyle name="Normal 18 2 3 3 3 5" xfId="12749" xr:uid="{00000000-0005-0000-0000-00006E310000}"/>
    <cellStyle name="Normal 18 2 3 3 3 5 2" xfId="12750" xr:uid="{00000000-0005-0000-0000-00006F310000}"/>
    <cellStyle name="Normal 18 2 3 3 3 5 2 2" xfId="12751" xr:uid="{00000000-0005-0000-0000-000070310000}"/>
    <cellStyle name="Normal 18 2 3 3 3 5 3" xfId="12752" xr:uid="{00000000-0005-0000-0000-000071310000}"/>
    <cellStyle name="Normal 18 2 3 3 3 6" xfId="12753" xr:uid="{00000000-0005-0000-0000-000072310000}"/>
    <cellStyle name="Normal 18 2 3 3 3 6 2" xfId="12754" xr:uid="{00000000-0005-0000-0000-000073310000}"/>
    <cellStyle name="Normal 18 2 3 3 3 7" xfId="12755" xr:uid="{00000000-0005-0000-0000-000074310000}"/>
    <cellStyle name="Normal 18 2 3 3 3 7 2" xfId="12756" xr:uid="{00000000-0005-0000-0000-000075310000}"/>
    <cellStyle name="Normal 18 2 3 3 3 8" xfId="12757" xr:uid="{00000000-0005-0000-0000-000076310000}"/>
    <cellStyle name="Normal 18 2 3 3 4" xfId="12758" xr:uid="{00000000-0005-0000-0000-000077310000}"/>
    <cellStyle name="Normal 18 2 3 3 4 2" xfId="12759" xr:uid="{00000000-0005-0000-0000-000078310000}"/>
    <cellStyle name="Normal 18 2 3 3 4 2 2" xfId="12760" xr:uid="{00000000-0005-0000-0000-000079310000}"/>
    <cellStyle name="Normal 18 2 3 3 4 2 2 2" xfId="12761" xr:uid="{00000000-0005-0000-0000-00007A310000}"/>
    <cellStyle name="Normal 18 2 3 3 4 2 3" xfId="12762" xr:uid="{00000000-0005-0000-0000-00007B310000}"/>
    <cellStyle name="Normal 18 2 3 3 4 3" xfId="12763" xr:uid="{00000000-0005-0000-0000-00007C310000}"/>
    <cellStyle name="Normal 18 2 3 3 4 3 2" xfId="12764" xr:uid="{00000000-0005-0000-0000-00007D310000}"/>
    <cellStyle name="Normal 18 2 3 3 4 3 2 2" xfId="12765" xr:uid="{00000000-0005-0000-0000-00007E310000}"/>
    <cellStyle name="Normal 18 2 3 3 4 3 3" xfId="12766" xr:uid="{00000000-0005-0000-0000-00007F310000}"/>
    <cellStyle name="Normal 18 2 3 3 4 4" xfId="12767" xr:uid="{00000000-0005-0000-0000-000080310000}"/>
    <cellStyle name="Normal 18 2 3 3 4 4 2" xfId="12768" xr:uid="{00000000-0005-0000-0000-000081310000}"/>
    <cellStyle name="Normal 18 2 3 3 4 4 2 2" xfId="12769" xr:uid="{00000000-0005-0000-0000-000082310000}"/>
    <cellStyle name="Normal 18 2 3 3 4 4 3" xfId="12770" xr:uid="{00000000-0005-0000-0000-000083310000}"/>
    <cellStyle name="Normal 18 2 3 3 4 5" xfId="12771" xr:uid="{00000000-0005-0000-0000-000084310000}"/>
    <cellStyle name="Normal 18 2 3 3 4 5 2" xfId="12772" xr:uid="{00000000-0005-0000-0000-000085310000}"/>
    <cellStyle name="Normal 18 2 3 3 4 6" xfId="12773" xr:uid="{00000000-0005-0000-0000-000086310000}"/>
    <cellStyle name="Normal 18 2 3 3 4 6 2" xfId="12774" xr:uid="{00000000-0005-0000-0000-000087310000}"/>
    <cellStyle name="Normal 18 2 3 3 4 7" xfId="12775" xr:uid="{00000000-0005-0000-0000-000088310000}"/>
    <cellStyle name="Normal 18 2 3 3 5" xfId="12776" xr:uid="{00000000-0005-0000-0000-000089310000}"/>
    <cellStyle name="Normal 18 2 3 3 5 2" xfId="12777" xr:uid="{00000000-0005-0000-0000-00008A310000}"/>
    <cellStyle name="Normal 18 2 3 3 5 2 2" xfId="12778" xr:uid="{00000000-0005-0000-0000-00008B310000}"/>
    <cellStyle name="Normal 18 2 3 3 5 2 2 2" xfId="12779" xr:uid="{00000000-0005-0000-0000-00008C310000}"/>
    <cellStyle name="Normal 18 2 3 3 5 2 3" xfId="12780" xr:uid="{00000000-0005-0000-0000-00008D310000}"/>
    <cellStyle name="Normal 18 2 3 3 5 3" xfId="12781" xr:uid="{00000000-0005-0000-0000-00008E310000}"/>
    <cellStyle name="Normal 18 2 3 3 5 3 2" xfId="12782" xr:uid="{00000000-0005-0000-0000-00008F310000}"/>
    <cellStyle name="Normal 18 2 3 3 5 3 2 2" xfId="12783" xr:uid="{00000000-0005-0000-0000-000090310000}"/>
    <cellStyle name="Normal 18 2 3 3 5 3 3" xfId="12784" xr:uid="{00000000-0005-0000-0000-000091310000}"/>
    <cellStyle name="Normal 18 2 3 3 5 4" xfId="12785" xr:uid="{00000000-0005-0000-0000-000092310000}"/>
    <cellStyle name="Normal 18 2 3 3 5 4 2" xfId="12786" xr:uid="{00000000-0005-0000-0000-000093310000}"/>
    <cellStyle name="Normal 18 2 3 3 5 4 2 2" xfId="12787" xr:uid="{00000000-0005-0000-0000-000094310000}"/>
    <cellStyle name="Normal 18 2 3 3 5 4 3" xfId="12788" xr:uid="{00000000-0005-0000-0000-000095310000}"/>
    <cellStyle name="Normal 18 2 3 3 5 5" xfId="12789" xr:uid="{00000000-0005-0000-0000-000096310000}"/>
    <cellStyle name="Normal 18 2 3 3 5 5 2" xfId="12790" xr:uid="{00000000-0005-0000-0000-000097310000}"/>
    <cellStyle name="Normal 18 2 3 3 5 6" xfId="12791" xr:uid="{00000000-0005-0000-0000-000098310000}"/>
    <cellStyle name="Normal 18 2 3 3 5 6 2" xfId="12792" xr:uid="{00000000-0005-0000-0000-000099310000}"/>
    <cellStyle name="Normal 18 2 3 3 5 7" xfId="12793" xr:uid="{00000000-0005-0000-0000-00009A310000}"/>
    <cellStyle name="Normal 18 2 3 3 6" xfId="12794" xr:uid="{00000000-0005-0000-0000-00009B310000}"/>
    <cellStyle name="Normal 18 2 3 3 6 2" xfId="12795" xr:uid="{00000000-0005-0000-0000-00009C310000}"/>
    <cellStyle name="Normal 18 2 3 3 6 2 2" xfId="12796" xr:uid="{00000000-0005-0000-0000-00009D310000}"/>
    <cellStyle name="Normal 18 2 3 3 6 3" xfId="12797" xr:uid="{00000000-0005-0000-0000-00009E310000}"/>
    <cellStyle name="Normal 18 2 3 3 7" xfId="12798" xr:uid="{00000000-0005-0000-0000-00009F310000}"/>
    <cellStyle name="Normal 18 2 3 3 7 2" xfId="12799" xr:uid="{00000000-0005-0000-0000-0000A0310000}"/>
    <cellStyle name="Normal 18 2 3 3 7 2 2" xfId="12800" xr:uid="{00000000-0005-0000-0000-0000A1310000}"/>
    <cellStyle name="Normal 18 2 3 3 7 3" xfId="12801" xr:uid="{00000000-0005-0000-0000-0000A2310000}"/>
    <cellStyle name="Normal 18 2 3 3 8" xfId="12802" xr:uid="{00000000-0005-0000-0000-0000A3310000}"/>
    <cellStyle name="Normal 18 2 3 3 8 2" xfId="12803" xr:uid="{00000000-0005-0000-0000-0000A4310000}"/>
    <cellStyle name="Normal 18 2 3 3 8 2 2" xfId="12804" xr:uid="{00000000-0005-0000-0000-0000A5310000}"/>
    <cellStyle name="Normal 18 2 3 3 8 3" xfId="12805" xr:uid="{00000000-0005-0000-0000-0000A6310000}"/>
    <cellStyle name="Normal 18 2 3 3 9" xfId="12806" xr:uid="{00000000-0005-0000-0000-0000A7310000}"/>
    <cellStyle name="Normal 18 2 3 3 9 2" xfId="12807" xr:uid="{00000000-0005-0000-0000-0000A8310000}"/>
    <cellStyle name="Normal 18 2 3 4" xfId="12808" xr:uid="{00000000-0005-0000-0000-0000A9310000}"/>
    <cellStyle name="Normal 18 2 3 4 2" xfId="12809" xr:uid="{00000000-0005-0000-0000-0000AA310000}"/>
    <cellStyle name="Normal 18 2 3 4 2 2" xfId="12810" xr:uid="{00000000-0005-0000-0000-0000AB310000}"/>
    <cellStyle name="Normal 18 2 3 4 2 2 2" xfId="12811" xr:uid="{00000000-0005-0000-0000-0000AC310000}"/>
    <cellStyle name="Normal 18 2 3 4 2 2 2 2" xfId="12812" xr:uid="{00000000-0005-0000-0000-0000AD310000}"/>
    <cellStyle name="Normal 18 2 3 4 2 2 3" xfId="12813" xr:uid="{00000000-0005-0000-0000-0000AE310000}"/>
    <cellStyle name="Normal 18 2 3 4 2 3" xfId="12814" xr:uid="{00000000-0005-0000-0000-0000AF310000}"/>
    <cellStyle name="Normal 18 2 3 4 2 3 2" xfId="12815" xr:uid="{00000000-0005-0000-0000-0000B0310000}"/>
    <cellStyle name="Normal 18 2 3 4 2 3 2 2" xfId="12816" xr:uid="{00000000-0005-0000-0000-0000B1310000}"/>
    <cellStyle name="Normal 18 2 3 4 2 3 3" xfId="12817" xr:uid="{00000000-0005-0000-0000-0000B2310000}"/>
    <cellStyle name="Normal 18 2 3 4 2 4" xfId="12818" xr:uid="{00000000-0005-0000-0000-0000B3310000}"/>
    <cellStyle name="Normal 18 2 3 4 2 4 2" xfId="12819" xr:uid="{00000000-0005-0000-0000-0000B4310000}"/>
    <cellStyle name="Normal 18 2 3 4 2 4 2 2" xfId="12820" xr:uid="{00000000-0005-0000-0000-0000B5310000}"/>
    <cellStyle name="Normal 18 2 3 4 2 4 3" xfId="12821" xr:uid="{00000000-0005-0000-0000-0000B6310000}"/>
    <cellStyle name="Normal 18 2 3 4 2 5" xfId="12822" xr:uid="{00000000-0005-0000-0000-0000B7310000}"/>
    <cellStyle name="Normal 18 2 3 4 2 5 2" xfId="12823" xr:uid="{00000000-0005-0000-0000-0000B8310000}"/>
    <cellStyle name="Normal 18 2 3 4 2 6" xfId="12824" xr:uid="{00000000-0005-0000-0000-0000B9310000}"/>
    <cellStyle name="Normal 18 2 3 4 2 6 2" xfId="12825" xr:uid="{00000000-0005-0000-0000-0000BA310000}"/>
    <cellStyle name="Normal 18 2 3 4 2 7" xfId="12826" xr:uid="{00000000-0005-0000-0000-0000BB310000}"/>
    <cellStyle name="Normal 18 2 3 4 3" xfId="12827" xr:uid="{00000000-0005-0000-0000-0000BC310000}"/>
    <cellStyle name="Normal 18 2 3 4 3 2" xfId="12828" xr:uid="{00000000-0005-0000-0000-0000BD310000}"/>
    <cellStyle name="Normal 18 2 3 4 3 2 2" xfId="12829" xr:uid="{00000000-0005-0000-0000-0000BE310000}"/>
    <cellStyle name="Normal 18 2 3 4 3 2 2 2" xfId="12830" xr:uid="{00000000-0005-0000-0000-0000BF310000}"/>
    <cellStyle name="Normal 18 2 3 4 3 2 3" xfId="12831" xr:uid="{00000000-0005-0000-0000-0000C0310000}"/>
    <cellStyle name="Normal 18 2 3 4 3 3" xfId="12832" xr:uid="{00000000-0005-0000-0000-0000C1310000}"/>
    <cellStyle name="Normal 18 2 3 4 3 3 2" xfId="12833" xr:uid="{00000000-0005-0000-0000-0000C2310000}"/>
    <cellStyle name="Normal 18 2 3 4 3 3 2 2" xfId="12834" xr:uid="{00000000-0005-0000-0000-0000C3310000}"/>
    <cellStyle name="Normal 18 2 3 4 3 3 3" xfId="12835" xr:uid="{00000000-0005-0000-0000-0000C4310000}"/>
    <cellStyle name="Normal 18 2 3 4 3 4" xfId="12836" xr:uid="{00000000-0005-0000-0000-0000C5310000}"/>
    <cellStyle name="Normal 18 2 3 4 3 4 2" xfId="12837" xr:uid="{00000000-0005-0000-0000-0000C6310000}"/>
    <cellStyle name="Normal 18 2 3 4 3 4 2 2" xfId="12838" xr:uid="{00000000-0005-0000-0000-0000C7310000}"/>
    <cellStyle name="Normal 18 2 3 4 3 4 3" xfId="12839" xr:uid="{00000000-0005-0000-0000-0000C8310000}"/>
    <cellStyle name="Normal 18 2 3 4 3 5" xfId="12840" xr:uid="{00000000-0005-0000-0000-0000C9310000}"/>
    <cellStyle name="Normal 18 2 3 4 3 5 2" xfId="12841" xr:uid="{00000000-0005-0000-0000-0000CA310000}"/>
    <cellStyle name="Normal 18 2 3 4 3 6" xfId="12842" xr:uid="{00000000-0005-0000-0000-0000CB310000}"/>
    <cellStyle name="Normal 18 2 3 4 3 6 2" xfId="12843" xr:uid="{00000000-0005-0000-0000-0000CC310000}"/>
    <cellStyle name="Normal 18 2 3 4 3 7" xfId="12844" xr:uid="{00000000-0005-0000-0000-0000CD310000}"/>
    <cellStyle name="Normal 18 2 3 4 4" xfId="12845" xr:uid="{00000000-0005-0000-0000-0000CE310000}"/>
    <cellStyle name="Normal 18 2 3 4 4 2" xfId="12846" xr:uid="{00000000-0005-0000-0000-0000CF310000}"/>
    <cellStyle name="Normal 18 2 3 4 4 2 2" xfId="12847" xr:uid="{00000000-0005-0000-0000-0000D0310000}"/>
    <cellStyle name="Normal 18 2 3 4 4 3" xfId="12848" xr:uid="{00000000-0005-0000-0000-0000D1310000}"/>
    <cellStyle name="Normal 18 2 3 4 5" xfId="12849" xr:uid="{00000000-0005-0000-0000-0000D2310000}"/>
    <cellStyle name="Normal 18 2 3 4 5 2" xfId="12850" xr:uid="{00000000-0005-0000-0000-0000D3310000}"/>
    <cellStyle name="Normal 18 2 3 4 5 2 2" xfId="12851" xr:uid="{00000000-0005-0000-0000-0000D4310000}"/>
    <cellStyle name="Normal 18 2 3 4 5 3" xfId="12852" xr:uid="{00000000-0005-0000-0000-0000D5310000}"/>
    <cellStyle name="Normal 18 2 3 4 6" xfId="12853" xr:uid="{00000000-0005-0000-0000-0000D6310000}"/>
    <cellStyle name="Normal 18 2 3 4 6 2" xfId="12854" xr:uid="{00000000-0005-0000-0000-0000D7310000}"/>
    <cellStyle name="Normal 18 2 3 4 6 2 2" xfId="12855" xr:uid="{00000000-0005-0000-0000-0000D8310000}"/>
    <cellStyle name="Normal 18 2 3 4 6 3" xfId="12856" xr:uid="{00000000-0005-0000-0000-0000D9310000}"/>
    <cellStyle name="Normal 18 2 3 4 7" xfId="12857" xr:uid="{00000000-0005-0000-0000-0000DA310000}"/>
    <cellStyle name="Normal 18 2 3 4 7 2" xfId="12858" xr:uid="{00000000-0005-0000-0000-0000DB310000}"/>
    <cellStyle name="Normal 18 2 3 4 8" xfId="12859" xr:uid="{00000000-0005-0000-0000-0000DC310000}"/>
    <cellStyle name="Normal 18 2 3 4 8 2" xfId="12860" xr:uid="{00000000-0005-0000-0000-0000DD310000}"/>
    <cellStyle name="Normal 18 2 3 4 9" xfId="12861" xr:uid="{00000000-0005-0000-0000-0000DE310000}"/>
    <cellStyle name="Normal 18 2 3 5" xfId="12862" xr:uid="{00000000-0005-0000-0000-0000DF310000}"/>
    <cellStyle name="Normal 18 2 3 5 2" xfId="12863" xr:uid="{00000000-0005-0000-0000-0000E0310000}"/>
    <cellStyle name="Normal 18 2 3 5 2 2" xfId="12864" xr:uid="{00000000-0005-0000-0000-0000E1310000}"/>
    <cellStyle name="Normal 18 2 3 5 2 2 2" xfId="12865" xr:uid="{00000000-0005-0000-0000-0000E2310000}"/>
    <cellStyle name="Normal 18 2 3 5 2 2 2 2" xfId="12866" xr:uid="{00000000-0005-0000-0000-0000E3310000}"/>
    <cellStyle name="Normal 18 2 3 5 2 2 3" xfId="12867" xr:uid="{00000000-0005-0000-0000-0000E4310000}"/>
    <cellStyle name="Normal 18 2 3 5 2 3" xfId="12868" xr:uid="{00000000-0005-0000-0000-0000E5310000}"/>
    <cellStyle name="Normal 18 2 3 5 2 3 2" xfId="12869" xr:uid="{00000000-0005-0000-0000-0000E6310000}"/>
    <cellStyle name="Normal 18 2 3 5 2 3 2 2" xfId="12870" xr:uid="{00000000-0005-0000-0000-0000E7310000}"/>
    <cellStyle name="Normal 18 2 3 5 2 3 3" xfId="12871" xr:uid="{00000000-0005-0000-0000-0000E8310000}"/>
    <cellStyle name="Normal 18 2 3 5 2 4" xfId="12872" xr:uid="{00000000-0005-0000-0000-0000E9310000}"/>
    <cellStyle name="Normal 18 2 3 5 2 4 2" xfId="12873" xr:uid="{00000000-0005-0000-0000-0000EA310000}"/>
    <cellStyle name="Normal 18 2 3 5 2 4 2 2" xfId="12874" xr:uid="{00000000-0005-0000-0000-0000EB310000}"/>
    <cellStyle name="Normal 18 2 3 5 2 4 3" xfId="12875" xr:uid="{00000000-0005-0000-0000-0000EC310000}"/>
    <cellStyle name="Normal 18 2 3 5 2 5" xfId="12876" xr:uid="{00000000-0005-0000-0000-0000ED310000}"/>
    <cellStyle name="Normal 18 2 3 5 2 5 2" xfId="12877" xr:uid="{00000000-0005-0000-0000-0000EE310000}"/>
    <cellStyle name="Normal 18 2 3 5 2 6" xfId="12878" xr:uid="{00000000-0005-0000-0000-0000EF310000}"/>
    <cellStyle name="Normal 18 2 3 5 2 6 2" xfId="12879" xr:uid="{00000000-0005-0000-0000-0000F0310000}"/>
    <cellStyle name="Normal 18 2 3 5 2 7" xfId="12880" xr:uid="{00000000-0005-0000-0000-0000F1310000}"/>
    <cellStyle name="Normal 18 2 3 5 3" xfId="12881" xr:uid="{00000000-0005-0000-0000-0000F2310000}"/>
    <cellStyle name="Normal 18 2 3 5 3 2" xfId="12882" xr:uid="{00000000-0005-0000-0000-0000F3310000}"/>
    <cellStyle name="Normal 18 2 3 5 3 2 2" xfId="12883" xr:uid="{00000000-0005-0000-0000-0000F4310000}"/>
    <cellStyle name="Normal 18 2 3 5 3 3" xfId="12884" xr:uid="{00000000-0005-0000-0000-0000F5310000}"/>
    <cellStyle name="Normal 18 2 3 5 4" xfId="12885" xr:uid="{00000000-0005-0000-0000-0000F6310000}"/>
    <cellStyle name="Normal 18 2 3 5 4 2" xfId="12886" xr:uid="{00000000-0005-0000-0000-0000F7310000}"/>
    <cellStyle name="Normal 18 2 3 5 4 2 2" xfId="12887" xr:uid="{00000000-0005-0000-0000-0000F8310000}"/>
    <cellStyle name="Normal 18 2 3 5 4 3" xfId="12888" xr:uid="{00000000-0005-0000-0000-0000F9310000}"/>
    <cellStyle name="Normal 18 2 3 5 5" xfId="12889" xr:uid="{00000000-0005-0000-0000-0000FA310000}"/>
    <cellStyle name="Normal 18 2 3 5 5 2" xfId="12890" xr:uid="{00000000-0005-0000-0000-0000FB310000}"/>
    <cellStyle name="Normal 18 2 3 5 5 2 2" xfId="12891" xr:uid="{00000000-0005-0000-0000-0000FC310000}"/>
    <cellStyle name="Normal 18 2 3 5 5 3" xfId="12892" xr:uid="{00000000-0005-0000-0000-0000FD310000}"/>
    <cellStyle name="Normal 18 2 3 5 6" xfId="12893" xr:uid="{00000000-0005-0000-0000-0000FE310000}"/>
    <cellStyle name="Normal 18 2 3 5 6 2" xfId="12894" xr:uid="{00000000-0005-0000-0000-0000FF310000}"/>
    <cellStyle name="Normal 18 2 3 5 7" xfId="12895" xr:uid="{00000000-0005-0000-0000-000000320000}"/>
    <cellStyle name="Normal 18 2 3 5 7 2" xfId="12896" xr:uid="{00000000-0005-0000-0000-000001320000}"/>
    <cellStyle name="Normal 18 2 3 5 8" xfId="12897" xr:uid="{00000000-0005-0000-0000-000002320000}"/>
    <cellStyle name="Normal 18 2 3 6" xfId="12898" xr:uid="{00000000-0005-0000-0000-000003320000}"/>
    <cellStyle name="Normal 18 2 3 6 2" xfId="12899" xr:uid="{00000000-0005-0000-0000-000004320000}"/>
    <cellStyle name="Normal 18 2 3 6 2 2" xfId="12900" xr:uid="{00000000-0005-0000-0000-000005320000}"/>
    <cellStyle name="Normal 18 2 3 6 2 2 2" xfId="12901" xr:uid="{00000000-0005-0000-0000-000006320000}"/>
    <cellStyle name="Normal 18 2 3 6 2 3" xfId="12902" xr:uid="{00000000-0005-0000-0000-000007320000}"/>
    <cellStyle name="Normal 18 2 3 6 3" xfId="12903" xr:uid="{00000000-0005-0000-0000-000008320000}"/>
    <cellStyle name="Normal 18 2 3 6 3 2" xfId="12904" xr:uid="{00000000-0005-0000-0000-000009320000}"/>
    <cellStyle name="Normal 18 2 3 6 3 2 2" xfId="12905" xr:uid="{00000000-0005-0000-0000-00000A320000}"/>
    <cellStyle name="Normal 18 2 3 6 3 3" xfId="12906" xr:uid="{00000000-0005-0000-0000-00000B320000}"/>
    <cellStyle name="Normal 18 2 3 6 4" xfId="12907" xr:uid="{00000000-0005-0000-0000-00000C320000}"/>
    <cellStyle name="Normal 18 2 3 6 4 2" xfId="12908" xr:uid="{00000000-0005-0000-0000-00000D320000}"/>
    <cellStyle name="Normal 18 2 3 6 4 2 2" xfId="12909" xr:uid="{00000000-0005-0000-0000-00000E320000}"/>
    <cellStyle name="Normal 18 2 3 6 4 3" xfId="12910" xr:uid="{00000000-0005-0000-0000-00000F320000}"/>
    <cellStyle name="Normal 18 2 3 6 5" xfId="12911" xr:uid="{00000000-0005-0000-0000-000010320000}"/>
    <cellStyle name="Normal 18 2 3 6 5 2" xfId="12912" xr:uid="{00000000-0005-0000-0000-000011320000}"/>
    <cellStyle name="Normal 18 2 3 6 6" xfId="12913" xr:uid="{00000000-0005-0000-0000-000012320000}"/>
    <cellStyle name="Normal 18 2 3 6 6 2" xfId="12914" xr:uid="{00000000-0005-0000-0000-000013320000}"/>
    <cellStyle name="Normal 18 2 3 6 7" xfId="12915" xr:uid="{00000000-0005-0000-0000-000014320000}"/>
    <cellStyle name="Normal 18 2 3 7" xfId="12916" xr:uid="{00000000-0005-0000-0000-000015320000}"/>
    <cellStyle name="Normal 18 2 3 7 2" xfId="12917" xr:uid="{00000000-0005-0000-0000-000016320000}"/>
    <cellStyle name="Normal 18 2 3 7 2 2" xfId="12918" xr:uid="{00000000-0005-0000-0000-000017320000}"/>
    <cellStyle name="Normal 18 2 3 7 2 2 2" xfId="12919" xr:uid="{00000000-0005-0000-0000-000018320000}"/>
    <cellStyle name="Normal 18 2 3 7 2 3" xfId="12920" xr:uid="{00000000-0005-0000-0000-000019320000}"/>
    <cellStyle name="Normal 18 2 3 7 3" xfId="12921" xr:uid="{00000000-0005-0000-0000-00001A320000}"/>
    <cellStyle name="Normal 18 2 3 7 3 2" xfId="12922" xr:uid="{00000000-0005-0000-0000-00001B320000}"/>
    <cellStyle name="Normal 18 2 3 7 3 2 2" xfId="12923" xr:uid="{00000000-0005-0000-0000-00001C320000}"/>
    <cellStyle name="Normal 18 2 3 7 3 3" xfId="12924" xr:uid="{00000000-0005-0000-0000-00001D320000}"/>
    <cellStyle name="Normal 18 2 3 7 4" xfId="12925" xr:uid="{00000000-0005-0000-0000-00001E320000}"/>
    <cellStyle name="Normal 18 2 3 7 4 2" xfId="12926" xr:uid="{00000000-0005-0000-0000-00001F320000}"/>
    <cellStyle name="Normal 18 2 3 7 4 2 2" xfId="12927" xr:uid="{00000000-0005-0000-0000-000020320000}"/>
    <cellStyle name="Normal 18 2 3 7 4 3" xfId="12928" xr:uid="{00000000-0005-0000-0000-000021320000}"/>
    <cellStyle name="Normal 18 2 3 7 5" xfId="12929" xr:uid="{00000000-0005-0000-0000-000022320000}"/>
    <cellStyle name="Normal 18 2 3 7 5 2" xfId="12930" xr:uid="{00000000-0005-0000-0000-000023320000}"/>
    <cellStyle name="Normal 18 2 3 7 6" xfId="12931" xr:uid="{00000000-0005-0000-0000-000024320000}"/>
    <cellStyle name="Normal 18 2 3 7 6 2" xfId="12932" xr:uid="{00000000-0005-0000-0000-000025320000}"/>
    <cellStyle name="Normal 18 2 3 7 7" xfId="12933" xr:uid="{00000000-0005-0000-0000-000026320000}"/>
    <cellStyle name="Normal 18 2 3 8" xfId="12934" xr:uid="{00000000-0005-0000-0000-000027320000}"/>
    <cellStyle name="Normal 18 2 3 8 2" xfId="12935" xr:uid="{00000000-0005-0000-0000-000028320000}"/>
    <cellStyle name="Normal 18 2 3 8 2 2" xfId="12936" xr:uid="{00000000-0005-0000-0000-000029320000}"/>
    <cellStyle name="Normal 18 2 3 8 3" xfId="12937" xr:uid="{00000000-0005-0000-0000-00002A320000}"/>
    <cellStyle name="Normal 18 2 3 9" xfId="12938" xr:uid="{00000000-0005-0000-0000-00002B320000}"/>
    <cellStyle name="Normal 18 2 3 9 2" xfId="12939" xr:uid="{00000000-0005-0000-0000-00002C320000}"/>
    <cellStyle name="Normal 18 2 3 9 2 2" xfId="12940" xr:uid="{00000000-0005-0000-0000-00002D320000}"/>
    <cellStyle name="Normal 18 2 3 9 3" xfId="12941" xr:uid="{00000000-0005-0000-0000-00002E320000}"/>
    <cellStyle name="Normal 18 2 3_Confidential Information" xfId="12942" xr:uid="{00000000-0005-0000-0000-00002F320000}"/>
    <cellStyle name="Normal 18 2 4" xfId="455" xr:uid="{00000000-0005-0000-0000-000030320000}"/>
    <cellStyle name="Normal 18 2 4 10" xfId="12943" xr:uid="{00000000-0005-0000-0000-000031320000}"/>
    <cellStyle name="Normal 18 2 4 10 2" xfId="12944" xr:uid="{00000000-0005-0000-0000-000032320000}"/>
    <cellStyle name="Normal 18 2 4 11" xfId="12945" xr:uid="{00000000-0005-0000-0000-000033320000}"/>
    <cellStyle name="Normal 18 2 4 2" xfId="12946" xr:uid="{00000000-0005-0000-0000-000034320000}"/>
    <cellStyle name="Normal 18 2 4 2 2" xfId="12947" xr:uid="{00000000-0005-0000-0000-000035320000}"/>
    <cellStyle name="Normal 18 2 4 2 2 2" xfId="12948" xr:uid="{00000000-0005-0000-0000-000036320000}"/>
    <cellStyle name="Normal 18 2 4 2 2 2 2" xfId="12949" xr:uid="{00000000-0005-0000-0000-000037320000}"/>
    <cellStyle name="Normal 18 2 4 2 2 2 2 2" xfId="12950" xr:uid="{00000000-0005-0000-0000-000038320000}"/>
    <cellStyle name="Normal 18 2 4 2 2 2 3" xfId="12951" xr:uid="{00000000-0005-0000-0000-000039320000}"/>
    <cellStyle name="Normal 18 2 4 2 2 3" xfId="12952" xr:uid="{00000000-0005-0000-0000-00003A320000}"/>
    <cellStyle name="Normal 18 2 4 2 2 3 2" xfId="12953" xr:uid="{00000000-0005-0000-0000-00003B320000}"/>
    <cellStyle name="Normal 18 2 4 2 2 3 2 2" xfId="12954" xr:uid="{00000000-0005-0000-0000-00003C320000}"/>
    <cellStyle name="Normal 18 2 4 2 2 3 3" xfId="12955" xr:uid="{00000000-0005-0000-0000-00003D320000}"/>
    <cellStyle name="Normal 18 2 4 2 2 4" xfId="12956" xr:uid="{00000000-0005-0000-0000-00003E320000}"/>
    <cellStyle name="Normal 18 2 4 2 2 4 2" xfId="12957" xr:uid="{00000000-0005-0000-0000-00003F320000}"/>
    <cellStyle name="Normal 18 2 4 2 2 4 2 2" xfId="12958" xr:uid="{00000000-0005-0000-0000-000040320000}"/>
    <cellStyle name="Normal 18 2 4 2 2 4 3" xfId="12959" xr:uid="{00000000-0005-0000-0000-000041320000}"/>
    <cellStyle name="Normal 18 2 4 2 2 5" xfId="12960" xr:uid="{00000000-0005-0000-0000-000042320000}"/>
    <cellStyle name="Normal 18 2 4 2 2 5 2" xfId="12961" xr:uid="{00000000-0005-0000-0000-000043320000}"/>
    <cellStyle name="Normal 18 2 4 2 2 6" xfId="12962" xr:uid="{00000000-0005-0000-0000-000044320000}"/>
    <cellStyle name="Normal 18 2 4 2 2 6 2" xfId="12963" xr:uid="{00000000-0005-0000-0000-000045320000}"/>
    <cellStyle name="Normal 18 2 4 2 2 7" xfId="12964" xr:uid="{00000000-0005-0000-0000-000046320000}"/>
    <cellStyle name="Normal 18 2 4 2 3" xfId="12965" xr:uid="{00000000-0005-0000-0000-000047320000}"/>
    <cellStyle name="Normal 18 2 4 2 3 2" xfId="12966" xr:uid="{00000000-0005-0000-0000-000048320000}"/>
    <cellStyle name="Normal 18 2 4 2 3 2 2" xfId="12967" xr:uid="{00000000-0005-0000-0000-000049320000}"/>
    <cellStyle name="Normal 18 2 4 2 3 2 2 2" xfId="12968" xr:uid="{00000000-0005-0000-0000-00004A320000}"/>
    <cellStyle name="Normal 18 2 4 2 3 2 3" xfId="12969" xr:uid="{00000000-0005-0000-0000-00004B320000}"/>
    <cellStyle name="Normal 18 2 4 2 3 3" xfId="12970" xr:uid="{00000000-0005-0000-0000-00004C320000}"/>
    <cellStyle name="Normal 18 2 4 2 3 3 2" xfId="12971" xr:uid="{00000000-0005-0000-0000-00004D320000}"/>
    <cellStyle name="Normal 18 2 4 2 3 3 2 2" xfId="12972" xr:uid="{00000000-0005-0000-0000-00004E320000}"/>
    <cellStyle name="Normal 18 2 4 2 3 3 3" xfId="12973" xr:uid="{00000000-0005-0000-0000-00004F320000}"/>
    <cellStyle name="Normal 18 2 4 2 3 4" xfId="12974" xr:uid="{00000000-0005-0000-0000-000050320000}"/>
    <cellStyle name="Normal 18 2 4 2 3 4 2" xfId="12975" xr:uid="{00000000-0005-0000-0000-000051320000}"/>
    <cellStyle name="Normal 18 2 4 2 3 4 2 2" xfId="12976" xr:uid="{00000000-0005-0000-0000-000052320000}"/>
    <cellStyle name="Normal 18 2 4 2 3 4 3" xfId="12977" xr:uid="{00000000-0005-0000-0000-000053320000}"/>
    <cellStyle name="Normal 18 2 4 2 3 5" xfId="12978" xr:uid="{00000000-0005-0000-0000-000054320000}"/>
    <cellStyle name="Normal 18 2 4 2 3 5 2" xfId="12979" xr:uid="{00000000-0005-0000-0000-000055320000}"/>
    <cellStyle name="Normal 18 2 4 2 3 6" xfId="12980" xr:uid="{00000000-0005-0000-0000-000056320000}"/>
    <cellStyle name="Normal 18 2 4 2 3 6 2" xfId="12981" xr:uid="{00000000-0005-0000-0000-000057320000}"/>
    <cellStyle name="Normal 18 2 4 2 3 7" xfId="12982" xr:uid="{00000000-0005-0000-0000-000058320000}"/>
    <cellStyle name="Normal 18 2 4 2 4" xfId="12983" xr:uid="{00000000-0005-0000-0000-000059320000}"/>
    <cellStyle name="Normal 18 2 4 2 4 2" xfId="12984" xr:uid="{00000000-0005-0000-0000-00005A320000}"/>
    <cellStyle name="Normal 18 2 4 2 4 2 2" xfId="12985" xr:uid="{00000000-0005-0000-0000-00005B320000}"/>
    <cellStyle name="Normal 18 2 4 2 4 3" xfId="12986" xr:uid="{00000000-0005-0000-0000-00005C320000}"/>
    <cellStyle name="Normal 18 2 4 2 5" xfId="12987" xr:uid="{00000000-0005-0000-0000-00005D320000}"/>
    <cellStyle name="Normal 18 2 4 2 5 2" xfId="12988" xr:uid="{00000000-0005-0000-0000-00005E320000}"/>
    <cellStyle name="Normal 18 2 4 2 5 2 2" xfId="12989" xr:uid="{00000000-0005-0000-0000-00005F320000}"/>
    <cellStyle name="Normal 18 2 4 2 5 3" xfId="12990" xr:uid="{00000000-0005-0000-0000-000060320000}"/>
    <cellStyle name="Normal 18 2 4 2 6" xfId="12991" xr:uid="{00000000-0005-0000-0000-000061320000}"/>
    <cellStyle name="Normal 18 2 4 2 6 2" xfId="12992" xr:uid="{00000000-0005-0000-0000-000062320000}"/>
    <cellStyle name="Normal 18 2 4 2 6 2 2" xfId="12993" xr:uid="{00000000-0005-0000-0000-000063320000}"/>
    <cellStyle name="Normal 18 2 4 2 6 3" xfId="12994" xr:uid="{00000000-0005-0000-0000-000064320000}"/>
    <cellStyle name="Normal 18 2 4 2 7" xfId="12995" xr:uid="{00000000-0005-0000-0000-000065320000}"/>
    <cellStyle name="Normal 18 2 4 2 7 2" xfId="12996" xr:uid="{00000000-0005-0000-0000-000066320000}"/>
    <cellStyle name="Normal 18 2 4 2 8" xfId="12997" xr:uid="{00000000-0005-0000-0000-000067320000}"/>
    <cellStyle name="Normal 18 2 4 2 8 2" xfId="12998" xr:uid="{00000000-0005-0000-0000-000068320000}"/>
    <cellStyle name="Normal 18 2 4 2 9" xfId="12999" xr:uid="{00000000-0005-0000-0000-000069320000}"/>
    <cellStyle name="Normal 18 2 4 3" xfId="13000" xr:uid="{00000000-0005-0000-0000-00006A320000}"/>
    <cellStyle name="Normal 18 2 4 3 2" xfId="13001" xr:uid="{00000000-0005-0000-0000-00006B320000}"/>
    <cellStyle name="Normal 18 2 4 3 2 2" xfId="13002" xr:uid="{00000000-0005-0000-0000-00006C320000}"/>
    <cellStyle name="Normal 18 2 4 3 2 2 2" xfId="13003" xr:uid="{00000000-0005-0000-0000-00006D320000}"/>
    <cellStyle name="Normal 18 2 4 3 2 2 2 2" xfId="13004" xr:uid="{00000000-0005-0000-0000-00006E320000}"/>
    <cellStyle name="Normal 18 2 4 3 2 2 3" xfId="13005" xr:uid="{00000000-0005-0000-0000-00006F320000}"/>
    <cellStyle name="Normal 18 2 4 3 2 3" xfId="13006" xr:uid="{00000000-0005-0000-0000-000070320000}"/>
    <cellStyle name="Normal 18 2 4 3 2 3 2" xfId="13007" xr:uid="{00000000-0005-0000-0000-000071320000}"/>
    <cellStyle name="Normal 18 2 4 3 2 3 2 2" xfId="13008" xr:uid="{00000000-0005-0000-0000-000072320000}"/>
    <cellStyle name="Normal 18 2 4 3 2 3 3" xfId="13009" xr:uid="{00000000-0005-0000-0000-000073320000}"/>
    <cellStyle name="Normal 18 2 4 3 2 4" xfId="13010" xr:uid="{00000000-0005-0000-0000-000074320000}"/>
    <cellStyle name="Normal 18 2 4 3 2 4 2" xfId="13011" xr:uid="{00000000-0005-0000-0000-000075320000}"/>
    <cellStyle name="Normal 18 2 4 3 2 4 2 2" xfId="13012" xr:uid="{00000000-0005-0000-0000-000076320000}"/>
    <cellStyle name="Normal 18 2 4 3 2 4 3" xfId="13013" xr:uid="{00000000-0005-0000-0000-000077320000}"/>
    <cellStyle name="Normal 18 2 4 3 2 5" xfId="13014" xr:uid="{00000000-0005-0000-0000-000078320000}"/>
    <cellStyle name="Normal 18 2 4 3 2 5 2" xfId="13015" xr:uid="{00000000-0005-0000-0000-000079320000}"/>
    <cellStyle name="Normal 18 2 4 3 2 6" xfId="13016" xr:uid="{00000000-0005-0000-0000-00007A320000}"/>
    <cellStyle name="Normal 18 2 4 3 2 6 2" xfId="13017" xr:uid="{00000000-0005-0000-0000-00007B320000}"/>
    <cellStyle name="Normal 18 2 4 3 2 7" xfId="13018" xr:uid="{00000000-0005-0000-0000-00007C320000}"/>
    <cellStyle name="Normal 18 2 4 3 3" xfId="13019" xr:uid="{00000000-0005-0000-0000-00007D320000}"/>
    <cellStyle name="Normal 18 2 4 3 3 2" xfId="13020" xr:uid="{00000000-0005-0000-0000-00007E320000}"/>
    <cellStyle name="Normal 18 2 4 3 3 2 2" xfId="13021" xr:uid="{00000000-0005-0000-0000-00007F320000}"/>
    <cellStyle name="Normal 18 2 4 3 3 3" xfId="13022" xr:uid="{00000000-0005-0000-0000-000080320000}"/>
    <cellStyle name="Normal 18 2 4 3 4" xfId="13023" xr:uid="{00000000-0005-0000-0000-000081320000}"/>
    <cellStyle name="Normal 18 2 4 3 4 2" xfId="13024" xr:uid="{00000000-0005-0000-0000-000082320000}"/>
    <cellStyle name="Normal 18 2 4 3 4 2 2" xfId="13025" xr:uid="{00000000-0005-0000-0000-000083320000}"/>
    <cellStyle name="Normal 18 2 4 3 4 3" xfId="13026" xr:uid="{00000000-0005-0000-0000-000084320000}"/>
    <cellStyle name="Normal 18 2 4 3 5" xfId="13027" xr:uid="{00000000-0005-0000-0000-000085320000}"/>
    <cellStyle name="Normal 18 2 4 3 5 2" xfId="13028" xr:uid="{00000000-0005-0000-0000-000086320000}"/>
    <cellStyle name="Normal 18 2 4 3 5 2 2" xfId="13029" xr:uid="{00000000-0005-0000-0000-000087320000}"/>
    <cellStyle name="Normal 18 2 4 3 5 3" xfId="13030" xr:uid="{00000000-0005-0000-0000-000088320000}"/>
    <cellStyle name="Normal 18 2 4 3 6" xfId="13031" xr:uid="{00000000-0005-0000-0000-000089320000}"/>
    <cellStyle name="Normal 18 2 4 3 6 2" xfId="13032" xr:uid="{00000000-0005-0000-0000-00008A320000}"/>
    <cellStyle name="Normal 18 2 4 3 7" xfId="13033" xr:uid="{00000000-0005-0000-0000-00008B320000}"/>
    <cellStyle name="Normal 18 2 4 3 7 2" xfId="13034" xr:uid="{00000000-0005-0000-0000-00008C320000}"/>
    <cellStyle name="Normal 18 2 4 3 8" xfId="13035" xr:uid="{00000000-0005-0000-0000-00008D320000}"/>
    <cellStyle name="Normal 18 2 4 4" xfId="13036" xr:uid="{00000000-0005-0000-0000-00008E320000}"/>
    <cellStyle name="Normal 18 2 4 4 2" xfId="13037" xr:uid="{00000000-0005-0000-0000-00008F320000}"/>
    <cellStyle name="Normal 18 2 4 4 2 2" xfId="13038" xr:uid="{00000000-0005-0000-0000-000090320000}"/>
    <cellStyle name="Normal 18 2 4 4 2 2 2" xfId="13039" xr:uid="{00000000-0005-0000-0000-000091320000}"/>
    <cellStyle name="Normal 18 2 4 4 2 3" xfId="13040" xr:uid="{00000000-0005-0000-0000-000092320000}"/>
    <cellStyle name="Normal 18 2 4 4 3" xfId="13041" xr:uid="{00000000-0005-0000-0000-000093320000}"/>
    <cellStyle name="Normal 18 2 4 4 3 2" xfId="13042" xr:uid="{00000000-0005-0000-0000-000094320000}"/>
    <cellStyle name="Normal 18 2 4 4 3 2 2" xfId="13043" xr:uid="{00000000-0005-0000-0000-000095320000}"/>
    <cellStyle name="Normal 18 2 4 4 3 3" xfId="13044" xr:uid="{00000000-0005-0000-0000-000096320000}"/>
    <cellStyle name="Normal 18 2 4 4 4" xfId="13045" xr:uid="{00000000-0005-0000-0000-000097320000}"/>
    <cellStyle name="Normal 18 2 4 4 4 2" xfId="13046" xr:uid="{00000000-0005-0000-0000-000098320000}"/>
    <cellStyle name="Normal 18 2 4 4 4 2 2" xfId="13047" xr:uid="{00000000-0005-0000-0000-000099320000}"/>
    <cellStyle name="Normal 18 2 4 4 4 3" xfId="13048" xr:uid="{00000000-0005-0000-0000-00009A320000}"/>
    <cellStyle name="Normal 18 2 4 4 5" xfId="13049" xr:uid="{00000000-0005-0000-0000-00009B320000}"/>
    <cellStyle name="Normal 18 2 4 4 5 2" xfId="13050" xr:uid="{00000000-0005-0000-0000-00009C320000}"/>
    <cellStyle name="Normal 18 2 4 4 6" xfId="13051" xr:uid="{00000000-0005-0000-0000-00009D320000}"/>
    <cellStyle name="Normal 18 2 4 4 6 2" xfId="13052" xr:uid="{00000000-0005-0000-0000-00009E320000}"/>
    <cellStyle name="Normal 18 2 4 4 7" xfId="13053" xr:uid="{00000000-0005-0000-0000-00009F320000}"/>
    <cellStyle name="Normal 18 2 4 5" xfId="13054" xr:uid="{00000000-0005-0000-0000-0000A0320000}"/>
    <cellStyle name="Normal 18 2 4 5 2" xfId="13055" xr:uid="{00000000-0005-0000-0000-0000A1320000}"/>
    <cellStyle name="Normal 18 2 4 5 2 2" xfId="13056" xr:uid="{00000000-0005-0000-0000-0000A2320000}"/>
    <cellStyle name="Normal 18 2 4 5 2 2 2" xfId="13057" xr:uid="{00000000-0005-0000-0000-0000A3320000}"/>
    <cellStyle name="Normal 18 2 4 5 2 3" xfId="13058" xr:uid="{00000000-0005-0000-0000-0000A4320000}"/>
    <cellStyle name="Normal 18 2 4 5 3" xfId="13059" xr:uid="{00000000-0005-0000-0000-0000A5320000}"/>
    <cellStyle name="Normal 18 2 4 5 3 2" xfId="13060" xr:uid="{00000000-0005-0000-0000-0000A6320000}"/>
    <cellStyle name="Normal 18 2 4 5 3 2 2" xfId="13061" xr:uid="{00000000-0005-0000-0000-0000A7320000}"/>
    <cellStyle name="Normal 18 2 4 5 3 3" xfId="13062" xr:uid="{00000000-0005-0000-0000-0000A8320000}"/>
    <cellStyle name="Normal 18 2 4 5 4" xfId="13063" xr:uid="{00000000-0005-0000-0000-0000A9320000}"/>
    <cellStyle name="Normal 18 2 4 5 4 2" xfId="13064" xr:uid="{00000000-0005-0000-0000-0000AA320000}"/>
    <cellStyle name="Normal 18 2 4 5 4 2 2" xfId="13065" xr:uid="{00000000-0005-0000-0000-0000AB320000}"/>
    <cellStyle name="Normal 18 2 4 5 4 3" xfId="13066" xr:uid="{00000000-0005-0000-0000-0000AC320000}"/>
    <cellStyle name="Normal 18 2 4 5 5" xfId="13067" xr:uid="{00000000-0005-0000-0000-0000AD320000}"/>
    <cellStyle name="Normal 18 2 4 5 5 2" xfId="13068" xr:uid="{00000000-0005-0000-0000-0000AE320000}"/>
    <cellStyle name="Normal 18 2 4 5 6" xfId="13069" xr:uid="{00000000-0005-0000-0000-0000AF320000}"/>
    <cellStyle name="Normal 18 2 4 5 6 2" xfId="13070" xr:uid="{00000000-0005-0000-0000-0000B0320000}"/>
    <cellStyle name="Normal 18 2 4 5 7" xfId="13071" xr:uid="{00000000-0005-0000-0000-0000B1320000}"/>
    <cellStyle name="Normal 18 2 4 6" xfId="13072" xr:uid="{00000000-0005-0000-0000-0000B2320000}"/>
    <cellStyle name="Normal 18 2 4 6 2" xfId="13073" xr:uid="{00000000-0005-0000-0000-0000B3320000}"/>
    <cellStyle name="Normal 18 2 4 6 2 2" xfId="13074" xr:uid="{00000000-0005-0000-0000-0000B4320000}"/>
    <cellStyle name="Normal 18 2 4 6 3" xfId="13075" xr:uid="{00000000-0005-0000-0000-0000B5320000}"/>
    <cellStyle name="Normal 18 2 4 7" xfId="13076" xr:uid="{00000000-0005-0000-0000-0000B6320000}"/>
    <cellStyle name="Normal 18 2 4 7 2" xfId="13077" xr:uid="{00000000-0005-0000-0000-0000B7320000}"/>
    <cellStyle name="Normal 18 2 4 7 2 2" xfId="13078" xr:uid="{00000000-0005-0000-0000-0000B8320000}"/>
    <cellStyle name="Normal 18 2 4 7 3" xfId="13079" xr:uid="{00000000-0005-0000-0000-0000B9320000}"/>
    <cellStyle name="Normal 18 2 4 8" xfId="13080" xr:uid="{00000000-0005-0000-0000-0000BA320000}"/>
    <cellStyle name="Normal 18 2 4 8 2" xfId="13081" xr:uid="{00000000-0005-0000-0000-0000BB320000}"/>
    <cellStyle name="Normal 18 2 4 8 2 2" xfId="13082" xr:uid="{00000000-0005-0000-0000-0000BC320000}"/>
    <cellStyle name="Normal 18 2 4 8 3" xfId="13083" xr:uid="{00000000-0005-0000-0000-0000BD320000}"/>
    <cellStyle name="Normal 18 2 4 9" xfId="13084" xr:uid="{00000000-0005-0000-0000-0000BE320000}"/>
    <cellStyle name="Normal 18 2 4 9 2" xfId="13085" xr:uid="{00000000-0005-0000-0000-0000BF320000}"/>
    <cellStyle name="Normal 18 2 5" xfId="456" xr:uid="{00000000-0005-0000-0000-0000C0320000}"/>
    <cellStyle name="Normal 18 2 5 10" xfId="13086" xr:uid="{00000000-0005-0000-0000-0000C1320000}"/>
    <cellStyle name="Normal 18 2 5 10 2" xfId="13087" xr:uid="{00000000-0005-0000-0000-0000C2320000}"/>
    <cellStyle name="Normal 18 2 5 11" xfId="13088" xr:uid="{00000000-0005-0000-0000-0000C3320000}"/>
    <cellStyle name="Normal 18 2 5 2" xfId="13089" xr:uid="{00000000-0005-0000-0000-0000C4320000}"/>
    <cellStyle name="Normal 18 2 5 2 2" xfId="13090" xr:uid="{00000000-0005-0000-0000-0000C5320000}"/>
    <cellStyle name="Normal 18 2 5 2 2 2" xfId="13091" xr:uid="{00000000-0005-0000-0000-0000C6320000}"/>
    <cellStyle name="Normal 18 2 5 2 2 2 2" xfId="13092" xr:uid="{00000000-0005-0000-0000-0000C7320000}"/>
    <cellStyle name="Normal 18 2 5 2 2 2 2 2" xfId="13093" xr:uid="{00000000-0005-0000-0000-0000C8320000}"/>
    <cellStyle name="Normal 18 2 5 2 2 2 3" xfId="13094" xr:uid="{00000000-0005-0000-0000-0000C9320000}"/>
    <cellStyle name="Normal 18 2 5 2 2 3" xfId="13095" xr:uid="{00000000-0005-0000-0000-0000CA320000}"/>
    <cellStyle name="Normal 18 2 5 2 2 3 2" xfId="13096" xr:uid="{00000000-0005-0000-0000-0000CB320000}"/>
    <cellStyle name="Normal 18 2 5 2 2 3 2 2" xfId="13097" xr:uid="{00000000-0005-0000-0000-0000CC320000}"/>
    <cellStyle name="Normal 18 2 5 2 2 3 3" xfId="13098" xr:uid="{00000000-0005-0000-0000-0000CD320000}"/>
    <cellStyle name="Normal 18 2 5 2 2 4" xfId="13099" xr:uid="{00000000-0005-0000-0000-0000CE320000}"/>
    <cellStyle name="Normal 18 2 5 2 2 4 2" xfId="13100" xr:uid="{00000000-0005-0000-0000-0000CF320000}"/>
    <cellStyle name="Normal 18 2 5 2 2 4 2 2" xfId="13101" xr:uid="{00000000-0005-0000-0000-0000D0320000}"/>
    <cellStyle name="Normal 18 2 5 2 2 4 3" xfId="13102" xr:uid="{00000000-0005-0000-0000-0000D1320000}"/>
    <cellStyle name="Normal 18 2 5 2 2 5" xfId="13103" xr:uid="{00000000-0005-0000-0000-0000D2320000}"/>
    <cellStyle name="Normal 18 2 5 2 2 5 2" xfId="13104" xr:uid="{00000000-0005-0000-0000-0000D3320000}"/>
    <cellStyle name="Normal 18 2 5 2 2 6" xfId="13105" xr:uid="{00000000-0005-0000-0000-0000D4320000}"/>
    <cellStyle name="Normal 18 2 5 2 2 6 2" xfId="13106" xr:uid="{00000000-0005-0000-0000-0000D5320000}"/>
    <cellStyle name="Normal 18 2 5 2 2 7" xfId="13107" xr:uid="{00000000-0005-0000-0000-0000D6320000}"/>
    <cellStyle name="Normal 18 2 5 2 3" xfId="13108" xr:uid="{00000000-0005-0000-0000-0000D7320000}"/>
    <cellStyle name="Normal 18 2 5 2 3 2" xfId="13109" xr:uid="{00000000-0005-0000-0000-0000D8320000}"/>
    <cellStyle name="Normal 18 2 5 2 3 2 2" xfId="13110" xr:uid="{00000000-0005-0000-0000-0000D9320000}"/>
    <cellStyle name="Normal 18 2 5 2 3 2 2 2" xfId="13111" xr:uid="{00000000-0005-0000-0000-0000DA320000}"/>
    <cellStyle name="Normal 18 2 5 2 3 2 3" xfId="13112" xr:uid="{00000000-0005-0000-0000-0000DB320000}"/>
    <cellStyle name="Normal 18 2 5 2 3 3" xfId="13113" xr:uid="{00000000-0005-0000-0000-0000DC320000}"/>
    <cellStyle name="Normal 18 2 5 2 3 3 2" xfId="13114" xr:uid="{00000000-0005-0000-0000-0000DD320000}"/>
    <cellStyle name="Normal 18 2 5 2 3 3 2 2" xfId="13115" xr:uid="{00000000-0005-0000-0000-0000DE320000}"/>
    <cellStyle name="Normal 18 2 5 2 3 3 3" xfId="13116" xr:uid="{00000000-0005-0000-0000-0000DF320000}"/>
    <cellStyle name="Normal 18 2 5 2 3 4" xfId="13117" xr:uid="{00000000-0005-0000-0000-0000E0320000}"/>
    <cellStyle name="Normal 18 2 5 2 3 4 2" xfId="13118" xr:uid="{00000000-0005-0000-0000-0000E1320000}"/>
    <cellStyle name="Normal 18 2 5 2 3 4 2 2" xfId="13119" xr:uid="{00000000-0005-0000-0000-0000E2320000}"/>
    <cellStyle name="Normal 18 2 5 2 3 4 3" xfId="13120" xr:uid="{00000000-0005-0000-0000-0000E3320000}"/>
    <cellStyle name="Normal 18 2 5 2 3 5" xfId="13121" xr:uid="{00000000-0005-0000-0000-0000E4320000}"/>
    <cellStyle name="Normal 18 2 5 2 3 5 2" xfId="13122" xr:uid="{00000000-0005-0000-0000-0000E5320000}"/>
    <cellStyle name="Normal 18 2 5 2 3 6" xfId="13123" xr:uid="{00000000-0005-0000-0000-0000E6320000}"/>
    <cellStyle name="Normal 18 2 5 2 3 6 2" xfId="13124" xr:uid="{00000000-0005-0000-0000-0000E7320000}"/>
    <cellStyle name="Normal 18 2 5 2 3 7" xfId="13125" xr:uid="{00000000-0005-0000-0000-0000E8320000}"/>
    <cellStyle name="Normal 18 2 5 2 4" xfId="13126" xr:uid="{00000000-0005-0000-0000-0000E9320000}"/>
    <cellStyle name="Normal 18 2 5 2 4 2" xfId="13127" xr:uid="{00000000-0005-0000-0000-0000EA320000}"/>
    <cellStyle name="Normal 18 2 5 2 4 2 2" xfId="13128" xr:uid="{00000000-0005-0000-0000-0000EB320000}"/>
    <cellStyle name="Normal 18 2 5 2 4 3" xfId="13129" xr:uid="{00000000-0005-0000-0000-0000EC320000}"/>
    <cellStyle name="Normal 18 2 5 2 5" xfId="13130" xr:uid="{00000000-0005-0000-0000-0000ED320000}"/>
    <cellStyle name="Normal 18 2 5 2 5 2" xfId="13131" xr:uid="{00000000-0005-0000-0000-0000EE320000}"/>
    <cellStyle name="Normal 18 2 5 2 5 2 2" xfId="13132" xr:uid="{00000000-0005-0000-0000-0000EF320000}"/>
    <cellStyle name="Normal 18 2 5 2 5 3" xfId="13133" xr:uid="{00000000-0005-0000-0000-0000F0320000}"/>
    <cellStyle name="Normal 18 2 5 2 6" xfId="13134" xr:uid="{00000000-0005-0000-0000-0000F1320000}"/>
    <cellStyle name="Normal 18 2 5 2 6 2" xfId="13135" xr:uid="{00000000-0005-0000-0000-0000F2320000}"/>
    <cellStyle name="Normal 18 2 5 2 6 2 2" xfId="13136" xr:uid="{00000000-0005-0000-0000-0000F3320000}"/>
    <cellStyle name="Normal 18 2 5 2 6 3" xfId="13137" xr:uid="{00000000-0005-0000-0000-0000F4320000}"/>
    <cellStyle name="Normal 18 2 5 2 7" xfId="13138" xr:uid="{00000000-0005-0000-0000-0000F5320000}"/>
    <cellStyle name="Normal 18 2 5 2 7 2" xfId="13139" xr:uid="{00000000-0005-0000-0000-0000F6320000}"/>
    <cellStyle name="Normal 18 2 5 2 8" xfId="13140" xr:uid="{00000000-0005-0000-0000-0000F7320000}"/>
    <cellStyle name="Normal 18 2 5 2 8 2" xfId="13141" xr:uid="{00000000-0005-0000-0000-0000F8320000}"/>
    <cellStyle name="Normal 18 2 5 2 9" xfId="13142" xr:uid="{00000000-0005-0000-0000-0000F9320000}"/>
    <cellStyle name="Normal 18 2 5 3" xfId="13143" xr:uid="{00000000-0005-0000-0000-0000FA320000}"/>
    <cellStyle name="Normal 18 2 5 3 2" xfId="13144" xr:uid="{00000000-0005-0000-0000-0000FB320000}"/>
    <cellStyle name="Normal 18 2 5 3 2 2" xfId="13145" xr:uid="{00000000-0005-0000-0000-0000FC320000}"/>
    <cellStyle name="Normal 18 2 5 3 2 2 2" xfId="13146" xr:uid="{00000000-0005-0000-0000-0000FD320000}"/>
    <cellStyle name="Normal 18 2 5 3 2 2 2 2" xfId="13147" xr:uid="{00000000-0005-0000-0000-0000FE320000}"/>
    <cellStyle name="Normal 18 2 5 3 2 2 3" xfId="13148" xr:uid="{00000000-0005-0000-0000-0000FF320000}"/>
    <cellStyle name="Normal 18 2 5 3 2 3" xfId="13149" xr:uid="{00000000-0005-0000-0000-000000330000}"/>
    <cellStyle name="Normal 18 2 5 3 2 3 2" xfId="13150" xr:uid="{00000000-0005-0000-0000-000001330000}"/>
    <cellStyle name="Normal 18 2 5 3 2 3 2 2" xfId="13151" xr:uid="{00000000-0005-0000-0000-000002330000}"/>
    <cellStyle name="Normal 18 2 5 3 2 3 3" xfId="13152" xr:uid="{00000000-0005-0000-0000-000003330000}"/>
    <cellStyle name="Normal 18 2 5 3 2 4" xfId="13153" xr:uid="{00000000-0005-0000-0000-000004330000}"/>
    <cellStyle name="Normal 18 2 5 3 2 4 2" xfId="13154" xr:uid="{00000000-0005-0000-0000-000005330000}"/>
    <cellStyle name="Normal 18 2 5 3 2 4 2 2" xfId="13155" xr:uid="{00000000-0005-0000-0000-000006330000}"/>
    <cellStyle name="Normal 18 2 5 3 2 4 3" xfId="13156" xr:uid="{00000000-0005-0000-0000-000007330000}"/>
    <cellStyle name="Normal 18 2 5 3 2 5" xfId="13157" xr:uid="{00000000-0005-0000-0000-000008330000}"/>
    <cellStyle name="Normal 18 2 5 3 2 5 2" xfId="13158" xr:uid="{00000000-0005-0000-0000-000009330000}"/>
    <cellStyle name="Normal 18 2 5 3 2 6" xfId="13159" xr:uid="{00000000-0005-0000-0000-00000A330000}"/>
    <cellStyle name="Normal 18 2 5 3 2 6 2" xfId="13160" xr:uid="{00000000-0005-0000-0000-00000B330000}"/>
    <cellStyle name="Normal 18 2 5 3 2 7" xfId="13161" xr:uid="{00000000-0005-0000-0000-00000C330000}"/>
    <cellStyle name="Normal 18 2 5 3 3" xfId="13162" xr:uid="{00000000-0005-0000-0000-00000D330000}"/>
    <cellStyle name="Normal 18 2 5 3 3 2" xfId="13163" xr:uid="{00000000-0005-0000-0000-00000E330000}"/>
    <cellStyle name="Normal 18 2 5 3 3 2 2" xfId="13164" xr:uid="{00000000-0005-0000-0000-00000F330000}"/>
    <cellStyle name="Normal 18 2 5 3 3 3" xfId="13165" xr:uid="{00000000-0005-0000-0000-000010330000}"/>
    <cellStyle name="Normal 18 2 5 3 4" xfId="13166" xr:uid="{00000000-0005-0000-0000-000011330000}"/>
    <cellStyle name="Normal 18 2 5 3 4 2" xfId="13167" xr:uid="{00000000-0005-0000-0000-000012330000}"/>
    <cellStyle name="Normal 18 2 5 3 4 2 2" xfId="13168" xr:uid="{00000000-0005-0000-0000-000013330000}"/>
    <cellStyle name="Normal 18 2 5 3 4 3" xfId="13169" xr:uid="{00000000-0005-0000-0000-000014330000}"/>
    <cellStyle name="Normal 18 2 5 3 5" xfId="13170" xr:uid="{00000000-0005-0000-0000-000015330000}"/>
    <cellStyle name="Normal 18 2 5 3 5 2" xfId="13171" xr:uid="{00000000-0005-0000-0000-000016330000}"/>
    <cellStyle name="Normal 18 2 5 3 5 2 2" xfId="13172" xr:uid="{00000000-0005-0000-0000-000017330000}"/>
    <cellStyle name="Normal 18 2 5 3 5 3" xfId="13173" xr:uid="{00000000-0005-0000-0000-000018330000}"/>
    <cellStyle name="Normal 18 2 5 3 6" xfId="13174" xr:uid="{00000000-0005-0000-0000-000019330000}"/>
    <cellStyle name="Normal 18 2 5 3 6 2" xfId="13175" xr:uid="{00000000-0005-0000-0000-00001A330000}"/>
    <cellStyle name="Normal 18 2 5 3 7" xfId="13176" xr:uid="{00000000-0005-0000-0000-00001B330000}"/>
    <cellStyle name="Normal 18 2 5 3 7 2" xfId="13177" xr:uid="{00000000-0005-0000-0000-00001C330000}"/>
    <cellStyle name="Normal 18 2 5 3 8" xfId="13178" xr:uid="{00000000-0005-0000-0000-00001D330000}"/>
    <cellStyle name="Normal 18 2 5 4" xfId="13179" xr:uid="{00000000-0005-0000-0000-00001E330000}"/>
    <cellStyle name="Normal 18 2 5 4 2" xfId="13180" xr:uid="{00000000-0005-0000-0000-00001F330000}"/>
    <cellStyle name="Normal 18 2 5 4 2 2" xfId="13181" xr:uid="{00000000-0005-0000-0000-000020330000}"/>
    <cellStyle name="Normal 18 2 5 4 2 2 2" xfId="13182" xr:uid="{00000000-0005-0000-0000-000021330000}"/>
    <cellStyle name="Normal 18 2 5 4 2 3" xfId="13183" xr:uid="{00000000-0005-0000-0000-000022330000}"/>
    <cellStyle name="Normal 18 2 5 4 3" xfId="13184" xr:uid="{00000000-0005-0000-0000-000023330000}"/>
    <cellStyle name="Normal 18 2 5 4 3 2" xfId="13185" xr:uid="{00000000-0005-0000-0000-000024330000}"/>
    <cellStyle name="Normal 18 2 5 4 3 2 2" xfId="13186" xr:uid="{00000000-0005-0000-0000-000025330000}"/>
    <cellStyle name="Normal 18 2 5 4 3 3" xfId="13187" xr:uid="{00000000-0005-0000-0000-000026330000}"/>
    <cellStyle name="Normal 18 2 5 4 4" xfId="13188" xr:uid="{00000000-0005-0000-0000-000027330000}"/>
    <cellStyle name="Normal 18 2 5 4 4 2" xfId="13189" xr:uid="{00000000-0005-0000-0000-000028330000}"/>
    <cellStyle name="Normal 18 2 5 4 4 2 2" xfId="13190" xr:uid="{00000000-0005-0000-0000-000029330000}"/>
    <cellStyle name="Normal 18 2 5 4 4 3" xfId="13191" xr:uid="{00000000-0005-0000-0000-00002A330000}"/>
    <cellStyle name="Normal 18 2 5 4 5" xfId="13192" xr:uid="{00000000-0005-0000-0000-00002B330000}"/>
    <cellStyle name="Normal 18 2 5 4 5 2" xfId="13193" xr:uid="{00000000-0005-0000-0000-00002C330000}"/>
    <cellStyle name="Normal 18 2 5 4 6" xfId="13194" xr:uid="{00000000-0005-0000-0000-00002D330000}"/>
    <cellStyle name="Normal 18 2 5 4 6 2" xfId="13195" xr:uid="{00000000-0005-0000-0000-00002E330000}"/>
    <cellStyle name="Normal 18 2 5 4 7" xfId="13196" xr:uid="{00000000-0005-0000-0000-00002F330000}"/>
    <cellStyle name="Normal 18 2 5 5" xfId="13197" xr:uid="{00000000-0005-0000-0000-000030330000}"/>
    <cellStyle name="Normal 18 2 5 5 2" xfId="13198" xr:uid="{00000000-0005-0000-0000-000031330000}"/>
    <cellStyle name="Normal 18 2 5 5 2 2" xfId="13199" xr:uid="{00000000-0005-0000-0000-000032330000}"/>
    <cellStyle name="Normal 18 2 5 5 2 2 2" xfId="13200" xr:uid="{00000000-0005-0000-0000-000033330000}"/>
    <cellStyle name="Normal 18 2 5 5 2 3" xfId="13201" xr:uid="{00000000-0005-0000-0000-000034330000}"/>
    <cellStyle name="Normal 18 2 5 5 3" xfId="13202" xr:uid="{00000000-0005-0000-0000-000035330000}"/>
    <cellStyle name="Normal 18 2 5 5 3 2" xfId="13203" xr:uid="{00000000-0005-0000-0000-000036330000}"/>
    <cellStyle name="Normal 18 2 5 5 3 2 2" xfId="13204" xr:uid="{00000000-0005-0000-0000-000037330000}"/>
    <cellStyle name="Normal 18 2 5 5 3 3" xfId="13205" xr:uid="{00000000-0005-0000-0000-000038330000}"/>
    <cellStyle name="Normal 18 2 5 5 4" xfId="13206" xr:uid="{00000000-0005-0000-0000-000039330000}"/>
    <cellStyle name="Normal 18 2 5 5 4 2" xfId="13207" xr:uid="{00000000-0005-0000-0000-00003A330000}"/>
    <cellStyle name="Normal 18 2 5 5 4 2 2" xfId="13208" xr:uid="{00000000-0005-0000-0000-00003B330000}"/>
    <cellStyle name="Normal 18 2 5 5 4 3" xfId="13209" xr:uid="{00000000-0005-0000-0000-00003C330000}"/>
    <cellStyle name="Normal 18 2 5 5 5" xfId="13210" xr:uid="{00000000-0005-0000-0000-00003D330000}"/>
    <cellStyle name="Normal 18 2 5 5 5 2" xfId="13211" xr:uid="{00000000-0005-0000-0000-00003E330000}"/>
    <cellStyle name="Normal 18 2 5 5 6" xfId="13212" xr:uid="{00000000-0005-0000-0000-00003F330000}"/>
    <cellStyle name="Normal 18 2 5 5 6 2" xfId="13213" xr:uid="{00000000-0005-0000-0000-000040330000}"/>
    <cellStyle name="Normal 18 2 5 5 7" xfId="13214" xr:uid="{00000000-0005-0000-0000-000041330000}"/>
    <cellStyle name="Normal 18 2 5 6" xfId="13215" xr:uid="{00000000-0005-0000-0000-000042330000}"/>
    <cellStyle name="Normal 18 2 5 6 2" xfId="13216" xr:uid="{00000000-0005-0000-0000-000043330000}"/>
    <cellStyle name="Normal 18 2 5 6 2 2" xfId="13217" xr:uid="{00000000-0005-0000-0000-000044330000}"/>
    <cellStyle name="Normal 18 2 5 6 3" xfId="13218" xr:uid="{00000000-0005-0000-0000-000045330000}"/>
    <cellStyle name="Normal 18 2 5 7" xfId="13219" xr:uid="{00000000-0005-0000-0000-000046330000}"/>
    <cellStyle name="Normal 18 2 5 7 2" xfId="13220" xr:uid="{00000000-0005-0000-0000-000047330000}"/>
    <cellStyle name="Normal 18 2 5 7 2 2" xfId="13221" xr:uid="{00000000-0005-0000-0000-000048330000}"/>
    <cellStyle name="Normal 18 2 5 7 3" xfId="13222" xr:uid="{00000000-0005-0000-0000-000049330000}"/>
    <cellStyle name="Normal 18 2 5 8" xfId="13223" xr:uid="{00000000-0005-0000-0000-00004A330000}"/>
    <cellStyle name="Normal 18 2 5 8 2" xfId="13224" xr:uid="{00000000-0005-0000-0000-00004B330000}"/>
    <cellStyle name="Normal 18 2 5 8 2 2" xfId="13225" xr:uid="{00000000-0005-0000-0000-00004C330000}"/>
    <cellStyle name="Normal 18 2 5 8 3" xfId="13226" xr:uid="{00000000-0005-0000-0000-00004D330000}"/>
    <cellStyle name="Normal 18 2 5 9" xfId="13227" xr:uid="{00000000-0005-0000-0000-00004E330000}"/>
    <cellStyle name="Normal 18 2 5 9 2" xfId="13228" xr:uid="{00000000-0005-0000-0000-00004F330000}"/>
    <cellStyle name="Normal 18 2 6" xfId="13229" xr:uid="{00000000-0005-0000-0000-000050330000}"/>
    <cellStyle name="Normal 18 2 6 2" xfId="13230" xr:uid="{00000000-0005-0000-0000-000051330000}"/>
    <cellStyle name="Normal 18 2 6 2 2" xfId="13231" xr:uid="{00000000-0005-0000-0000-000052330000}"/>
    <cellStyle name="Normal 18 2 6 2 2 2" xfId="13232" xr:uid="{00000000-0005-0000-0000-000053330000}"/>
    <cellStyle name="Normal 18 2 6 2 2 2 2" xfId="13233" xr:uid="{00000000-0005-0000-0000-000054330000}"/>
    <cellStyle name="Normal 18 2 6 2 2 3" xfId="13234" xr:uid="{00000000-0005-0000-0000-000055330000}"/>
    <cellStyle name="Normal 18 2 6 2 3" xfId="13235" xr:uid="{00000000-0005-0000-0000-000056330000}"/>
    <cellStyle name="Normal 18 2 6 2 3 2" xfId="13236" xr:uid="{00000000-0005-0000-0000-000057330000}"/>
    <cellStyle name="Normal 18 2 6 2 3 2 2" xfId="13237" xr:uid="{00000000-0005-0000-0000-000058330000}"/>
    <cellStyle name="Normal 18 2 6 2 3 3" xfId="13238" xr:uid="{00000000-0005-0000-0000-000059330000}"/>
    <cellStyle name="Normal 18 2 6 2 4" xfId="13239" xr:uid="{00000000-0005-0000-0000-00005A330000}"/>
    <cellStyle name="Normal 18 2 6 2 4 2" xfId="13240" xr:uid="{00000000-0005-0000-0000-00005B330000}"/>
    <cellStyle name="Normal 18 2 6 2 4 2 2" xfId="13241" xr:uid="{00000000-0005-0000-0000-00005C330000}"/>
    <cellStyle name="Normal 18 2 6 2 4 3" xfId="13242" xr:uid="{00000000-0005-0000-0000-00005D330000}"/>
    <cellStyle name="Normal 18 2 6 2 5" xfId="13243" xr:uid="{00000000-0005-0000-0000-00005E330000}"/>
    <cellStyle name="Normal 18 2 6 2 5 2" xfId="13244" xr:uid="{00000000-0005-0000-0000-00005F330000}"/>
    <cellStyle name="Normal 18 2 6 2 6" xfId="13245" xr:uid="{00000000-0005-0000-0000-000060330000}"/>
    <cellStyle name="Normal 18 2 6 2 6 2" xfId="13246" xr:uid="{00000000-0005-0000-0000-000061330000}"/>
    <cellStyle name="Normal 18 2 6 2 7" xfId="13247" xr:uid="{00000000-0005-0000-0000-000062330000}"/>
    <cellStyle name="Normal 18 2 6 3" xfId="13248" xr:uid="{00000000-0005-0000-0000-000063330000}"/>
    <cellStyle name="Normal 18 2 6 3 2" xfId="13249" xr:uid="{00000000-0005-0000-0000-000064330000}"/>
    <cellStyle name="Normal 18 2 6 3 2 2" xfId="13250" xr:uid="{00000000-0005-0000-0000-000065330000}"/>
    <cellStyle name="Normal 18 2 6 3 2 2 2" xfId="13251" xr:uid="{00000000-0005-0000-0000-000066330000}"/>
    <cellStyle name="Normal 18 2 6 3 2 3" xfId="13252" xr:uid="{00000000-0005-0000-0000-000067330000}"/>
    <cellStyle name="Normal 18 2 6 3 3" xfId="13253" xr:uid="{00000000-0005-0000-0000-000068330000}"/>
    <cellStyle name="Normal 18 2 6 3 3 2" xfId="13254" xr:uid="{00000000-0005-0000-0000-000069330000}"/>
    <cellStyle name="Normal 18 2 6 3 3 2 2" xfId="13255" xr:uid="{00000000-0005-0000-0000-00006A330000}"/>
    <cellStyle name="Normal 18 2 6 3 3 3" xfId="13256" xr:uid="{00000000-0005-0000-0000-00006B330000}"/>
    <cellStyle name="Normal 18 2 6 3 4" xfId="13257" xr:uid="{00000000-0005-0000-0000-00006C330000}"/>
    <cellStyle name="Normal 18 2 6 3 4 2" xfId="13258" xr:uid="{00000000-0005-0000-0000-00006D330000}"/>
    <cellStyle name="Normal 18 2 6 3 4 2 2" xfId="13259" xr:uid="{00000000-0005-0000-0000-00006E330000}"/>
    <cellStyle name="Normal 18 2 6 3 4 3" xfId="13260" xr:uid="{00000000-0005-0000-0000-00006F330000}"/>
    <cellStyle name="Normal 18 2 6 3 5" xfId="13261" xr:uid="{00000000-0005-0000-0000-000070330000}"/>
    <cellStyle name="Normal 18 2 6 3 5 2" xfId="13262" xr:uid="{00000000-0005-0000-0000-000071330000}"/>
    <cellStyle name="Normal 18 2 6 3 6" xfId="13263" xr:uid="{00000000-0005-0000-0000-000072330000}"/>
    <cellStyle name="Normal 18 2 6 3 6 2" xfId="13264" xr:uid="{00000000-0005-0000-0000-000073330000}"/>
    <cellStyle name="Normal 18 2 6 3 7" xfId="13265" xr:uid="{00000000-0005-0000-0000-000074330000}"/>
    <cellStyle name="Normal 18 2 6 4" xfId="13266" xr:uid="{00000000-0005-0000-0000-000075330000}"/>
    <cellStyle name="Normal 18 2 6 4 2" xfId="13267" xr:uid="{00000000-0005-0000-0000-000076330000}"/>
    <cellStyle name="Normal 18 2 6 4 2 2" xfId="13268" xr:uid="{00000000-0005-0000-0000-000077330000}"/>
    <cellStyle name="Normal 18 2 6 4 3" xfId="13269" xr:uid="{00000000-0005-0000-0000-000078330000}"/>
    <cellStyle name="Normal 18 2 6 5" xfId="13270" xr:uid="{00000000-0005-0000-0000-000079330000}"/>
    <cellStyle name="Normal 18 2 6 5 2" xfId="13271" xr:uid="{00000000-0005-0000-0000-00007A330000}"/>
    <cellStyle name="Normal 18 2 6 5 2 2" xfId="13272" xr:uid="{00000000-0005-0000-0000-00007B330000}"/>
    <cellStyle name="Normal 18 2 6 5 3" xfId="13273" xr:uid="{00000000-0005-0000-0000-00007C330000}"/>
    <cellStyle name="Normal 18 2 6 6" xfId="13274" xr:uid="{00000000-0005-0000-0000-00007D330000}"/>
    <cellStyle name="Normal 18 2 6 6 2" xfId="13275" xr:uid="{00000000-0005-0000-0000-00007E330000}"/>
    <cellStyle name="Normal 18 2 6 6 2 2" xfId="13276" xr:uid="{00000000-0005-0000-0000-00007F330000}"/>
    <cellStyle name="Normal 18 2 6 6 3" xfId="13277" xr:uid="{00000000-0005-0000-0000-000080330000}"/>
    <cellStyle name="Normal 18 2 6 7" xfId="13278" xr:uid="{00000000-0005-0000-0000-000081330000}"/>
    <cellStyle name="Normal 18 2 6 7 2" xfId="13279" xr:uid="{00000000-0005-0000-0000-000082330000}"/>
    <cellStyle name="Normal 18 2 6 8" xfId="13280" xr:uid="{00000000-0005-0000-0000-000083330000}"/>
    <cellStyle name="Normal 18 2 6 8 2" xfId="13281" xr:uid="{00000000-0005-0000-0000-000084330000}"/>
    <cellStyle name="Normal 18 2 6 9" xfId="13282" xr:uid="{00000000-0005-0000-0000-000085330000}"/>
    <cellStyle name="Normal 18 2 7" xfId="13283" xr:uid="{00000000-0005-0000-0000-000086330000}"/>
    <cellStyle name="Normal 18 2 7 2" xfId="13284" xr:uid="{00000000-0005-0000-0000-000087330000}"/>
    <cellStyle name="Normal 18 2 7 2 2" xfId="13285" xr:uid="{00000000-0005-0000-0000-000088330000}"/>
    <cellStyle name="Normal 18 2 7 2 2 2" xfId="13286" xr:uid="{00000000-0005-0000-0000-000089330000}"/>
    <cellStyle name="Normal 18 2 7 2 2 2 2" xfId="13287" xr:uid="{00000000-0005-0000-0000-00008A330000}"/>
    <cellStyle name="Normal 18 2 7 2 2 3" xfId="13288" xr:uid="{00000000-0005-0000-0000-00008B330000}"/>
    <cellStyle name="Normal 18 2 7 2 3" xfId="13289" xr:uid="{00000000-0005-0000-0000-00008C330000}"/>
    <cellStyle name="Normal 18 2 7 2 3 2" xfId="13290" xr:uid="{00000000-0005-0000-0000-00008D330000}"/>
    <cellStyle name="Normal 18 2 7 2 3 2 2" xfId="13291" xr:uid="{00000000-0005-0000-0000-00008E330000}"/>
    <cellStyle name="Normal 18 2 7 2 3 3" xfId="13292" xr:uid="{00000000-0005-0000-0000-00008F330000}"/>
    <cellStyle name="Normal 18 2 7 2 4" xfId="13293" xr:uid="{00000000-0005-0000-0000-000090330000}"/>
    <cellStyle name="Normal 18 2 7 2 4 2" xfId="13294" xr:uid="{00000000-0005-0000-0000-000091330000}"/>
    <cellStyle name="Normal 18 2 7 2 4 2 2" xfId="13295" xr:uid="{00000000-0005-0000-0000-000092330000}"/>
    <cellStyle name="Normal 18 2 7 2 4 3" xfId="13296" xr:uid="{00000000-0005-0000-0000-000093330000}"/>
    <cellStyle name="Normal 18 2 7 2 5" xfId="13297" xr:uid="{00000000-0005-0000-0000-000094330000}"/>
    <cellStyle name="Normal 18 2 7 2 5 2" xfId="13298" xr:uid="{00000000-0005-0000-0000-000095330000}"/>
    <cellStyle name="Normal 18 2 7 2 6" xfId="13299" xr:uid="{00000000-0005-0000-0000-000096330000}"/>
    <cellStyle name="Normal 18 2 7 2 6 2" xfId="13300" xr:uid="{00000000-0005-0000-0000-000097330000}"/>
    <cellStyle name="Normal 18 2 7 2 7" xfId="13301" xr:uid="{00000000-0005-0000-0000-000098330000}"/>
    <cellStyle name="Normal 18 2 7 3" xfId="13302" xr:uid="{00000000-0005-0000-0000-000099330000}"/>
    <cellStyle name="Normal 18 2 7 3 2" xfId="13303" xr:uid="{00000000-0005-0000-0000-00009A330000}"/>
    <cellStyle name="Normal 18 2 7 3 2 2" xfId="13304" xr:uid="{00000000-0005-0000-0000-00009B330000}"/>
    <cellStyle name="Normal 18 2 7 3 3" xfId="13305" xr:uid="{00000000-0005-0000-0000-00009C330000}"/>
    <cellStyle name="Normal 18 2 7 4" xfId="13306" xr:uid="{00000000-0005-0000-0000-00009D330000}"/>
    <cellStyle name="Normal 18 2 7 4 2" xfId="13307" xr:uid="{00000000-0005-0000-0000-00009E330000}"/>
    <cellStyle name="Normal 18 2 7 4 2 2" xfId="13308" xr:uid="{00000000-0005-0000-0000-00009F330000}"/>
    <cellStyle name="Normal 18 2 7 4 3" xfId="13309" xr:uid="{00000000-0005-0000-0000-0000A0330000}"/>
    <cellStyle name="Normal 18 2 7 5" xfId="13310" xr:uid="{00000000-0005-0000-0000-0000A1330000}"/>
    <cellStyle name="Normal 18 2 7 5 2" xfId="13311" xr:uid="{00000000-0005-0000-0000-0000A2330000}"/>
    <cellStyle name="Normal 18 2 7 5 2 2" xfId="13312" xr:uid="{00000000-0005-0000-0000-0000A3330000}"/>
    <cellStyle name="Normal 18 2 7 5 3" xfId="13313" xr:uid="{00000000-0005-0000-0000-0000A4330000}"/>
    <cellStyle name="Normal 18 2 7 6" xfId="13314" xr:uid="{00000000-0005-0000-0000-0000A5330000}"/>
    <cellStyle name="Normal 18 2 7 6 2" xfId="13315" xr:uid="{00000000-0005-0000-0000-0000A6330000}"/>
    <cellStyle name="Normal 18 2 7 7" xfId="13316" xr:uid="{00000000-0005-0000-0000-0000A7330000}"/>
    <cellStyle name="Normal 18 2 7 7 2" xfId="13317" xr:uid="{00000000-0005-0000-0000-0000A8330000}"/>
    <cellStyle name="Normal 18 2 7 8" xfId="13318" xr:uid="{00000000-0005-0000-0000-0000A9330000}"/>
    <cellStyle name="Normal 18 2 8" xfId="13319" xr:uid="{00000000-0005-0000-0000-0000AA330000}"/>
    <cellStyle name="Normal 18 2 8 2" xfId="13320" xr:uid="{00000000-0005-0000-0000-0000AB330000}"/>
    <cellStyle name="Normal 18 2 8 2 2" xfId="13321" xr:uid="{00000000-0005-0000-0000-0000AC330000}"/>
    <cellStyle name="Normal 18 2 8 2 2 2" xfId="13322" xr:uid="{00000000-0005-0000-0000-0000AD330000}"/>
    <cellStyle name="Normal 18 2 8 2 3" xfId="13323" xr:uid="{00000000-0005-0000-0000-0000AE330000}"/>
    <cellStyle name="Normal 18 2 8 3" xfId="13324" xr:uid="{00000000-0005-0000-0000-0000AF330000}"/>
    <cellStyle name="Normal 18 2 8 3 2" xfId="13325" xr:uid="{00000000-0005-0000-0000-0000B0330000}"/>
    <cellStyle name="Normal 18 2 8 3 2 2" xfId="13326" xr:uid="{00000000-0005-0000-0000-0000B1330000}"/>
    <cellStyle name="Normal 18 2 8 3 3" xfId="13327" xr:uid="{00000000-0005-0000-0000-0000B2330000}"/>
    <cellStyle name="Normal 18 2 8 4" xfId="13328" xr:uid="{00000000-0005-0000-0000-0000B3330000}"/>
    <cellStyle name="Normal 18 2 8 4 2" xfId="13329" xr:uid="{00000000-0005-0000-0000-0000B4330000}"/>
    <cellStyle name="Normal 18 2 8 4 2 2" xfId="13330" xr:uid="{00000000-0005-0000-0000-0000B5330000}"/>
    <cellStyle name="Normal 18 2 8 4 3" xfId="13331" xr:uid="{00000000-0005-0000-0000-0000B6330000}"/>
    <cellStyle name="Normal 18 2 8 5" xfId="13332" xr:uid="{00000000-0005-0000-0000-0000B7330000}"/>
    <cellStyle name="Normal 18 2 8 5 2" xfId="13333" xr:uid="{00000000-0005-0000-0000-0000B8330000}"/>
    <cellStyle name="Normal 18 2 8 6" xfId="13334" xr:uid="{00000000-0005-0000-0000-0000B9330000}"/>
    <cellStyle name="Normal 18 2 8 6 2" xfId="13335" xr:uid="{00000000-0005-0000-0000-0000BA330000}"/>
    <cellStyle name="Normal 18 2 8 7" xfId="13336" xr:uid="{00000000-0005-0000-0000-0000BB330000}"/>
    <cellStyle name="Normal 18 2 9" xfId="13337" xr:uid="{00000000-0005-0000-0000-0000BC330000}"/>
    <cellStyle name="Normal 18 2 9 2" xfId="13338" xr:uid="{00000000-0005-0000-0000-0000BD330000}"/>
    <cellStyle name="Normal 18 2 9 2 2" xfId="13339" xr:uid="{00000000-0005-0000-0000-0000BE330000}"/>
    <cellStyle name="Normal 18 2 9 2 2 2" xfId="13340" xr:uid="{00000000-0005-0000-0000-0000BF330000}"/>
    <cellStyle name="Normal 18 2 9 2 3" xfId="13341" xr:uid="{00000000-0005-0000-0000-0000C0330000}"/>
    <cellStyle name="Normal 18 2 9 3" xfId="13342" xr:uid="{00000000-0005-0000-0000-0000C1330000}"/>
    <cellStyle name="Normal 18 2 9 3 2" xfId="13343" xr:uid="{00000000-0005-0000-0000-0000C2330000}"/>
    <cellStyle name="Normal 18 2 9 3 2 2" xfId="13344" xr:uid="{00000000-0005-0000-0000-0000C3330000}"/>
    <cellStyle name="Normal 18 2 9 3 3" xfId="13345" xr:uid="{00000000-0005-0000-0000-0000C4330000}"/>
    <cellStyle name="Normal 18 2 9 4" xfId="13346" xr:uid="{00000000-0005-0000-0000-0000C5330000}"/>
    <cellStyle name="Normal 18 2 9 4 2" xfId="13347" xr:uid="{00000000-0005-0000-0000-0000C6330000}"/>
    <cellStyle name="Normal 18 2 9 4 2 2" xfId="13348" xr:uid="{00000000-0005-0000-0000-0000C7330000}"/>
    <cellStyle name="Normal 18 2 9 4 3" xfId="13349" xr:uid="{00000000-0005-0000-0000-0000C8330000}"/>
    <cellStyle name="Normal 18 2 9 5" xfId="13350" xr:uid="{00000000-0005-0000-0000-0000C9330000}"/>
    <cellStyle name="Normal 18 2 9 5 2" xfId="13351" xr:uid="{00000000-0005-0000-0000-0000CA330000}"/>
    <cellStyle name="Normal 18 2 9 6" xfId="13352" xr:uid="{00000000-0005-0000-0000-0000CB330000}"/>
    <cellStyle name="Normal 18 2 9 6 2" xfId="13353" xr:uid="{00000000-0005-0000-0000-0000CC330000}"/>
    <cellStyle name="Normal 18 2 9 7" xfId="13354" xr:uid="{00000000-0005-0000-0000-0000CD330000}"/>
    <cellStyle name="Normal 18 2_Confidential Information" xfId="13355" xr:uid="{00000000-0005-0000-0000-0000CE330000}"/>
    <cellStyle name="Normal 19" xfId="457" xr:uid="{00000000-0005-0000-0000-0000CF330000}"/>
    <cellStyle name="Normal 19 10" xfId="13356" xr:uid="{00000000-0005-0000-0000-0000D0330000}"/>
    <cellStyle name="Normal 19 10 2" xfId="13357" xr:uid="{00000000-0005-0000-0000-0000D1330000}"/>
    <cellStyle name="Normal 19 10 2 2" xfId="13358" xr:uid="{00000000-0005-0000-0000-0000D2330000}"/>
    <cellStyle name="Normal 19 10 3" xfId="13359" xr:uid="{00000000-0005-0000-0000-0000D3330000}"/>
    <cellStyle name="Normal 19 11" xfId="13360" xr:uid="{00000000-0005-0000-0000-0000D4330000}"/>
    <cellStyle name="Normal 19 11 2" xfId="13361" xr:uid="{00000000-0005-0000-0000-0000D5330000}"/>
    <cellStyle name="Normal 19 11 2 2" xfId="13362" xr:uid="{00000000-0005-0000-0000-0000D6330000}"/>
    <cellStyle name="Normal 19 11 3" xfId="13363" xr:uid="{00000000-0005-0000-0000-0000D7330000}"/>
    <cellStyle name="Normal 19 12" xfId="13364" xr:uid="{00000000-0005-0000-0000-0000D8330000}"/>
    <cellStyle name="Normal 19 12 2" xfId="13365" xr:uid="{00000000-0005-0000-0000-0000D9330000}"/>
    <cellStyle name="Normal 19 12 2 2" xfId="13366" xr:uid="{00000000-0005-0000-0000-0000DA330000}"/>
    <cellStyle name="Normal 19 12 3" xfId="13367" xr:uid="{00000000-0005-0000-0000-0000DB330000}"/>
    <cellStyle name="Normal 19 13" xfId="13368" xr:uid="{00000000-0005-0000-0000-0000DC330000}"/>
    <cellStyle name="Normal 19 13 2" xfId="13369" xr:uid="{00000000-0005-0000-0000-0000DD330000}"/>
    <cellStyle name="Normal 19 14" xfId="13370" xr:uid="{00000000-0005-0000-0000-0000DE330000}"/>
    <cellStyle name="Normal 19 14 2" xfId="13371" xr:uid="{00000000-0005-0000-0000-0000DF330000}"/>
    <cellStyle name="Normal 19 15" xfId="13372" xr:uid="{00000000-0005-0000-0000-0000E0330000}"/>
    <cellStyle name="Normal 19 2" xfId="458" xr:uid="{00000000-0005-0000-0000-0000E1330000}"/>
    <cellStyle name="Normal 19 2 10" xfId="13373" xr:uid="{00000000-0005-0000-0000-0000E2330000}"/>
    <cellStyle name="Normal 19 2 10 2" xfId="13374" xr:uid="{00000000-0005-0000-0000-0000E3330000}"/>
    <cellStyle name="Normal 19 2 10 2 2" xfId="13375" xr:uid="{00000000-0005-0000-0000-0000E4330000}"/>
    <cellStyle name="Normal 19 2 10 3" xfId="13376" xr:uid="{00000000-0005-0000-0000-0000E5330000}"/>
    <cellStyle name="Normal 19 2 11" xfId="13377" xr:uid="{00000000-0005-0000-0000-0000E6330000}"/>
    <cellStyle name="Normal 19 2 11 2" xfId="13378" xr:uid="{00000000-0005-0000-0000-0000E7330000}"/>
    <cellStyle name="Normal 19 2 12" xfId="13379" xr:uid="{00000000-0005-0000-0000-0000E8330000}"/>
    <cellStyle name="Normal 19 2 12 2" xfId="13380" xr:uid="{00000000-0005-0000-0000-0000E9330000}"/>
    <cellStyle name="Normal 19 2 13" xfId="13381" xr:uid="{00000000-0005-0000-0000-0000EA330000}"/>
    <cellStyle name="Normal 19 2 2" xfId="459" xr:uid="{00000000-0005-0000-0000-0000EB330000}"/>
    <cellStyle name="Normal 19 2 2 10" xfId="13382" xr:uid="{00000000-0005-0000-0000-0000EC330000}"/>
    <cellStyle name="Normal 19 2 2 10 2" xfId="13383" xr:uid="{00000000-0005-0000-0000-0000ED330000}"/>
    <cellStyle name="Normal 19 2 2 11" xfId="13384" xr:uid="{00000000-0005-0000-0000-0000EE330000}"/>
    <cellStyle name="Normal 19 2 2 2" xfId="13385" xr:uid="{00000000-0005-0000-0000-0000EF330000}"/>
    <cellStyle name="Normal 19 2 2 2 2" xfId="13386" xr:uid="{00000000-0005-0000-0000-0000F0330000}"/>
    <cellStyle name="Normal 19 2 2 2 2 2" xfId="13387" xr:uid="{00000000-0005-0000-0000-0000F1330000}"/>
    <cellStyle name="Normal 19 2 2 2 2 2 2" xfId="13388" xr:uid="{00000000-0005-0000-0000-0000F2330000}"/>
    <cellStyle name="Normal 19 2 2 2 2 2 2 2" xfId="13389" xr:uid="{00000000-0005-0000-0000-0000F3330000}"/>
    <cellStyle name="Normal 19 2 2 2 2 2 3" xfId="13390" xr:uid="{00000000-0005-0000-0000-0000F4330000}"/>
    <cellStyle name="Normal 19 2 2 2 2 3" xfId="13391" xr:uid="{00000000-0005-0000-0000-0000F5330000}"/>
    <cellStyle name="Normal 19 2 2 2 2 3 2" xfId="13392" xr:uid="{00000000-0005-0000-0000-0000F6330000}"/>
    <cellStyle name="Normal 19 2 2 2 2 3 2 2" xfId="13393" xr:uid="{00000000-0005-0000-0000-0000F7330000}"/>
    <cellStyle name="Normal 19 2 2 2 2 3 3" xfId="13394" xr:uid="{00000000-0005-0000-0000-0000F8330000}"/>
    <cellStyle name="Normal 19 2 2 2 2 4" xfId="13395" xr:uid="{00000000-0005-0000-0000-0000F9330000}"/>
    <cellStyle name="Normal 19 2 2 2 2 4 2" xfId="13396" xr:uid="{00000000-0005-0000-0000-0000FA330000}"/>
    <cellStyle name="Normal 19 2 2 2 2 4 2 2" xfId="13397" xr:uid="{00000000-0005-0000-0000-0000FB330000}"/>
    <cellStyle name="Normal 19 2 2 2 2 4 3" xfId="13398" xr:uid="{00000000-0005-0000-0000-0000FC330000}"/>
    <cellStyle name="Normal 19 2 2 2 2 5" xfId="13399" xr:uid="{00000000-0005-0000-0000-0000FD330000}"/>
    <cellStyle name="Normal 19 2 2 2 2 5 2" xfId="13400" xr:uid="{00000000-0005-0000-0000-0000FE330000}"/>
    <cellStyle name="Normal 19 2 2 2 2 6" xfId="13401" xr:uid="{00000000-0005-0000-0000-0000FF330000}"/>
    <cellStyle name="Normal 19 2 2 2 2 6 2" xfId="13402" xr:uid="{00000000-0005-0000-0000-000000340000}"/>
    <cellStyle name="Normal 19 2 2 2 2 7" xfId="13403" xr:uid="{00000000-0005-0000-0000-000001340000}"/>
    <cellStyle name="Normal 19 2 2 2 3" xfId="13404" xr:uid="{00000000-0005-0000-0000-000002340000}"/>
    <cellStyle name="Normal 19 2 2 2 3 2" xfId="13405" xr:uid="{00000000-0005-0000-0000-000003340000}"/>
    <cellStyle name="Normal 19 2 2 2 3 2 2" xfId="13406" xr:uid="{00000000-0005-0000-0000-000004340000}"/>
    <cellStyle name="Normal 19 2 2 2 3 2 2 2" xfId="13407" xr:uid="{00000000-0005-0000-0000-000005340000}"/>
    <cellStyle name="Normal 19 2 2 2 3 2 3" xfId="13408" xr:uid="{00000000-0005-0000-0000-000006340000}"/>
    <cellStyle name="Normal 19 2 2 2 3 3" xfId="13409" xr:uid="{00000000-0005-0000-0000-000007340000}"/>
    <cellStyle name="Normal 19 2 2 2 3 3 2" xfId="13410" xr:uid="{00000000-0005-0000-0000-000008340000}"/>
    <cellStyle name="Normal 19 2 2 2 3 3 2 2" xfId="13411" xr:uid="{00000000-0005-0000-0000-000009340000}"/>
    <cellStyle name="Normal 19 2 2 2 3 3 3" xfId="13412" xr:uid="{00000000-0005-0000-0000-00000A340000}"/>
    <cellStyle name="Normal 19 2 2 2 3 4" xfId="13413" xr:uid="{00000000-0005-0000-0000-00000B340000}"/>
    <cellStyle name="Normal 19 2 2 2 3 4 2" xfId="13414" xr:uid="{00000000-0005-0000-0000-00000C340000}"/>
    <cellStyle name="Normal 19 2 2 2 3 4 2 2" xfId="13415" xr:uid="{00000000-0005-0000-0000-00000D340000}"/>
    <cellStyle name="Normal 19 2 2 2 3 4 3" xfId="13416" xr:uid="{00000000-0005-0000-0000-00000E340000}"/>
    <cellStyle name="Normal 19 2 2 2 3 5" xfId="13417" xr:uid="{00000000-0005-0000-0000-00000F340000}"/>
    <cellStyle name="Normal 19 2 2 2 3 5 2" xfId="13418" xr:uid="{00000000-0005-0000-0000-000010340000}"/>
    <cellStyle name="Normal 19 2 2 2 3 6" xfId="13419" xr:uid="{00000000-0005-0000-0000-000011340000}"/>
    <cellStyle name="Normal 19 2 2 2 3 6 2" xfId="13420" xr:uid="{00000000-0005-0000-0000-000012340000}"/>
    <cellStyle name="Normal 19 2 2 2 3 7" xfId="13421" xr:uid="{00000000-0005-0000-0000-000013340000}"/>
    <cellStyle name="Normal 19 2 2 2 4" xfId="13422" xr:uid="{00000000-0005-0000-0000-000014340000}"/>
    <cellStyle name="Normal 19 2 2 2 4 2" xfId="13423" xr:uid="{00000000-0005-0000-0000-000015340000}"/>
    <cellStyle name="Normal 19 2 2 2 4 2 2" xfId="13424" xr:uid="{00000000-0005-0000-0000-000016340000}"/>
    <cellStyle name="Normal 19 2 2 2 4 3" xfId="13425" xr:uid="{00000000-0005-0000-0000-000017340000}"/>
    <cellStyle name="Normal 19 2 2 2 5" xfId="13426" xr:uid="{00000000-0005-0000-0000-000018340000}"/>
    <cellStyle name="Normal 19 2 2 2 5 2" xfId="13427" xr:uid="{00000000-0005-0000-0000-000019340000}"/>
    <cellStyle name="Normal 19 2 2 2 5 2 2" xfId="13428" xr:uid="{00000000-0005-0000-0000-00001A340000}"/>
    <cellStyle name="Normal 19 2 2 2 5 3" xfId="13429" xr:uid="{00000000-0005-0000-0000-00001B340000}"/>
    <cellStyle name="Normal 19 2 2 2 6" xfId="13430" xr:uid="{00000000-0005-0000-0000-00001C340000}"/>
    <cellStyle name="Normal 19 2 2 2 6 2" xfId="13431" xr:uid="{00000000-0005-0000-0000-00001D340000}"/>
    <cellStyle name="Normal 19 2 2 2 6 2 2" xfId="13432" xr:uid="{00000000-0005-0000-0000-00001E340000}"/>
    <cellStyle name="Normal 19 2 2 2 6 3" xfId="13433" xr:uid="{00000000-0005-0000-0000-00001F340000}"/>
    <cellStyle name="Normal 19 2 2 2 7" xfId="13434" xr:uid="{00000000-0005-0000-0000-000020340000}"/>
    <cellStyle name="Normal 19 2 2 2 7 2" xfId="13435" xr:uid="{00000000-0005-0000-0000-000021340000}"/>
    <cellStyle name="Normal 19 2 2 2 8" xfId="13436" xr:uid="{00000000-0005-0000-0000-000022340000}"/>
    <cellStyle name="Normal 19 2 2 2 8 2" xfId="13437" xr:uid="{00000000-0005-0000-0000-000023340000}"/>
    <cellStyle name="Normal 19 2 2 2 9" xfId="13438" xr:uid="{00000000-0005-0000-0000-000024340000}"/>
    <cellStyle name="Normal 19 2 2 3" xfId="13439" xr:uid="{00000000-0005-0000-0000-000025340000}"/>
    <cellStyle name="Normal 19 2 2 3 2" xfId="13440" xr:uid="{00000000-0005-0000-0000-000026340000}"/>
    <cellStyle name="Normal 19 2 2 3 2 2" xfId="13441" xr:uid="{00000000-0005-0000-0000-000027340000}"/>
    <cellStyle name="Normal 19 2 2 3 2 2 2" xfId="13442" xr:uid="{00000000-0005-0000-0000-000028340000}"/>
    <cellStyle name="Normal 19 2 2 3 2 2 2 2" xfId="13443" xr:uid="{00000000-0005-0000-0000-000029340000}"/>
    <cellStyle name="Normal 19 2 2 3 2 2 3" xfId="13444" xr:uid="{00000000-0005-0000-0000-00002A340000}"/>
    <cellStyle name="Normal 19 2 2 3 2 3" xfId="13445" xr:uid="{00000000-0005-0000-0000-00002B340000}"/>
    <cellStyle name="Normal 19 2 2 3 2 3 2" xfId="13446" xr:uid="{00000000-0005-0000-0000-00002C340000}"/>
    <cellStyle name="Normal 19 2 2 3 2 3 2 2" xfId="13447" xr:uid="{00000000-0005-0000-0000-00002D340000}"/>
    <cellStyle name="Normal 19 2 2 3 2 3 3" xfId="13448" xr:uid="{00000000-0005-0000-0000-00002E340000}"/>
    <cellStyle name="Normal 19 2 2 3 2 4" xfId="13449" xr:uid="{00000000-0005-0000-0000-00002F340000}"/>
    <cellStyle name="Normal 19 2 2 3 2 4 2" xfId="13450" xr:uid="{00000000-0005-0000-0000-000030340000}"/>
    <cellStyle name="Normal 19 2 2 3 2 4 2 2" xfId="13451" xr:uid="{00000000-0005-0000-0000-000031340000}"/>
    <cellStyle name="Normal 19 2 2 3 2 4 3" xfId="13452" xr:uid="{00000000-0005-0000-0000-000032340000}"/>
    <cellStyle name="Normal 19 2 2 3 2 5" xfId="13453" xr:uid="{00000000-0005-0000-0000-000033340000}"/>
    <cellStyle name="Normal 19 2 2 3 2 5 2" xfId="13454" xr:uid="{00000000-0005-0000-0000-000034340000}"/>
    <cellStyle name="Normal 19 2 2 3 2 6" xfId="13455" xr:uid="{00000000-0005-0000-0000-000035340000}"/>
    <cellStyle name="Normal 19 2 2 3 2 6 2" xfId="13456" xr:uid="{00000000-0005-0000-0000-000036340000}"/>
    <cellStyle name="Normal 19 2 2 3 2 7" xfId="13457" xr:uid="{00000000-0005-0000-0000-000037340000}"/>
    <cellStyle name="Normal 19 2 2 3 3" xfId="13458" xr:uid="{00000000-0005-0000-0000-000038340000}"/>
    <cellStyle name="Normal 19 2 2 3 3 2" xfId="13459" xr:uid="{00000000-0005-0000-0000-000039340000}"/>
    <cellStyle name="Normal 19 2 2 3 3 2 2" xfId="13460" xr:uid="{00000000-0005-0000-0000-00003A340000}"/>
    <cellStyle name="Normal 19 2 2 3 3 3" xfId="13461" xr:uid="{00000000-0005-0000-0000-00003B340000}"/>
    <cellStyle name="Normal 19 2 2 3 4" xfId="13462" xr:uid="{00000000-0005-0000-0000-00003C340000}"/>
    <cellStyle name="Normal 19 2 2 3 4 2" xfId="13463" xr:uid="{00000000-0005-0000-0000-00003D340000}"/>
    <cellStyle name="Normal 19 2 2 3 4 2 2" xfId="13464" xr:uid="{00000000-0005-0000-0000-00003E340000}"/>
    <cellStyle name="Normal 19 2 2 3 4 3" xfId="13465" xr:uid="{00000000-0005-0000-0000-00003F340000}"/>
    <cellStyle name="Normal 19 2 2 3 5" xfId="13466" xr:uid="{00000000-0005-0000-0000-000040340000}"/>
    <cellStyle name="Normal 19 2 2 3 5 2" xfId="13467" xr:uid="{00000000-0005-0000-0000-000041340000}"/>
    <cellStyle name="Normal 19 2 2 3 5 2 2" xfId="13468" xr:uid="{00000000-0005-0000-0000-000042340000}"/>
    <cellStyle name="Normal 19 2 2 3 5 3" xfId="13469" xr:uid="{00000000-0005-0000-0000-000043340000}"/>
    <cellStyle name="Normal 19 2 2 3 6" xfId="13470" xr:uid="{00000000-0005-0000-0000-000044340000}"/>
    <cellStyle name="Normal 19 2 2 3 6 2" xfId="13471" xr:uid="{00000000-0005-0000-0000-000045340000}"/>
    <cellStyle name="Normal 19 2 2 3 7" xfId="13472" xr:uid="{00000000-0005-0000-0000-000046340000}"/>
    <cellStyle name="Normal 19 2 2 3 7 2" xfId="13473" xr:uid="{00000000-0005-0000-0000-000047340000}"/>
    <cellStyle name="Normal 19 2 2 3 8" xfId="13474" xr:uid="{00000000-0005-0000-0000-000048340000}"/>
    <cellStyle name="Normal 19 2 2 4" xfId="13475" xr:uid="{00000000-0005-0000-0000-000049340000}"/>
    <cellStyle name="Normal 19 2 2 4 2" xfId="13476" xr:uid="{00000000-0005-0000-0000-00004A340000}"/>
    <cellStyle name="Normal 19 2 2 4 2 2" xfId="13477" xr:uid="{00000000-0005-0000-0000-00004B340000}"/>
    <cellStyle name="Normal 19 2 2 4 2 2 2" xfId="13478" xr:uid="{00000000-0005-0000-0000-00004C340000}"/>
    <cellStyle name="Normal 19 2 2 4 2 3" xfId="13479" xr:uid="{00000000-0005-0000-0000-00004D340000}"/>
    <cellStyle name="Normal 19 2 2 4 3" xfId="13480" xr:uid="{00000000-0005-0000-0000-00004E340000}"/>
    <cellStyle name="Normal 19 2 2 4 3 2" xfId="13481" xr:uid="{00000000-0005-0000-0000-00004F340000}"/>
    <cellStyle name="Normal 19 2 2 4 3 2 2" xfId="13482" xr:uid="{00000000-0005-0000-0000-000050340000}"/>
    <cellStyle name="Normal 19 2 2 4 3 3" xfId="13483" xr:uid="{00000000-0005-0000-0000-000051340000}"/>
    <cellStyle name="Normal 19 2 2 4 4" xfId="13484" xr:uid="{00000000-0005-0000-0000-000052340000}"/>
    <cellStyle name="Normal 19 2 2 4 4 2" xfId="13485" xr:uid="{00000000-0005-0000-0000-000053340000}"/>
    <cellStyle name="Normal 19 2 2 4 4 2 2" xfId="13486" xr:uid="{00000000-0005-0000-0000-000054340000}"/>
    <cellStyle name="Normal 19 2 2 4 4 3" xfId="13487" xr:uid="{00000000-0005-0000-0000-000055340000}"/>
    <cellStyle name="Normal 19 2 2 4 5" xfId="13488" xr:uid="{00000000-0005-0000-0000-000056340000}"/>
    <cellStyle name="Normal 19 2 2 4 5 2" xfId="13489" xr:uid="{00000000-0005-0000-0000-000057340000}"/>
    <cellStyle name="Normal 19 2 2 4 6" xfId="13490" xr:uid="{00000000-0005-0000-0000-000058340000}"/>
    <cellStyle name="Normal 19 2 2 4 6 2" xfId="13491" xr:uid="{00000000-0005-0000-0000-000059340000}"/>
    <cellStyle name="Normal 19 2 2 4 7" xfId="13492" xr:uid="{00000000-0005-0000-0000-00005A340000}"/>
    <cellStyle name="Normal 19 2 2 5" xfId="13493" xr:uid="{00000000-0005-0000-0000-00005B340000}"/>
    <cellStyle name="Normal 19 2 2 5 2" xfId="13494" xr:uid="{00000000-0005-0000-0000-00005C340000}"/>
    <cellStyle name="Normal 19 2 2 5 2 2" xfId="13495" xr:uid="{00000000-0005-0000-0000-00005D340000}"/>
    <cellStyle name="Normal 19 2 2 5 2 2 2" xfId="13496" xr:uid="{00000000-0005-0000-0000-00005E340000}"/>
    <cellStyle name="Normal 19 2 2 5 2 3" xfId="13497" xr:uid="{00000000-0005-0000-0000-00005F340000}"/>
    <cellStyle name="Normal 19 2 2 5 3" xfId="13498" xr:uid="{00000000-0005-0000-0000-000060340000}"/>
    <cellStyle name="Normal 19 2 2 5 3 2" xfId="13499" xr:uid="{00000000-0005-0000-0000-000061340000}"/>
    <cellStyle name="Normal 19 2 2 5 3 2 2" xfId="13500" xr:uid="{00000000-0005-0000-0000-000062340000}"/>
    <cellStyle name="Normal 19 2 2 5 3 3" xfId="13501" xr:uid="{00000000-0005-0000-0000-000063340000}"/>
    <cellStyle name="Normal 19 2 2 5 4" xfId="13502" xr:uid="{00000000-0005-0000-0000-000064340000}"/>
    <cellStyle name="Normal 19 2 2 5 4 2" xfId="13503" xr:uid="{00000000-0005-0000-0000-000065340000}"/>
    <cellStyle name="Normal 19 2 2 5 4 2 2" xfId="13504" xr:uid="{00000000-0005-0000-0000-000066340000}"/>
    <cellStyle name="Normal 19 2 2 5 4 3" xfId="13505" xr:uid="{00000000-0005-0000-0000-000067340000}"/>
    <cellStyle name="Normal 19 2 2 5 5" xfId="13506" xr:uid="{00000000-0005-0000-0000-000068340000}"/>
    <cellStyle name="Normal 19 2 2 5 5 2" xfId="13507" xr:uid="{00000000-0005-0000-0000-000069340000}"/>
    <cellStyle name="Normal 19 2 2 5 6" xfId="13508" xr:uid="{00000000-0005-0000-0000-00006A340000}"/>
    <cellStyle name="Normal 19 2 2 5 6 2" xfId="13509" xr:uid="{00000000-0005-0000-0000-00006B340000}"/>
    <cellStyle name="Normal 19 2 2 5 7" xfId="13510" xr:uid="{00000000-0005-0000-0000-00006C340000}"/>
    <cellStyle name="Normal 19 2 2 6" xfId="13511" xr:uid="{00000000-0005-0000-0000-00006D340000}"/>
    <cellStyle name="Normal 19 2 2 6 2" xfId="13512" xr:uid="{00000000-0005-0000-0000-00006E340000}"/>
    <cellStyle name="Normal 19 2 2 6 2 2" xfId="13513" xr:uid="{00000000-0005-0000-0000-00006F340000}"/>
    <cellStyle name="Normal 19 2 2 6 3" xfId="13514" xr:uid="{00000000-0005-0000-0000-000070340000}"/>
    <cellStyle name="Normal 19 2 2 7" xfId="13515" xr:uid="{00000000-0005-0000-0000-000071340000}"/>
    <cellStyle name="Normal 19 2 2 7 2" xfId="13516" xr:uid="{00000000-0005-0000-0000-000072340000}"/>
    <cellStyle name="Normal 19 2 2 7 2 2" xfId="13517" xr:uid="{00000000-0005-0000-0000-000073340000}"/>
    <cellStyle name="Normal 19 2 2 7 3" xfId="13518" xr:uid="{00000000-0005-0000-0000-000074340000}"/>
    <cellStyle name="Normal 19 2 2 8" xfId="13519" xr:uid="{00000000-0005-0000-0000-000075340000}"/>
    <cellStyle name="Normal 19 2 2 8 2" xfId="13520" xr:uid="{00000000-0005-0000-0000-000076340000}"/>
    <cellStyle name="Normal 19 2 2 8 2 2" xfId="13521" xr:uid="{00000000-0005-0000-0000-000077340000}"/>
    <cellStyle name="Normal 19 2 2 8 3" xfId="13522" xr:uid="{00000000-0005-0000-0000-000078340000}"/>
    <cellStyle name="Normal 19 2 2 9" xfId="13523" xr:uid="{00000000-0005-0000-0000-000079340000}"/>
    <cellStyle name="Normal 19 2 2 9 2" xfId="13524" xr:uid="{00000000-0005-0000-0000-00007A340000}"/>
    <cellStyle name="Normal 19 2 3" xfId="460" xr:uid="{00000000-0005-0000-0000-00007B340000}"/>
    <cellStyle name="Normal 19 2 3 10" xfId="13525" xr:uid="{00000000-0005-0000-0000-00007C340000}"/>
    <cellStyle name="Normal 19 2 3 10 2" xfId="13526" xr:uid="{00000000-0005-0000-0000-00007D340000}"/>
    <cellStyle name="Normal 19 2 3 11" xfId="13527" xr:uid="{00000000-0005-0000-0000-00007E340000}"/>
    <cellStyle name="Normal 19 2 3 2" xfId="13528" xr:uid="{00000000-0005-0000-0000-00007F340000}"/>
    <cellStyle name="Normal 19 2 3 2 2" xfId="13529" xr:uid="{00000000-0005-0000-0000-000080340000}"/>
    <cellStyle name="Normal 19 2 3 2 2 2" xfId="13530" xr:uid="{00000000-0005-0000-0000-000081340000}"/>
    <cellStyle name="Normal 19 2 3 2 2 2 2" xfId="13531" xr:uid="{00000000-0005-0000-0000-000082340000}"/>
    <cellStyle name="Normal 19 2 3 2 2 2 2 2" xfId="13532" xr:uid="{00000000-0005-0000-0000-000083340000}"/>
    <cellStyle name="Normal 19 2 3 2 2 2 3" xfId="13533" xr:uid="{00000000-0005-0000-0000-000084340000}"/>
    <cellStyle name="Normal 19 2 3 2 2 3" xfId="13534" xr:uid="{00000000-0005-0000-0000-000085340000}"/>
    <cellStyle name="Normal 19 2 3 2 2 3 2" xfId="13535" xr:uid="{00000000-0005-0000-0000-000086340000}"/>
    <cellStyle name="Normal 19 2 3 2 2 3 2 2" xfId="13536" xr:uid="{00000000-0005-0000-0000-000087340000}"/>
    <cellStyle name="Normal 19 2 3 2 2 3 3" xfId="13537" xr:uid="{00000000-0005-0000-0000-000088340000}"/>
    <cellStyle name="Normal 19 2 3 2 2 4" xfId="13538" xr:uid="{00000000-0005-0000-0000-000089340000}"/>
    <cellStyle name="Normal 19 2 3 2 2 4 2" xfId="13539" xr:uid="{00000000-0005-0000-0000-00008A340000}"/>
    <cellStyle name="Normal 19 2 3 2 2 4 2 2" xfId="13540" xr:uid="{00000000-0005-0000-0000-00008B340000}"/>
    <cellStyle name="Normal 19 2 3 2 2 4 3" xfId="13541" xr:uid="{00000000-0005-0000-0000-00008C340000}"/>
    <cellStyle name="Normal 19 2 3 2 2 5" xfId="13542" xr:uid="{00000000-0005-0000-0000-00008D340000}"/>
    <cellStyle name="Normal 19 2 3 2 2 5 2" xfId="13543" xr:uid="{00000000-0005-0000-0000-00008E340000}"/>
    <cellStyle name="Normal 19 2 3 2 2 6" xfId="13544" xr:uid="{00000000-0005-0000-0000-00008F340000}"/>
    <cellStyle name="Normal 19 2 3 2 2 6 2" xfId="13545" xr:uid="{00000000-0005-0000-0000-000090340000}"/>
    <cellStyle name="Normal 19 2 3 2 2 7" xfId="13546" xr:uid="{00000000-0005-0000-0000-000091340000}"/>
    <cellStyle name="Normal 19 2 3 2 3" xfId="13547" xr:uid="{00000000-0005-0000-0000-000092340000}"/>
    <cellStyle name="Normal 19 2 3 2 3 2" xfId="13548" xr:uid="{00000000-0005-0000-0000-000093340000}"/>
    <cellStyle name="Normal 19 2 3 2 3 2 2" xfId="13549" xr:uid="{00000000-0005-0000-0000-000094340000}"/>
    <cellStyle name="Normal 19 2 3 2 3 2 2 2" xfId="13550" xr:uid="{00000000-0005-0000-0000-000095340000}"/>
    <cellStyle name="Normal 19 2 3 2 3 2 3" xfId="13551" xr:uid="{00000000-0005-0000-0000-000096340000}"/>
    <cellStyle name="Normal 19 2 3 2 3 3" xfId="13552" xr:uid="{00000000-0005-0000-0000-000097340000}"/>
    <cellStyle name="Normal 19 2 3 2 3 3 2" xfId="13553" xr:uid="{00000000-0005-0000-0000-000098340000}"/>
    <cellStyle name="Normal 19 2 3 2 3 3 2 2" xfId="13554" xr:uid="{00000000-0005-0000-0000-000099340000}"/>
    <cellStyle name="Normal 19 2 3 2 3 3 3" xfId="13555" xr:uid="{00000000-0005-0000-0000-00009A340000}"/>
    <cellStyle name="Normal 19 2 3 2 3 4" xfId="13556" xr:uid="{00000000-0005-0000-0000-00009B340000}"/>
    <cellStyle name="Normal 19 2 3 2 3 4 2" xfId="13557" xr:uid="{00000000-0005-0000-0000-00009C340000}"/>
    <cellStyle name="Normal 19 2 3 2 3 4 2 2" xfId="13558" xr:uid="{00000000-0005-0000-0000-00009D340000}"/>
    <cellStyle name="Normal 19 2 3 2 3 4 3" xfId="13559" xr:uid="{00000000-0005-0000-0000-00009E340000}"/>
    <cellStyle name="Normal 19 2 3 2 3 5" xfId="13560" xr:uid="{00000000-0005-0000-0000-00009F340000}"/>
    <cellStyle name="Normal 19 2 3 2 3 5 2" xfId="13561" xr:uid="{00000000-0005-0000-0000-0000A0340000}"/>
    <cellStyle name="Normal 19 2 3 2 3 6" xfId="13562" xr:uid="{00000000-0005-0000-0000-0000A1340000}"/>
    <cellStyle name="Normal 19 2 3 2 3 6 2" xfId="13563" xr:uid="{00000000-0005-0000-0000-0000A2340000}"/>
    <cellStyle name="Normal 19 2 3 2 3 7" xfId="13564" xr:uid="{00000000-0005-0000-0000-0000A3340000}"/>
    <cellStyle name="Normal 19 2 3 2 4" xfId="13565" xr:uid="{00000000-0005-0000-0000-0000A4340000}"/>
    <cellStyle name="Normal 19 2 3 2 4 2" xfId="13566" xr:uid="{00000000-0005-0000-0000-0000A5340000}"/>
    <cellStyle name="Normal 19 2 3 2 4 2 2" xfId="13567" xr:uid="{00000000-0005-0000-0000-0000A6340000}"/>
    <cellStyle name="Normal 19 2 3 2 4 3" xfId="13568" xr:uid="{00000000-0005-0000-0000-0000A7340000}"/>
    <cellStyle name="Normal 19 2 3 2 5" xfId="13569" xr:uid="{00000000-0005-0000-0000-0000A8340000}"/>
    <cellStyle name="Normal 19 2 3 2 5 2" xfId="13570" xr:uid="{00000000-0005-0000-0000-0000A9340000}"/>
    <cellStyle name="Normal 19 2 3 2 5 2 2" xfId="13571" xr:uid="{00000000-0005-0000-0000-0000AA340000}"/>
    <cellStyle name="Normal 19 2 3 2 5 3" xfId="13572" xr:uid="{00000000-0005-0000-0000-0000AB340000}"/>
    <cellStyle name="Normal 19 2 3 2 6" xfId="13573" xr:uid="{00000000-0005-0000-0000-0000AC340000}"/>
    <cellStyle name="Normal 19 2 3 2 6 2" xfId="13574" xr:uid="{00000000-0005-0000-0000-0000AD340000}"/>
    <cellStyle name="Normal 19 2 3 2 6 2 2" xfId="13575" xr:uid="{00000000-0005-0000-0000-0000AE340000}"/>
    <cellStyle name="Normal 19 2 3 2 6 3" xfId="13576" xr:uid="{00000000-0005-0000-0000-0000AF340000}"/>
    <cellStyle name="Normal 19 2 3 2 7" xfId="13577" xr:uid="{00000000-0005-0000-0000-0000B0340000}"/>
    <cellStyle name="Normal 19 2 3 2 7 2" xfId="13578" xr:uid="{00000000-0005-0000-0000-0000B1340000}"/>
    <cellStyle name="Normal 19 2 3 2 8" xfId="13579" xr:uid="{00000000-0005-0000-0000-0000B2340000}"/>
    <cellStyle name="Normal 19 2 3 2 8 2" xfId="13580" xr:uid="{00000000-0005-0000-0000-0000B3340000}"/>
    <cellStyle name="Normal 19 2 3 2 9" xfId="13581" xr:uid="{00000000-0005-0000-0000-0000B4340000}"/>
    <cellStyle name="Normal 19 2 3 3" xfId="13582" xr:uid="{00000000-0005-0000-0000-0000B5340000}"/>
    <cellStyle name="Normal 19 2 3 3 2" xfId="13583" xr:uid="{00000000-0005-0000-0000-0000B6340000}"/>
    <cellStyle name="Normal 19 2 3 3 2 2" xfId="13584" xr:uid="{00000000-0005-0000-0000-0000B7340000}"/>
    <cellStyle name="Normal 19 2 3 3 2 2 2" xfId="13585" xr:uid="{00000000-0005-0000-0000-0000B8340000}"/>
    <cellStyle name="Normal 19 2 3 3 2 2 2 2" xfId="13586" xr:uid="{00000000-0005-0000-0000-0000B9340000}"/>
    <cellStyle name="Normal 19 2 3 3 2 2 3" xfId="13587" xr:uid="{00000000-0005-0000-0000-0000BA340000}"/>
    <cellStyle name="Normal 19 2 3 3 2 3" xfId="13588" xr:uid="{00000000-0005-0000-0000-0000BB340000}"/>
    <cellStyle name="Normal 19 2 3 3 2 3 2" xfId="13589" xr:uid="{00000000-0005-0000-0000-0000BC340000}"/>
    <cellStyle name="Normal 19 2 3 3 2 3 2 2" xfId="13590" xr:uid="{00000000-0005-0000-0000-0000BD340000}"/>
    <cellStyle name="Normal 19 2 3 3 2 3 3" xfId="13591" xr:uid="{00000000-0005-0000-0000-0000BE340000}"/>
    <cellStyle name="Normal 19 2 3 3 2 4" xfId="13592" xr:uid="{00000000-0005-0000-0000-0000BF340000}"/>
    <cellStyle name="Normal 19 2 3 3 2 4 2" xfId="13593" xr:uid="{00000000-0005-0000-0000-0000C0340000}"/>
    <cellStyle name="Normal 19 2 3 3 2 4 2 2" xfId="13594" xr:uid="{00000000-0005-0000-0000-0000C1340000}"/>
    <cellStyle name="Normal 19 2 3 3 2 4 3" xfId="13595" xr:uid="{00000000-0005-0000-0000-0000C2340000}"/>
    <cellStyle name="Normal 19 2 3 3 2 5" xfId="13596" xr:uid="{00000000-0005-0000-0000-0000C3340000}"/>
    <cellStyle name="Normal 19 2 3 3 2 5 2" xfId="13597" xr:uid="{00000000-0005-0000-0000-0000C4340000}"/>
    <cellStyle name="Normal 19 2 3 3 2 6" xfId="13598" xr:uid="{00000000-0005-0000-0000-0000C5340000}"/>
    <cellStyle name="Normal 19 2 3 3 2 6 2" xfId="13599" xr:uid="{00000000-0005-0000-0000-0000C6340000}"/>
    <cellStyle name="Normal 19 2 3 3 2 7" xfId="13600" xr:uid="{00000000-0005-0000-0000-0000C7340000}"/>
    <cellStyle name="Normal 19 2 3 3 3" xfId="13601" xr:uid="{00000000-0005-0000-0000-0000C8340000}"/>
    <cellStyle name="Normal 19 2 3 3 3 2" xfId="13602" xr:uid="{00000000-0005-0000-0000-0000C9340000}"/>
    <cellStyle name="Normal 19 2 3 3 3 2 2" xfId="13603" xr:uid="{00000000-0005-0000-0000-0000CA340000}"/>
    <cellStyle name="Normal 19 2 3 3 3 3" xfId="13604" xr:uid="{00000000-0005-0000-0000-0000CB340000}"/>
    <cellStyle name="Normal 19 2 3 3 4" xfId="13605" xr:uid="{00000000-0005-0000-0000-0000CC340000}"/>
    <cellStyle name="Normal 19 2 3 3 4 2" xfId="13606" xr:uid="{00000000-0005-0000-0000-0000CD340000}"/>
    <cellStyle name="Normal 19 2 3 3 4 2 2" xfId="13607" xr:uid="{00000000-0005-0000-0000-0000CE340000}"/>
    <cellStyle name="Normal 19 2 3 3 4 3" xfId="13608" xr:uid="{00000000-0005-0000-0000-0000CF340000}"/>
    <cellStyle name="Normal 19 2 3 3 5" xfId="13609" xr:uid="{00000000-0005-0000-0000-0000D0340000}"/>
    <cellStyle name="Normal 19 2 3 3 5 2" xfId="13610" xr:uid="{00000000-0005-0000-0000-0000D1340000}"/>
    <cellStyle name="Normal 19 2 3 3 5 2 2" xfId="13611" xr:uid="{00000000-0005-0000-0000-0000D2340000}"/>
    <cellStyle name="Normal 19 2 3 3 5 3" xfId="13612" xr:uid="{00000000-0005-0000-0000-0000D3340000}"/>
    <cellStyle name="Normal 19 2 3 3 6" xfId="13613" xr:uid="{00000000-0005-0000-0000-0000D4340000}"/>
    <cellStyle name="Normal 19 2 3 3 6 2" xfId="13614" xr:uid="{00000000-0005-0000-0000-0000D5340000}"/>
    <cellStyle name="Normal 19 2 3 3 7" xfId="13615" xr:uid="{00000000-0005-0000-0000-0000D6340000}"/>
    <cellStyle name="Normal 19 2 3 3 7 2" xfId="13616" xr:uid="{00000000-0005-0000-0000-0000D7340000}"/>
    <cellStyle name="Normal 19 2 3 3 8" xfId="13617" xr:uid="{00000000-0005-0000-0000-0000D8340000}"/>
    <cellStyle name="Normal 19 2 3 4" xfId="13618" xr:uid="{00000000-0005-0000-0000-0000D9340000}"/>
    <cellStyle name="Normal 19 2 3 4 2" xfId="13619" xr:uid="{00000000-0005-0000-0000-0000DA340000}"/>
    <cellStyle name="Normal 19 2 3 4 2 2" xfId="13620" xr:uid="{00000000-0005-0000-0000-0000DB340000}"/>
    <cellStyle name="Normal 19 2 3 4 2 2 2" xfId="13621" xr:uid="{00000000-0005-0000-0000-0000DC340000}"/>
    <cellStyle name="Normal 19 2 3 4 2 3" xfId="13622" xr:uid="{00000000-0005-0000-0000-0000DD340000}"/>
    <cellStyle name="Normal 19 2 3 4 3" xfId="13623" xr:uid="{00000000-0005-0000-0000-0000DE340000}"/>
    <cellStyle name="Normal 19 2 3 4 3 2" xfId="13624" xr:uid="{00000000-0005-0000-0000-0000DF340000}"/>
    <cellStyle name="Normal 19 2 3 4 3 2 2" xfId="13625" xr:uid="{00000000-0005-0000-0000-0000E0340000}"/>
    <cellStyle name="Normal 19 2 3 4 3 3" xfId="13626" xr:uid="{00000000-0005-0000-0000-0000E1340000}"/>
    <cellStyle name="Normal 19 2 3 4 4" xfId="13627" xr:uid="{00000000-0005-0000-0000-0000E2340000}"/>
    <cellStyle name="Normal 19 2 3 4 4 2" xfId="13628" xr:uid="{00000000-0005-0000-0000-0000E3340000}"/>
    <cellStyle name="Normal 19 2 3 4 4 2 2" xfId="13629" xr:uid="{00000000-0005-0000-0000-0000E4340000}"/>
    <cellStyle name="Normal 19 2 3 4 4 3" xfId="13630" xr:uid="{00000000-0005-0000-0000-0000E5340000}"/>
    <cellStyle name="Normal 19 2 3 4 5" xfId="13631" xr:uid="{00000000-0005-0000-0000-0000E6340000}"/>
    <cellStyle name="Normal 19 2 3 4 5 2" xfId="13632" xr:uid="{00000000-0005-0000-0000-0000E7340000}"/>
    <cellStyle name="Normal 19 2 3 4 6" xfId="13633" xr:uid="{00000000-0005-0000-0000-0000E8340000}"/>
    <cellStyle name="Normal 19 2 3 4 6 2" xfId="13634" xr:uid="{00000000-0005-0000-0000-0000E9340000}"/>
    <cellStyle name="Normal 19 2 3 4 7" xfId="13635" xr:uid="{00000000-0005-0000-0000-0000EA340000}"/>
    <cellStyle name="Normal 19 2 3 5" xfId="13636" xr:uid="{00000000-0005-0000-0000-0000EB340000}"/>
    <cellStyle name="Normal 19 2 3 5 2" xfId="13637" xr:uid="{00000000-0005-0000-0000-0000EC340000}"/>
    <cellStyle name="Normal 19 2 3 5 2 2" xfId="13638" xr:uid="{00000000-0005-0000-0000-0000ED340000}"/>
    <cellStyle name="Normal 19 2 3 5 2 2 2" xfId="13639" xr:uid="{00000000-0005-0000-0000-0000EE340000}"/>
    <cellStyle name="Normal 19 2 3 5 2 3" xfId="13640" xr:uid="{00000000-0005-0000-0000-0000EF340000}"/>
    <cellStyle name="Normal 19 2 3 5 3" xfId="13641" xr:uid="{00000000-0005-0000-0000-0000F0340000}"/>
    <cellStyle name="Normal 19 2 3 5 3 2" xfId="13642" xr:uid="{00000000-0005-0000-0000-0000F1340000}"/>
    <cellStyle name="Normal 19 2 3 5 3 2 2" xfId="13643" xr:uid="{00000000-0005-0000-0000-0000F2340000}"/>
    <cellStyle name="Normal 19 2 3 5 3 3" xfId="13644" xr:uid="{00000000-0005-0000-0000-0000F3340000}"/>
    <cellStyle name="Normal 19 2 3 5 4" xfId="13645" xr:uid="{00000000-0005-0000-0000-0000F4340000}"/>
    <cellStyle name="Normal 19 2 3 5 4 2" xfId="13646" xr:uid="{00000000-0005-0000-0000-0000F5340000}"/>
    <cellStyle name="Normal 19 2 3 5 4 2 2" xfId="13647" xr:uid="{00000000-0005-0000-0000-0000F6340000}"/>
    <cellStyle name="Normal 19 2 3 5 4 3" xfId="13648" xr:uid="{00000000-0005-0000-0000-0000F7340000}"/>
    <cellStyle name="Normal 19 2 3 5 5" xfId="13649" xr:uid="{00000000-0005-0000-0000-0000F8340000}"/>
    <cellStyle name="Normal 19 2 3 5 5 2" xfId="13650" xr:uid="{00000000-0005-0000-0000-0000F9340000}"/>
    <cellStyle name="Normal 19 2 3 5 6" xfId="13651" xr:uid="{00000000-0005-0000-0000-0000FA340000}"/>
    <cellStyle name="Normal 19 2 3 5 6 2" xfId="13652" xr:uid="{00000000-0005-0000-0000-0000FB340000}"/>
    <cellStyle name="Normal 19 2 3 5 7" xfId="13653" xr:uid="{00000000-0005-0000-0000-0000FC340000}"/>
    <cellStyle name="Normal 19 2 3 6" xfId="13654" xr:uid="{00000000-0005-0000-0000-0000FD340000}"/>
    <cellStyle name="Normal 19 2 3 6 2" xfId="13655" xr:uid="{00000000-0005-0000-0000-0000FE340000}"/>
    <cellStyle name="Normal 19 2 3 6 2 2" xfId="13656" xr:uid="{00000000-0005-0000-0000-0000FF340000}"/>
    <cellStyle name="Normal 19 2 3 6 3" xfId="13657" xr:uid="{00000000-0005-0000-0000-000000350000}"/>
    <cellStyle name="Normal 19 2 3 7" xfId="13658" xr:uid="{00000000-0005-0000-0000-000001350000}"/>
    <cellStyle name="Normal 19 2 3 7 2" xfId="13659" xr:uid="{00000000-0005-0000-0000-000002350000}"/>
    <cellStyle name="Normal 19 2 3 7 2 2" xfId="13660" xr:uid="{00000000-0005-0000-0000-000003350000}"/>
    <cellStyle name="Normal 19 2 3 7 3" xfId="13661" xr:uid="{00000000-0005-0000-0000-000004350000}"/>
    <cellStyle name="Normal 19 2 3 8" xfId="13662" xr:uid="{00000000-0005-0000-0000-000005350000}"/>
    <cellStyle name="Normal 19 2 3 8 2" xfId="13663" xr:uid="{00000000-0005-0000-0000-000006350000}"/>
    <cellStyle name="Normal 19 2 3 8 2 2" xfId="13664" xr:uid="{00000000-0005-0000-0000-000007350000}"/>
    <cellStyle name="Normal 19 2 3 8 3" xfId="13665" xr:uid="{00000000-0005-0000-0000-000008350000}"/>
    <cellStyle name="Normal 19 2 3 9" xfId="13666" xr:uid="{00000000-0005-0000-0000-000009350000}"/>
    <cellStyle name="Normal 19 2 3 9 2" xfId="13667" xr:uid="{00000000-0005-0000-0000-00000A350000}"/>
    <cellStyle name="Normal 19 2 4" xfId="13668" xr:uid="{00000000-0005-0000-0000-00000B350000}"/>
    <cellStyle name="Normal 19 2 4 2" xfId="13669" xr:uid="{00000000-0005-0000-0000-00000C350000}"/>
    <cellStyle name="Normal 19 2 4 2 2" xfId="13670" xr:uid="{00000000-0005-0000-0000-00000D350000}"/>
    <cellStyle name="Normal 19 2 4 2 2 2" xfId="13671" xr:uid="{00000000-0005-0000-0000-00000E350000}"/>
    <cellStyle name="Normal 19 2 4 2 2 2 2" xfId="13672" xr:uid="{00000000-0005-0000-0000-00000F350000}"/>
    <cellStyle name="Normal 19 2 4 2 2 3" xfId="13673" xr:uid="{00000000-0005-0000-0000-000010350000}"/>
    <cellStyle name="Normal 19 2 4 2 3" xfId="13674" xr:uid="{00000000-0005-0000-0000-000011350000}"/>
    <cellStyle name="Normal 19 2 4 2 3 2" xfId="13675" xr:uid="{00000000-0005-0000-0000-000012350000}"/>
    <cellStyle name="Normal 19 2 4 2 3 2 2" xfId="13676" xr:uid="{00000000-0005-0000-0000-000013350000}"/>
    <cellStyle name="Normal 19 2 4 2 3 3" xfId="13677" xr:uid="{00000000-0005-0000-0000-000014350000}"/>
    <cellStyle name="Normal 19 2 4 2 4" xfId="13678" xr:uid="{00000000-0005-0000-0000-000015350000}"/>
    <cellStyle name="Normal 19 2 4 2 4 2" xfId="13679" xr:uid="{00000000-0005-0000-0000-000016350000}"/>
    <cellStyle name="Normal 19 2 4 2 4 2 2" xfId="13680" xr:uid="{00000000-0005-0000-0000-000017350000}"/>
    <cellStyle name="Normal 19 2 4 2 4 3" xfId="13681" xr:uid="{00000000-0005-0000-0000-000018350000}"/>
    <cellStyle name="Normal 19 2 4 2 5" xfId="13682" xr:uid="{00000000-0005-0000-0000-000019350000}"/>
    <cellStyle name="Normal 19 2 4 2 5 2" xfId="13683" xr:uid="{00000000-0005-0000-0000-00001A350000}"/>
    <cellStyle name="Normal 19 2 4 2 6" xfId="13684" xr:uid="{00000000-0005-0000-0000-00001B350000}"/>
    <cellStyle name="Normal 19 2 4 2 6 2" xfId="13685" xr:uid="{00000000-0005-0000-0000-00001C350000}"/>
    <cellStyle name="Normal 19 2 4 2 7" xfId="13686" xr:uid="{00000000-0005-0000-0000-00001D350000}"/>
    <cellStyle name="Normal 19 2 4 3" xfId="13687" xr:uid="{00000000-0005-0000-0000-00001E350000}"/>
    <cellStyle name="Normal 19 2 4 3 2" xfId="13688" xr:uid="{00000000-0005-0000-0000-00001F350000}"/>
    <cellStyle name="Normal 19 2 4 3 2 2" xfId="13689" xr:uid="{00000000-0005-0000-0000-000020350000}"/>
    <cellStyle name="Normal 19 2 4 3 2 2 2" xfId="13690" xr:uid="{00000000-0005-0000-0000-000021350000}"/>
    <cellStyle name="Normal 19 2 4 3 2 3" xfId="13691" xr:uid="{00000000-0005-0000-0000-000022350000}"/>
    <cellStyle name="Normal 19 2 4 3 3" xfId="13692" xr:uid="{00000000-0005-0000-0000-000023350000}"/>
    <cellStyle name="Normal 19 2 4 3 3 2" xfId="13693" xr:uid="{00000000-0005-0000-0000-000024350000}"/>
    <cellStyle name="Normal 19 2 4 3 3 2 2" xfId="13694" xr:uid="{00000000-0005-0000-0000-000025350000}"/>
    <cellStyle name="Normal 19 2 4 3 3 3" xfId="13695" xr:uid="{00000000-0005-0000-0000-000026350000}"/>
    <cellStyle name="Normal 19 2 4 3 4" xfId="13696" xr:uid="{00000000-0005-0000-0000-000027350000}"/>
    <cellStyle name="Normal 19 2 4 3 4 2" xfId="13697" xr:uid="{00000000-0005-0000-0000-000028350000}"/>
    <cellStyle name="Normal 19 2 4 3 4 2 2" xfId="13698" xr:uid="{00000000-0005-0000-0000-000029350000}"/>
    <cellStyle name="Normal 19 2 4 3 4 3" xfId="13699" xr:uid="{00000000-0005-0000-0000-00002A350000}"/>
    <cellStyle name="Normal 19 2 4 3 5" xfId="13700" xr:uid="{00000000-0005-0000-0000-00002B350000}"/>
    <cellStyle name="Normal 19 2 4 3 5 2" xfId="13701" xr:uid="{00000000-0005-0000-0000-00002C350000}"/>
    <cellStyle name="Normal 19 2 4 3 6" xfId="13702" xr:uid="{00000000-0005-0000-0000-00002D350000}"/>
    <cellStyle name="Normal 19 2 4 3 6 2" xfId="13703" xr:uid="{00000000-0005-0000-0000-00002E350000}"/>
    <cellStyle name="Normal 19 2 4 3 7" xfId="13704" xr:uid="{00000000-0005-0000-0000-00002F350000}"/>
    <cellStyle name="Normal 19 2 4 4" xfId="13705" xr:uid="{00000000-0005-0000-0000-000030350000}"/>
    <cellStyle name="Normal 19 2 4 4 2" xfId="13706" xr:uid="{00000000-0005-0000-0000-000031350000}"/>
    <cellStyle name="Normal 19 2 4 4 2 2" xfId="13707" xr:uid="{00000000-0005-0000-0000-000032350000}"/>
    <cellStyle name="Normal 19 2 4 4 3" xfId="13708" xr:uid="{00000000-0005-0000-0000-000033350000}"/>
    <cellStyle name="Normal 19 2 4 5" xfId="13709" xr:uid="{00000000-0005-0000-0000-000034350000}"/>
    <cellStyle name="Normal 19 2 4 5 2" xfId="13710" xr:uid="{00000000-0005-0000-0000-000035350000}"/>
    <cellStyle name="Normal 19 2 4 5 2 2" xfId="13711" xr:uid="{00000000-0005-0000-0000-000036350000}"/>
    <cellStyle name="Normal 19 2 4 5 3" xfId="13712" xr:uid="{00000000-0005-0000-0000-000037350000}"/>
    <cellStyle name="Normal 19 2 4 6" xfId="13713" xr:uid="{00000000-0005-0000-0000-000038350000}"/>
    <cellStyle name="Normal 19 2 4 6 2" xfId="13714" xr:uid="{00000000-0005-0000-0000-000039350000}"/>
    <cellStyle name="Normal 19 2 4 6 2 2" xfId="13715" xr:uid="{00000000-0005-0000-0000-00003A350000}"/>
    <cellStyle name="Normal 19 2 4 6 3" xfId="13716" xr:uid="{00000000-0005-0000-0000-00003B350000}"/>
    <cellStyle name="Normal 19 2 4 7" xfId="13717" xr:uid="{00000000-0005-0000-0000-00003C350000}"/>
    <cellStyle name="Normal 19 2 4 7 2" xfId="13718" xr:uid="{00000000-0005-0000-0000-00003D350000}"/>
    <cellStyle name="Normal 19 2 4 8" xfId="13719" xr:uid="{00000000-0005-0000-0000-00003E350000}"/>
    <cellStyle name="Normal 19 2 4 8 2" xfId="13720" xr:uid="{00000000-0005-0000-0000-00003F350000}"/>
    <cellStyle name="Normal 19 2 4 9" xfId="13721" xr:uid="{00000000-0005-0000-0000-000040350000}"/>
    <cellStyle name="Normal 19 2 5" xfId="13722" xr:uid="{00000000-0005-0000-0000-000041350000}"/>
    <cellStyle name="Normal 19 2 5 2" xfId="13723" xr:uid="{00000000-0005-0000-0000-000042350000}"/>
    <cellStyle name="Normal 19 2 5 2 2" xfId="13724" xr:uid="{00000000-0005-0000-0000-000043350000}"/>
    <cellStyle name="Normal 19 2 5 2 2 2" xfId="13725" xr:uid="{00000000-0005-0000-0000-000044350000}"/>
    <cellStyle name="Normal 19 2 5 2 2 2 2" xfId="13726" xr:uid="{00000000-0005-0000-0000-000045350000}"/>
    <cellStyle name="Normal 19 2 5 2 2 3" xfId="13727" xr:uid="{00000000-0005-0000-0000-000046350000}"/>
    <cellStyle name="Normal 19 2 5 2 3" xfId="13728" xr:uid="{00000000-0005-0000-0000-000047350000}"/>
    <cellStyle name="Normal 19 2 5 2 3 2" xfId="13729" xr:uid="{00000000-0005-0000-0000-000048350000}"/>
    <cellStyle name="Normal 19 2 5 2 3 2 2" xfId="13730" xr:uid="{00000000-0005-0000-0000-000049350000}"/>
    <cellStyle name="Normal 19 2 5 2 3 3" xfId="13731" xr:uid="{00000000-0005-0000-0000-00004A350000}"/>
    <cellStyle name="Normal 19 2 5 2 4" xfId="13732" xr:uid="{00000000-0005-0000-0000-00004B350000}"/>
    <cellStyle name="Normal 19 2 5 2 4 2" xfId="13733" xr:uid="{00000000-0005-0000-0000-00004C350000}"/>
    <cellStyle name="Normal 19 2 5 2 4 2 2" xfId="13734" xr:uid="{00000000-0005-0000-0000-00004D350000}"/>
    <cellStyle name="Normal 19 2 5 2 4 3" xfId="13735" xr:uid="{00000000-0005-0000-0000-00004E350000}"/>
    <cellStyle name="Normal 19 2 5 2 5" xfId="13736" xr:uid="{00000000-0005-0000-0000-00004F350000}"/>
    <cellStyle name="Normal 19 2 5 2 5 2" xfId="13737" xr:uid="{00000000-0005-0000-0000-000050350000}"/>
    <cellStyle name="Normal 19 2 5 2 6" xfId="13738" xr:uid="{00000000-0005-0000-0000-000051350000}"/>
    <cellStyle name="Normal 19 2 5 2 6 2" xfId="13739" xr:uid="{00000000-0005-0000-0000-000052350000}"/>
    <cellStyle name="Normal 19 2 5 2 7" xfId="13740" xr:uid="{00000000-0005-0000-0000-000053350000}"/>
    <cellStyle name="Normal 19 2 5 3" xfId="13741" xr:uid="{00000000-0005-0000-0000-000054350000}"/>
    <cellStyle name="Normal 19 2 5 3 2" xfId="13742" xr:uid="{00000000-0005-0000-0000-000055350000}"/>
    <cellStyle name="Normal 19 2 5 3 2 2" xfId="13743" xr:uid="{00000000-0005-0000-0000-000056350000}"/>
    <cellStyle name="Normal 19 2 5 3 3" xfId="13744" xr:uid="{00000000-0005-0000-0000-000057350000}"/>
    <cellStyle name="Normal 19 2 5 4" xfId="13745" xr:uid="{00000000-0005-0000-0000-000058350000}"/>
    <cellStyle name="Normal 19 2 5 4 2" xfId="13746" xr:uid="{00000000-0005-0000-0000-000059350000}"/>
    <cellStyle name="Normal 19 2 5 4 2 2" xfId="13747" xr:uid="{00000000-0005-0000-0000-00005A350000}"/>
    <cellStyle name="Normal 19 2 5 4 3" xfId="13748" xr:uid="{00000000-0005-0000-0000-00005B350000}"/>
    <cellStyle name="Normal 19 2 5 5" xfId="13749" xr:uid="{00000000-0005-0000-0000-00005C350000}"/>
    <cellStyle name="Normal 19 2 5 5 2" xfId="13750" xr:uid="{00000000-0005-0000-0000-00005D350000}"/>
    <cellStyle name="Normal 19 2 5 5 2 2" xfId="13751" xr:uid="{00000000-0005-0000-0000-00005E350000}"/>
    <cellStyle name="Normal 19 2 5 5 3" xfId="13752" xr:uid="{00000000-0005-0000-0000-00005F350000}"/>
    <cellStyle name="Normal 19 2 5 6" xfId="13753" xr:uid="{00000000-0005-0000-0000-000060350000}"/>
    <cellStyle name="Normal 19 2 5 6 2" xfId="13754" xr:uid="{00000000-0005-0000-0000-000061350000}"/>
    <cellStyle name="Normal 19 2 5 7" xfId="13755" xr:uid="{00000000-0005-0000-0000-000062350000}"/>
    <cellStyle name="Normal 19 2 5 7 2" xfId="13756" xr:uid="{00000000-0005-0000-0000-000063350000}"/>
    <cellStyle name="Normal 19 2 5 8" xfId="13757" xr:uid="{00000000-0005-0000-0000-000064350000}"/>
    <cellStyle name="Normal 19 2 6" xfId="13758" xr:uid="{00000000-0005-0000-0000-000065350000}"/>
    <cellStyle name="Normal 19 2 6 2" xfId="13759" xr:uid="{00000000-0005-0000-0000-000066350000}"/>
    <cellStyle name="Normal 19 2 6 2 2" xfId="13760" xr:uid="{00000000-0005-0000-0000-000067350000}"/>
    <cellStyle name="Normal 19 2 6 2 2 2" xfId="13761" xr:uid="{00000000-0005-0000-0000-000068350000}"/>
    <cellStyle name="Normal 19 2 6 2 3" xfId="13762" xr:uid="{00000000-0005-0000-0000-000069350000}"/>
    <cellStyle name="Normal 19 2 6 3" xfId="13763" xr:uid="{00000000-0005-0000-0000-00006A350000}"/>
    <cellStyle name="Normal 19 2 6 3 2" xfId="13764" xr:uid="{00000000-0005-0000-0000-00006B350000}"/>
    <cellStyle name="Normal 19 2 6 3 2 2" xfId="13765" xr:uid="{00000000-0005-0000-0000-00006C350000}"/>
    <cellStyle name="Normal 19 2 6 3 3" xfId="13766" xr:uid="{00000000-0005-0000-0000-00006D350000}"/>
    <cellStyle name="Normal 19 2 6 4" xfId="13767" xr:uid="{00000000-0005-0000-0000-00006E350000}"/>
    <cellStyle name="Normal 19 2 6 4 2" xfId="13768" xr:uid="{00000000-0005-0000-0000-00006F350000}"/>
    <cellStyle name="Normal 19 2 6 4 2 2" xfId="13769" xr:uid="{00000000-0005-0000-0000-000070350000}"/>
    <cellStyle name="Normal 19 2 6 4 3" xfId="13770" xr:uid="{00000000-0005-0000-0000-000071350000}"/>
    <cellStyle name="Normal 19 2 6 5" xfId="13771" xr:uid="{00000000-0005-0000-0000-000072350000}"/>
    <cellStyle name="Normal 19 2 6 5 2" xfId="13772" xr:uid="{00000000-0005-0000-0000-000073350000}"/>
    <cellStyle name="Normal 19 2 6 6" xfId="13773" xr:uid="{00000000-0005-0000-0000-000074350000}"/>
    <cellStyle name="Normal 19 2 6 6 2" xfId="13774" xr:uid="{00000000-0005-0000-0000-000075350000}"/>
    <cellStyle name="Normal 19 2 6 7" xfId="13775" xr:uid="{00000000-0005-0000-0000-000076350000}"/>
    <cellStyle name="Normal 19 2 7" xfId="13776" xr:uid="{00000000-0005-0000-0000-000077350000}"/>
    <cellStyle name="Normal 19 2 7 2" xfId="13777" xr:uid="{00000000-0005-0000-0000-000078350000}"/>
    <cellStyle name="Normal 19 2 7 2 2" xfId="13778" xr:uid="{00000000-0005-0000-0000-000079350000}"/>
    <cellStyle name="Normal 19 2 7 2 2 2" xfId="13779" xr:uid="{00000000-0005-0000-0000-00007A350000}"/>
    <cellStyle name="Normal 19 2 7 2 3" xfId="13780" xr:uid="{00000000-0005-0000-0000-00007B350000}"/>
    <cellStyle name="Normal 19 2 7 3" xfId="13781" xr:uid="{00000000-0005-0000-0000-00007C350000}"/>
    <cellStyle name="Normal 19 2 7 3 2" xfId="13782" xr:uid="{00000000-0005-0000-0000-00007D350000}"/>
    <cellStyle name="Normal 19 2 7 3 2 2" xfId="13783" xr:uid="{00000000-0005-0000-0000-00007E350000}"/>
    <cellStyle name="Normal 19 2 7 3 3" xfId="13784" xr:uid="{00000000-0005-0000-0000-00007F350000}"/>
    <cellStyle name="Normal 19 2 7 4" xfId="13785" xr:uid="{00000000-0005-0000-0000-000080350000}"/>
    <cellStyle name="Normal 19 2 7 4 2" xfId="13786" xr:uid="{00000000-0005-0000-0000-000081350000}"/>
    <cellStyle name="Normal 19 2 7 4 2 2" xfId="13787" xr:uid="{00000000-0005-0000-0000-000082350000}"/>
    <cellStyle name="Normal 19 2 7 4 3" xfId="13788" xr:uid="{00000000-0005-0000-0000-000083350000}"/>
    <cellStyle name="Normal 19 2 7 5" xfId="13789" xr:uid="{00000000-0005-0000-0000-000084350000}"/>
    <cellStyle name="Normal 19 2 7 5 2" xfId="13790" xr:uid="{00000000-0005-0000-0000-000085350000}"/>
    <cellStyle name="Normal 19 2 7 6" xfId="13791" xr:uid="{00000000-0005-0000-0000-000086350000}"/>
    <cellStyle name="Normal 19 2 7 6 2" xfId="13792" xr:uid="{00000000-0005-0000-0000-000087350000}"/>
    <cellStyle name="Normal 19 2 7 7" xfId="13793" xr:uid="{00000000-0005-0000-0000-000088350000}"/>
    <cellStyle name="Normal 19 2 8" xfId="13794" xr:uid="{00000000-0005-0000-0000-000089350000}"/>
    <cellStyle name="Normal 19 2 8 2" xfId="13795" xr:uid="{00000000-0005-0000-0000-00008A350000}"/>
    <cellStyle name="Normal 19 2 8 2 2" xfId="13796" xr:uid="{00000000-0005-0000-0000-00008B350000}"/>
    <cellStyle name="Normal 19 2 8 3" xfId="13797" xr:uid="{00000000-0005-0000-0000-00008C350000}"/>
    <cellStyle name="Normal 19 2 9" xfId="13798" xr:uid="{00000000-0005-0000-0000-00008D350000}"/>
    <cellStyle name="Normal 19 2 9 2" xfId="13799" xr:uid="{00000000-0005-0000-0000-00008E350000}"/>
    <cellStyle name="Normal 19 2 9 2 2" xfId="13800" xr:uid="{00000000-0005-0000-0000-00008F350000}"/>
    <cellStyle name="Normal 19 2 9 3" xfId="13801" xr:uid="{00000000-0005-0000-0000-000090350000}"/>
    <cellStyle name="Normal 19 2_Confidential Information" xfId="13802" xr:uid="{00000000-0005-0000-0000-000091350000}"/>
    <cellStyle name="Normal 19 3" xfId="461" xr:uid="{00000000-0005-0000-0000-000092350000}"/>
    <cellStyle name="Normal 19 3 10" xfId="13803" xr:uid="{00000000-0005-0000-0000-000093350000}"/>
    <cellStyle name="Normal 19 3 10 2" xfId="13804" xr:uid="{00000000-0005-0000-0000-000094350000}"/>
    <cellStyle name="Normal 19 3 10 2 2" xfId="13805" xr:uid="{00000000-0005-0000-0000-000095350000}"/>
    <cellStyle name="Normal 19 3 10 3" xfId="13806" xr:uid="{00000000-0005-0000-0000-000096350000}"/>
    <cellStyle name="Normal 19 3 11" xfId="13807" xr:uid="{00000000-0005-0000-0000-000097350000}"/>
    <cellStyle name="Normal 19 3 11 2" xfId="13808" xr:uid="{00000000-0005-0000-0000-000098350000}"/>
    <cellStyle name="Normal 19 3 12" xfId="13809" xr:uid="{00000000-0005-0000-0000-000099350000}"/>
    <cellStyle name="Normal 19 3 12 2" xfId="13810" xr:uid="{00000000-0005-0000-0000-00009A350000}"/>
    <cellStyle name="Normal 19 3 13" xfId="13811" xr:uid="{00000000-0005-0000-0000-00009B350000}"/>
    <cellStyle name="Normal 19 3 2" xfId="462" xr:uid="{00000000-0005-0000-0000-00009C350000}"/>
    <cellStyle name="Normal 19 3 2 10" xfId="13812" xr:uid="{00000000-0005-0000-0000-00009D350000}"/>
    <cellStyle name="Normal 19 3 2 10 2" xfId="13813" xr:uid="{00000000-0005-0000-0000-00009E350000}"/>
    <cellStyle name="Normal 19 3 2 11" xfId="13814" xr:uid="{00000000-0005-0000-0000-00009F350000}"/>
    <cellStyle name="Normal 19 3 2 2" xfId="13815" xr:uid="{00000000-0005-0000-0000-0000A0350000}"/>
    <cellStyle name="Normal 19 3 2 2 2" xfId="13816" xr:uid="{00000000-0005-0000-0000-0000A1350000}"/>
    <cellStyle name="Normal 19 3 2 2 2 2" xfId="13817" xr:uid="{00000000-0005-0000-0000-0000A2350000}"/>
    <cellStyle name="Normal 19 3 2 2 2 2 2" xfId="13818" xr:uid="{00000000-0005-0000-0000-0000A3350000}"/>
    <cellStyle name="Normal 19 3 2 2 2 2 2 2" xfId="13819" xr:uid="{00000000-0005-0000-0000-0000A4350000}"/>
    <cellStyle name="Normal 19 3 2 2 2 2 3" xfId="13820" xr:uid="{00000000-0005-0000-0000-0000A5350000}"/>
    <cellStyle name="Normal 19 3 2 2 2 3" xfId="13821" xr:uid="{00000000-0005-0000-0000-0000A6350000}"/>
    <cellStyle name="Normal 19 3 2 2 2 3 2" xfId="13822" xr:uid="{00000000-0005-0000-0000-0000A7350000}"/>
    <cellStyle name="Normal 19 3 2 2 2 3 2 2" xfId="13823" xr:uid="{00000000-0005-0000-0000-0000A8350000}"/>
    <cellStyle name="Normal 19 3 2 2 2 3 3" xfId="13824" xr:uid="{00000000-0005-0000-0000-0000A9350000}"/>
    <cellStyle name="Normal 19 3 2 2 2 4" xfId="13825" xr:uid="{00000000-0005-0000-0000-0000AA350000}"/>
    <cellStyle name="Normal 19 3 2 2 2 4 2" xfId="13826" xr:uid="{00000000-0005-0000-0000-0000AB350000}"/>
    <cellStyle name="Normal 19 3 2 2 2 4 2 2" xfId="13827" xr:uid="{00000000-0005-0000-0000-0000AC350000}"/>
    <cellStyle name="Normal 19 3 2 2 2 4 3" xfId="13828" xr:uid="{00000000-0005-0000-0000-0000AD350000}"/>
    <cellStyle name="Normal 19 3 2 2 2 5" xfId="13829" xr:uid="{00000000-0005-0000-0000-0000AE350000}"/>
    <cellStyle name="Normal 19 3 2 2 2 5 2" xfId="13830" xr:uid="{00000000-0005-0000-0000-0000AF350000}"/>
    <cellStyle name="Normal 19 3 2 2 2 6" xfId="13831" xr:uid="{00000000-0005-0000-0000-0000B0350000}"/>
    <cellStyle name="Normal 19 3 2 2 2 6 2" xfId="13832" xr:uid="{00000000-0005-0000-0000-0000B1350000}"/>
    <cellStyle name="Normal 19 3 2 2 2 7" xfId="13833" xr:uid="{00000000-0005-0000-0000-0000B2350000}"/>
    <cellStyle name="Normal 19 3 2 2 3" xfId="13834" xr:uid="{00000000-0005-0000-0000-0000B3350000}"/>
    <cellStyle name="Normal 19 3 2 2 3 2" xfId="13835" xr:uid="{00000000-0005-0000-0000-0000B4350000}"/>
    <cellStyle name="Normal 19 3 2 2 3 2 2" xfId="13836" xr:uid="{00000000-0005-0000-0000-0000B5350000}"/>
    <cellStyle name="Normal 19 3 2 2 3 2 2 2" xfId="13837" xr:uid="{00000000-0005-0000-0000-0000B6350000}"/>
    <cellStyle name="Normal 19 3 2 2 3 2 3" xfId="13838" xr:uid="{00000000-0005-0000-0000-0000B7350000}"/>
    <cellStyle name="Normal 19 3 2 2 3 3" xfId="13839" xr:uid="{00000000-0005-0000-0000-0000B8350000}"/>
    <cellStyle name="Normal 19 3 2 2 3 3 2" xfId="13840" xr:uid="{00000000-0005-0000-0000-0000B9350000}"/>
    <cellStyle name="Normal 19 3 2 2 3 3 2 2" xfId="13841" xr:uid="{00000000-0005-0000-0000-0000BA350000}"/>
    <cellStyle name="Normal 19 3 2 2 3 3 3" xfId="13842" xr:uid="{00000000-0005-0000-0000-0000BB350000}"/>
    <cellStyle name="Normal 19 3 2 2 3 4" xfId="13843" xr:uid="{00000000-0005-0000-0000-0000BC350000}"/>
    <cellStyle name="Normal 19 3 2 2 3 4 2" xfId="13844" xr:uid="{00000000-0005-0000-0000-0000BD350000}"/>
    <cellStyle name="Normal 19 3 2 2 3 4 2 2" xfId="13845" xr:uid="{00000000-0005-0000-0000-0000BE350000}"/>
    <cellStyle name="Normal 19 3 2 2 3 4 3" xfId="13846" xr:uid="{00000000-0005-0000-0000-0000BF350000}"/>
    <cellStyle name="Normal 19 3 2 2 3 5" xfId="13847" xr:uid="{00000000-0005-0000-0000-0000C0350000}"/>
    <cellStyle name="Normal 19 3 2 2 3 5 2" xfId="13848" xr:uid="{00000000-0005-0000-0000-0000C1350000}"/>
    <cellStyle name="Normal 19 3 2 2 3 6" xfId="13849" xr:uid="{00000000-0005-0000-0000-0000C2350000}"/>
    <cellStyle name="Normal 19 3 2 2 3 6 2" xfId="13850" xr:uid="{00000000-0005-0000-0000-0000C3350000}"/>
    <cellStyle name="Normal 19 3 2 2 3 7" xfId="13851" xr:uid="{00000000-0005-0000-0000-0000C4350000}"/>
    <cellStyle name="Normal 19 3 2 2 4" xfId="13852" xr:uid="{00000000-0005-0000-0000-0000C5350000}"/>
    <cellStyle name="Normal 19 3 2 2 4 2" xfId="13853" xr:uid="{00000000-0005-0000-0000-0000C6350000}"/>
    <cellStyle name="Normal 19 3 2 2 4 2 2" xfId="13854" xr:uid="{00000000-0005-0000-0000-0000C7350000}"/>
    <cellStyle name="Normal 19 3 2 2 4 3" xfId="13855" xr:uid="{00000000-0005-0000-0000-0000C8350000}"/>
    <cellStyle name="Normal 19 3 2 2 5" xfId="13856" xr:uid="{00000000-0005-0000-0000-0000C9350000}"/>
    <cellStyle name="Normal 19 3 2 2 5 2" xfId="13857" xr:uid="{00000000-0005-0000-0000-0000CA350000}"/>
    <cellStyle name="Normal 19 3 2 2 5 2 2" xfId="13858" xr:uid="{00000000-0005-0000-0000-0000CB350000}"/>
    <cellStyle name="Normal 19 3 2 2 5 3" xfId="13859" xr:uid="{00000000-0005-0000-0000-0000CC350000}"/>
    <cellStyle name="Normal 19 3 2 2 6" xfId="13860" xr:uid="{00000000-0005-0000-0000-0000CD350000}"/>
    <cellStyle name="Normal 19 3 2 2 6 2" xfId="13861" xr:uid="{00000000-0005-0000-0000-0000CE350000}"/>
    <cellStyle name="Normal 19 3 2 2 6 2 2" xfId="13862" xr:uid="{00000000-0005-0000-0000-0000CF350000}"/>
    <cellStyle name="Normal 19 3 2 2 6 3" xfId="13863" xr:uid="{00000000-0005-0000-0000-0000D0350000}"/>
    <cellStyle name="Normal 19 3 2 2 7" xfId="13864" xr:uid="{00000000-0005-0000-0000-0000D1350000}"/>
    <cellStyle name="Normal 19 3 2 2 7 2" xfId="13865" xr:uid="{00000000-0005-0000-0000-0000D2350000}"/>
    <cellStyle name="Normal 19 3 2 2 8" xfId="13866" xr:uid="{00000000-0005-0000-0000-0000D3350000}"/>
    <cellStyle name="Normal 19 3 2 2 8 2" xfId="13867" xr:uid="{00000000-0005-0000-0000-0000D4350000}"/>
    <cellStyle name="Normal 19 3 2 2 9" xfId="13868" xr:uid="{00000000-0005-0000-0000-0000D5350000}"/>
    <cellStyle name="Normal 19 3 2 3" xfId="13869" xr:uid="{00000000-0005-0000-0000-0000D6350000}"/>
    <cellStyle name="Normal 19 3 2 3 2" xfId="13870" xr:uid="{00000000-0005-0000-0000-0000D7350000}"/>
    <cellStyle name="Normal 19 3 2 3 2 2" xfId="13871" xr:uid="{00000000-0005-0000-0000-0000D8350000}"/>
    <cellStyle name="Normal 19 3 2 3 2 2 2" xfId="13872" xr:uid="{00000000-0005-0000-0000-0000D9350000}"/>
    <cellStyle name="Normal 19 3 2 3 2 2 2 2" xfId="13873" xr:uid="{00000000-0005-0000-0000-0000DA350000}"/>
    <cellStyle name="Normal 19 3 2 3 2 2 3" xfId="13874" xr:uid="{00000000-0005-0000-0000-0000DB350000}"/>
    <cellStyle name="Normal 19 3 2 3 2 3" xfId="13875" xr:uid="{00000000-0005-0000-0000-0000DC350000}"/>
    <cellStyle name="Normal 19 3 2 3 2 3 2" xfId="13876" xr:uid="{00000000-0005-0000-0000-0000DD350000}"/>
    <cellStyle name="Normal 19 3 2 3 2 3 2 2" xfId="13877" xr:uid="{00000000-0005-0000-0000-0000DE350000}"/>
    <cellStyle name="Normal 19 3 2 3 2 3 3" xfId="13878" xr:uid="{00000000-0005-0000-0000-0000DF350000}"/>
    <cellStyle name="Normal 19 3 2 3 2 4" xfId="13879" xr:uid="{00000000-0005-0000-0000-0000E0350000}"/>
    <cellStyle name="Normal 19 3 2 3 2 4 2" xfId="13880" xr:uid="{00000000-0005-0000-0000-0000E1350000}"/>
    <cellStyle name="Normal 19 3 2 3 2 4 2 2" xfId="13881" xr:uid="{00000000-0005-0000-0000-0000E2350000}"/>
    <cellStyle name="Normal 19 3 2 3 2 4 3" xfId="13882" xr:uid="{00000000-0005-0000-0000-0000E3350000}"/>
    <cellStyle name="Normal 19 3 2 3 2 5" xfId="13883" xr:uid="{00000000-0005-0000-0000-0000E4350000}"/>
    <cellStyle name="Normal 19 3 2 3 2 5 2" xfId="13884" xr:uid="{00000000-0005-0000-0000-0000E5350000}"/>
    <cellStyle name="Normal 19 3 2 3 2 6" xfId="13885" xr:uid="{00000000-0005-0000-0000-0000E6350000}"/>
    <cellStyle name="Normal 19 3 2 3 2 6 2" xfId="13886" xr:uid="{00000000-0005-0000-0000-0000E7350000}"/>
    <cellStyle name="Normal 19 3 2 3 2 7" xfId="13887" xr:uid="{00000000-0005-0000-0000-0000E8350000}"/>
    <cellStyle name="Normal 19 3 2 3 3" xfId="13888" xr:uid="{00000000-0005-0000-0000-0000E9350000}"/>
    <cellStyle name="Normal 19 3 2 3 3 2" xfId="13889" xr:uid="{00000000-0005-0000-0000-0000EA350000}"/>
    <cellStyle name="Normal 19 3 2 3 3 2 2" xfId="13890" xr:uid="{00000000-0005-0000-0000-0000EB350000}"/>
    <cellStyle name="Normal 19 3 2 3 3 3" xfId="13891" xr:uid="{00000000-0005-0000-0000-0000EC350000}"/>
    <cellStyle name="Normal 19 3 2 3 4" xfId="13892" xr:uid="{00000000-0005-0000-0000-0000ED350000}"/>
    <cellStyle name="Normal 19 3 2 3 4 2" xfId="13893" xr:uid="{00000000-0005-0000-0000-0000EE350000}"/>
    <cellStyle name="Normal 19 3 2 3 4 2 2" xfId="13894" xr:uid="{00000000-0005-0000-0000-0000EF350000}"/>
    <cellStyle name="Normal 19 3 2 3 4 3" xfId="13895" xr:uid="{00000000-0005-0000-0000-0000F0350000}"/>
    <cellStyle name="Normal 19 3 2 3 5" xfId="13896" xr:uid="{00000000-0005-0000-0000-0000F1350000}"/>
    <cellStyle name="Normal 19 3 2 3 5 2" xfId="13897" xr:uid="{00000000-0005-0000-0000-0000F2350000}"/>
    <cellStyle name="Normal 19 3 2 3 5 2 2" xfId="13898" xr:uid="{00000000-0005-0000-0000-0000F3350000}"/>
    <cellStyle name="Normal 19 3 2 3 5 3" xfId="13899" xr:uid="{00000000-0005-0000-0000-0000F4350000}"/>
    <cellStyle name="Normal 19 3 2 3 6" xfId="13900" xr:uid="{00000000-0005-0000-0000-0000F5350000}"/>
    <cellStyle name="Normal 19 3 2 3 6 2" xfId="13901" xr:uid="{00000000-0005-0000-0000-0000F6350000}"/>
    <cellStyle name="Normal 19 3 2 3 7" xfId="13902" xr:uid="{00000000-0005-0000-0000-0000F7350000}"/>
    <cellStyle name="Normal 19 3 2 3 7 2" xfId="13903" xr:uid="{00000000-0005-0000-0000-0000F8350000}"/>
    <cellStyle name="Normal 19 3 2 3 8" xfId="13904" xr:uid="{00000000-0005-0000-0000-0000F9350000}"/>
    <cellStyle name="Normal 19 3 2 4" xfId="13905" xr:uid="{00000000-0005-0000-0000-0000FA350000}"/>
    <cellStyle name="Normal 19 3 2 4 2" xfId="13906" xr:uid="{00000000-0005-0000-0000-0000FB350000}"/>
    <cellStyle name="Normal 19 3 2 4 2 2" xfId="13907" xr:uid="{00000000-0005-0000-0000-0000FC350000}"/>
    <cellStyle name="Normal 19 3 2 4 2 2 2" xfId="13908" xr:uid="{00000000-0005-0000-0000-0000FD350000}"/>
    <cellStyle name="Normal 19 3 2 4 2 3" xfId="13909" xr:uid="{00000000-0005-0000-0000-0000FE350000}"/>
    <cellStyle name="Normal 19 3 2 4 3" xfId="13910" xr:uid="{00000000-0005-0000-0000-0000FF350000}"/>
    <cellStyle name="Normal 19 3 2 4 3 2" xfId="13911" xr:uid="{00000000-0005-0000-0000-000000360000}"/>
    <cellStyle name="Normal 19 3 2 4 3 2 2" xfId="13912" xr:uid="{00000000-0005-0000-0000-000001360000}"/>
    <cellStyle name="Normal 19 3 2 4 3 3" xfId="13913" xr:uid="{00000000-0005-0000-0000-000002360000}"/>
    <cellStyle name="Normal 19 3 2 4 4" xfId="13914" xr:uid="{00000000-0005-0000-0000-000003360000}"/>
    <cellStyle name="Normal 19 3 2 4 4 2" xfId="13915" xr:uid="{00000000-0005-0000-0000-000004360000}"/>
    <cellStyle name="Normal 19 3 2 4 4 2 2" xfId="13916" xr:uid="{00000000-0005-0000-0000-000005360000}"/>
    <cellStyle name="Normal 19 3 2 4 4 3" xfId="13917" xr:uid="{00000000-0005-0000-0000-000006360000}"/>
    <cellStyle name="Normal 19 3 2 4 5" xfId="13918" xr:uid="{00000000-0005-0000-0000-000007360000}"/>
    <cellStyle name="Normal 19 3 2 4 5 2" xfId="13919" xr:uid="{00000000-0005-0000-0000-000008360000}"/>
    <cellStyle name="Normal 19 3 2 4 6" xfId="13920" xr:uid="{00000000-0005-0000-0000-000009360000}"/>
    <cellStyle name="Normal 19 3 2 4 6 2" xfId="13921" xr:uid="{00000000-0005-0000-0000-00000A360000}"/>
    <cellStyle name="Normal 19 3 2 4 7" xfId="13922" xr:uid="{00000000-0005-0000-0000-00000B360000}"/>
    <cellStyle name="Normal 19 3 2 5" xfId="13923" xr:uid="{00000000-0005-0000-0000-00000C360000}"/>
    <cellStyle name="Normal 19 3 2 5 2" xfId="13924" xr:uid="{00000000-0005-0000-0000-00000D360000}"/>
    <cellStyle name="Normal 19 3 2 5 2 2" xfId="13925" xr:uid="{00000000-0005-0000-0000-00000E360000}"/>
    <cellStyle name="Normal 19 3 2 5 2 2 2" xfId="13926" xr:uid="{00000000-0005-0000-0000-00000F360000}"/>
    <cellStyle name="Normal 19 3 2 5 2 3" xfId="13927" xr:uid="{00000000-0005-0000-0000-000010360000}"/>
    <cellStyle name="Normal 19 3 2 5 3" xfId="13928" xr:uid="{00000000-0005-0000-0000-000011360000}"/>
    <cellStyle name="Normal 19 3 2 5 3 2" xfId="13929" xr:uid="{00000000-0005-0000-0000-000012360000}"/>
    <cellStyle name="Normal 19 3 2 5 3 2 2" xfId="13930" xr:uid="{00000000-0005-0000-0000-000013360000}"/>
    <cellStyle name="Normal 19 3 2 5 3 3" xfId="13931" xr:uid="{00000000-0005-0000-0000-000014360000}"/>
    <cellStyle name="Normal 19 3 2 5 4" xfId="13932" xr:uid="{00000000-0005-0000-0000-000015360000}"/>
    <cellStyle name="Normal 19 3 2 5 4 2" xfId="13933" xr:uid="{00000000-0005-0000-0000-000016360000}"/>
    <cellStyle name="Normal 19 3 2 5 4 2 2" xfId="13934" xr:uid="{00000000-0005-0000-0000-000017360000}"/>
    <cellStyle name="Normal 19 3 2 5 4 3" xfId="13935" xr:uid="{00000000-0005-0000-0000-000018360000}"/>
    <cellStyle name="Normal 19 3 2 5 5" xfId="13936" xr:uid="{00000000-0005-0000-0000-000019360000}"/>
    <cellStyle name="Normal 19 3 2 5 5 2" xfId="13937" xr:uid="{00000000-0005-0000-0000-00001A360000}"/>
    <cellStyle name="Normal 19 3 2 5 6" xfId="13938" xr:uid="{00000000-0005-0000-0000-00001B360000}"/>
    <cellStyle name="Normal 19 3 2 5 6 2" xfId="13939" xr:uid="{00000000-0005-0000-0000-00001C360000}"/>
    <cellStyle name="Normal 19 3 2 5 7" xfId="13940" xr:uid="{00000000-0005-0000-0000-00001D360000}"/>
    <cellStyle name="Normal 19 3 2 6" xfId="13941" xr:uid="{00000000-0005-0000-0000-00001E360000}"/>
    <cellStyle name="Normal 19 3 2 6 2" xfId="13942" xr:uid="{00000000-0005-0000-0000-00001F360000}"/>
    <cellStyle name="Normal 19 3 2 6 2 2" xfId="13943" xr:uid="{00000000-0005-0000-0000-000020360000}"/>
    <cellStyle name="Normal 19 3 2 6 3" xfId="13944" xr:uid="{00000000-0005-0000-0000-000021360000}"/>
    <cellStyle name="Normal 19 3 2 7" xfId="13945" xr:uid="{00000000-0005-0000-0000-000022360000}"/>
    <cellStyle name="Normal 19 3 2 7 2" xfId="13946" xr:uid="{00000000-0005-0000-0000-000023360000}"/>
    <cellStyle name="Normal 19 3 2 7 2 2" xfId="13947" xr:uid="{00000000-0005-0000-0000-000024360000}"/>
    <cellStyle name="Normal 19 3 2 7 3" xfId="13948" xr:uid="{00000000-0005-0000-0000-000025360000}"/>
    <cellStyle name="Normal 19 3 2 8" xfId="13949" xr:uid="{00000000-0005-0000-0000-000026360000}"/>
    <cellStyle name="Normal 19 3 2 8 2" xfId="13950" xr:uid="{00000000-0005-0000-0000-000027360000}"/>
    <cellStyle name="Normal 19 3 2 8 2 2" xfId="13951" xr:uid="{00000000-0005-0000-0000-000028360000}"/>
    <cellStyle name="Normal 19 3 2 8 3" xfId="13952" xr:uid="{00000000-0005-0000-0000-000029360000}"/>
    <cellStyle name="Normal 19 3 2 9" xfId="13953" xr:uid="{00000000-0005-0000-0000-00002A360000}"/>
    <cellStyle name="Normal 19 3 2 9 2" xfId="13954" xr:uid="{00000000-0005-0000-0000-00002B360000}"/>
    <cellStyle name="Normal 19 3 3" xfId="463" xr:uid="{00000000-0005-0000-0000-00002C360000}"/>
    <cellStyle name="Normal 19 3 3 10" xfId="13955" xr:uid="{00000000-0005-0000-0000-00002D360000}"/>
    <cellStyle name="Normal 19 3 3 10 2" xfId="13956" xr:uid="{00000000-0005-0000-0000-00002E360000}"/>
    <cellStyle name="Normal 19 3 3 11" xfId="13957" xr:uid="{00000000-0005-0000-0000-00002F360000}"/>
    <cellStyle name="Normal 19 3 3 2" xfId="13958" xr:uid="{00000000-0005-0000-0000-000030360000}"/>
    <cellStyle name="Normal 19 3 3 2 2" xfId="13959" xr:uid="{00000000-0005-0000-0000-000031360000}"/>
    <cellStyle name="Normal 19 3 3 2 2 2" xfId="13960" xr:uid="{00000000-0005-0000-0000-000032360000}"/>
    <cellStyle name="Normal 19 3 3 2 2 2 2" xfId="13961" xr:uid="{00000000-0005-0000-0000-000033360000}"/>
    <cellStyle name="Normal 19 3 3 2 2 2 2 2" xfId="13962" xr:uid="{00000000-0005-0000-0000-000034360000}"/>
    <cellStyle name="Normal 19 3 3 2 2 2 3" xfId="13963" xr:uid="{00000000-0005-0000-0000-000035360000}"/>
    <cellStyle name="Normal 19 3 3 2 2 3" xfId="13964" xr:uid="{00000000-0005-0000-0000-000036360000}"/>
    <cellStyle name="Normal 19 3 3 2 2 3 2" xfId="13965" xr:uid="{00000000-0005-0000-0000-000037360000}"/>
    <cellStyle name="Normal 19 3 3 2 2 3 2 2" xfId="13966" xr:uid="{00000000-0005-0000-0000-000038360000}"/>
    <cellStyle name="Normal 19 3 3 2 2 3 3" xfId="13967" xr:uid="{00000000-0005-0000-0000-000039360000}"/>
    <cellStyle name="Normal 19 3 3 2 2 4" xfId="13968" xr:uid="{00000000-0005-0000-0000-00003A360000}"/>
    <cellStyle name="Normal 19 3 3 2 2 4 2" xfId="13969" xr:uid="{00000000-0005-0000-0000-00003B360000}"/>
    <cellStyle name="Normal 19 3 3 2 2 4 2 2" xfId="13970" xr:uid="{00000000-0005-0000-0000-00003C360000}"/>
    <cellStyle name="Normal 19 3 3 2 2 4 3" xfId="13971" xr:uid="{00000000-0005-0000-0000-00003D360000}"/>
    <cellStyle name="Normal 19 3 3 2 2 5" xfId="13972" xr:uid="{00000000-0005-0000-0000-00003E360000}"/>
    <cellStyle name="Normal 19 3 3 2 2 5 2" xfId="13973" xr:uid="{00000000-0005-0000-0000-00003F360000}"/>
    <cellStyle name="Normal 19 3 3 2 2 6" xfId="13974" xr:uid="{00000000-0005-0000-0000-000040360000}"/>
    <cellStyle name="Normal 19 3 3 2 2 6 2" xfId="13975" xr:uid="{00000000-0005-0000-0000-000041360000}"/>
    <cellStyle name="Normal 19 3 3 2 2 7" xfId="13976" xr:uid="{00000000-0005-0000-0000-000042360000}"/>
    <cellStyle name="Normal 19 3 3 2 3" xfId="13977" xr:uid="{00000000-0005-0000-0000-000043360000}"/>
    <cellStyle name="Normal 19 3 3 2 3 2" xfId="13978" xr:uid="{00000000-0005-0000-0000-000044360000}"/>
    <cellStyle name="Normal 19 3 3 2 3 2 2" xfId="13979" xr:uid="{00000000-0005-0000-0000-000045360000}"/>
    <cellStyle name="Normal 19 3 3 2 3 2 2 2" xfId="13980" xr:uid="{00000000-0005-0000-0000-000046360000}"/>
    <cellStyle name="Normal 19 3 3 2 3 2 3" xfId="13981" xr:uid="{00000000-0005-0000-0000-000047360000}"/>
    <cellStyle name="Normal 19 3 3 2 3 3" xfId="13982" xr:uid="{00000000-0005-0000-0000-000048360000}"/>
    <cellStyle name="Normal 19 3 3 2 3 3 2" xfId="13983" xr:uid="{00000000-0005-0000-0000-000049360000}"/>
    <cellStyle name="Normal 19 3 3 2 3 3 2 2" xfId="13984" xr:uid="{00000000-0005-0000-0000-00004A360000}"/>
    <cellStyle name="Normal 19 3 3 2 3 3 3" xfId="13985" xr:uid="{00000000-0005-0000-0000-00004B360000}"/>
    <cellStyle name="Normal 19 3 3 2 3 4" xfId="13986" xr:uid="{00000000-0005-0000-0000-00004C360000}"/>
    <cellStyle name="Normal 19 3 3 2 3 4 2" xfId="13987" xr:uid="{00000000-0005-0000-0000-00004D360000}"/>
    <cellStyle name="Normal 19 3 3 2 3 4 2 2" xfId="13988" xr:uid="{00000000-0005-0000-0000-00004E360000}"/>
    <cellStyle name="Normal 19 3 3 2 3 4 3" xfId="13989" xr:uid="{00000000-0005-0000-0000-00004F360000}"/>
    <cellStyle name="Normal 19 3 3 2 3 5" xfId="13990" xr:uid="{00000000-0005-0000-0000-000050360000}"/>
    <cellStyle name="Normal 19 3 3 2 3 5 2" xfId="13991" xr:uid="{00000000-0005-0000-0000-000051360000}"/>
    <cellStyle name="Normal 19 3 3 2 3 6" xfId="13992" xr:uid="{00000000-0005-0000-0000-000052360000}"/>
    <cellStyle name="Normal 19 3 3 2 3 6 2" xfId="13993" xr:uid="{00000000-0005-0000-0000-000053360000}"/>
    <cellStyle name="Normal 19 3 3 2 3 7" xfId="13994" xr:uid="{00000000-0005-0000-0000-000054360000}"/>
    <cellStyle name="Normal 19 3 3 2 4" xfId="13995" xr:uid="{00000000-0005-0000-0000-000055360000}"/>
    <cellStyle name="Normal 19 3 3 2 4 2" xfId="13996" xr:uid="{00000000-0005-0000-0000-000056360000}"/>
    <cellStyle name="Normal 19 3 3 2 4 2 2" xfId="13997" xr:uid="{00000000-0005-0000-0000-000057360000}"/>
    <cellStyle name="Normal 19 3 3 2 4 3" xfId="13998" xr:uid="{00000000-0005-0000-0000-000058360000}"/>
    <cellStyle name="Normal 19 3 3 2 5" xfId="13999" xr:uid="{00000000-0005-0000-0000-000059360000}"/>
    <cellStyle name="Normal 19 3 3 2 5 2" xfId="14000" xr:uid="{00000000-0005-0000-0000-00005A360000}"/>
    <cellStyle name="Normal 19 3 3 2 5 2 2" xfId="14001" xr:uid="{00000000-0005-0000-0000-00005B360000}"/>
    <cellStyle name="Normal 19 3 3 2 5 3" xfId="14002" xr:uid="{00000000-0005-0000-0000-00005C360000}"/>
    <cellStyle name="Normal 19 3 3 2 6" xfId="14003" xr:uid="{00000000-0005-0000-0000-00005D360000}"/>
    <cellStyle name="Normal 19 3 3 2 6 2" xfId="14004" xr:uid="{00000000-0005-0000-0000-00005E360000}"/>
    <cellStyle name="Normal 19 3 3 2 6 2 2" xfId="14005" xr:uid="{00000000-0005-0000-0000-00005F360000}"/>
    <cellStyle name="Normal 19 3 3 2 6 3" xfId="14006" xr:uid="{00000000-0005-0000-0000-000060360000}"/>
    <cellStyle name="Normal 19 3 3 2 7" xfId="14007" xr:uid="{00000000-0005-0000-0000-000061360000}"/>
    <cellStyle name="Normal 19 3 3 2 7 2" xfId="14008" xr:uid="{00000000-0005-0000-0000-000062360000}"/>
    <cellStyle name="Normal 19 3 3 2 8" xfId="14009" xr:uid="{00000000-0005-0000-0000-000063360000}"/>
    <cellStyle name="Normal 19 3 3 2 8 2" xfId="14010" xr:uid="{00000000-0005-0000-0000-000064360000}"/>
    <cellStyle name="Normal 19 3 3 2 9" xfId="14011" xr:uid="{00000000-0005-0000-0000-000065360000}"/>
    <cellStyle name="Normal 19 3 3 3" xfId="14012" xr:uid="{00000000-0005-0000-0000-000066360000}"/>
    <cellStyle name="Normal 19 3 3 3 2" xfId="14013" xr:uid="{00000000-0005-0000-0000-000067360000}"/>
    <cellStyle name="Normal 19 3 3 3 2 2" xfId="14014" xr:uid="{00000000-0005-0000-0000-000068360000}"/>
    <cellStyle name="Normal 19 3 3 3 2 2 2" xfId="14015" xr:uid="{00000000-0005-0000-0000-000069360000}"/>
    <cellStyle name="Normal 19 3 3 3 2 2 2 2" xfId="14016" xr:uid="{00000000-0005-0000-0000-00006A360000}"/>
    <cellStyle name="Normal 19 3 3 3 2 2 3" xfId="14017" xr:uid="{00000000-0005-0000-0000-00006B360000}"/>
    <cellStyle name="Normal 19 3 3 3 2 3" xfId="14018" xr:uid="{00000000-0005-0000-0000-00006C360000}"/>
    <cellStyle name="Normal 19 3 3 3 2 3 2" xfId="14019" xr:uid="{00000000-0005-0000-0000-00006D360000}"/>
    <cellStyle name="Normal 19 3 3 3 2 3 2 2" xfId="14020" xr:uid="{00000000-0005-0000-0000-00006E360000}"/>
    <cellStyle name="Normal 19 3 3 3 2 3 3" xfId="14021" xr:uid="{00000000-0005-0000-0000-00006F360000}"/>
    <cellStyle name="Normal 19 3 3 3 2 4" xfId="14022" xr:uid="{00000000-0005-0000-0000-000070360000}"/>
    <cellStyle name="Normal 19 3 3 3 2 4 2" xfId="14023" xr:uid="{00000000-0005-0000-0000-000071360000}"/>
    <cellStyle name="Normal 19 3 3 3 2 4 2 2" xfId="14024" xr:uid="{00000000-0005-0000-0000-000072360000}"/>
    <cellStyle name="Normal 19 3 3 3 2 4 3" xfId="14025" xr:uid="{00000000-0005-0000-0000-000073360000}"/>
    <cellStyle name="Normal 19 3 3 3 2 5" xfId="14026" xr:uid="{00000000-0005-0000-0000-000074360000}"/>
    <cellStyle name="Normal 19 3 3 3 2 5 2" xfId="14027" xr:uid="{00000000-0005-0000-0000-000075360000}"/>
    <cellStyle name="Normal 19 3 3 3 2 6" xfId="14028" xr:uid="{00000000-0005-0000-0000-000076360000}"/>
    <cellStyle name="Normal 19 3 3 3 2 6 2" xfId="14029" xr:uid="{00000000-0005-0000-0000-000077360000}"/>
    <cellStyle name="Normal 19 3 3 3 2 7" xfId="14030" xr:uid="{00000000-0005-0000-0000-000078360000}"/>
    <cellStyle name="Normal 19 3 3 3 3" xfId="14031" xr:uid="{00000000-0005-0000-0000-000079360000}"/>
    <cellStyle name="Normal 19 3 3 3 3 2" xfId="14032" xr:uid="{00000000-0005-0000-0000-00007A360000}"/>
    <cellStyle name="Normal 19 3 3 3 3 2 2" xfId="14033" xr:uid="{00000000-0005-0000-0000-00007B360000}"/>
    <cellStyle name="Normal 19 3 3 3 3 3" xfId="14034" xr:uid="{00000000-0005-0000-0000-00007C360000}"/>
    <cellStyle name="Normal 19 3 3 3 4" xfId="14035" xr:uid="{00000000-0005-0000-0000-00007D360000}"/>
    <cellStyle name="Normal 19 3 3 3 4 2" xfId="14036" xr:uid="{00000000-0005-0000-0000-00007E360000}"/>
    <cellStyle name="Normal 19 3 3 3 4 2 2" xfId="14037" xr:uid="{00000000-0005-0000-0000-00007F360000}"/>
    <cellStyle name="Normal 19 3 3 3 4 3" xfId="14038" xr:uid="{00000000-0005-0000-0000-000080360000}"/>
    <cellStyle name="Normal 19 3 3 3 5" xfId="14039" xr:uid="{00000000-0005-0000-0000-000081360000}"/>
    <cellStyle name="Normal 19 3 3 3 5 2" xfId="14040" xr:uid="{00000000-0005-0000-0000-000082360000}"/>
    <cellStyle name="Normal 19 3 3 3 5 2 2" xfId="14041" xr:uid="{00000000-0005-0000-0000-000083360000}"/>
    <cellStyle name="Normal 19 3 3 3 5 3" xfId="14042" xr:uid="{00000000-0005-0000-0000-000084360000}"/>
    <cellStyle name="Normal 19 3 3 3 6" xfId="14043" xr:uid="{00000000-0005-0000-0000-000085360000}"/>
    <cellStyle name="Normal 19 3 3 3 6 2" xfId="14044" xr:uid="{00000000-0005-0000-0000-000086360000}"/>
    <cellStyle name="Normal 19 3 3 3 7" xfId="14045" xr:uid="{00000000-0005-0000-0000-000087360000}"/>
    <cellStyle name="Normal 19 3 3 3 7 2" xfId="14046" xr:uid="{00000000-0005-0000-0000-000088360000}"/>
    <cellStyle name="Normal 19 3 3 3 8" xfId="14047" xr:uid="{00000000-0005-0000-0000-000089360000}"/>
    <cellStyle name="Normal 19 3 3 4" xfId="14048" xr:uid="{00000000-0005-0000-0000-00008A360000}"/>
    <cellStyle name="Normal 19 3 3 4 2" xfId="14049" xr:uid="{00000000-0005-0000-0000-00008B360000}"/>
    <cellStyle name="Normal 19 3 3 4 2 2" xfId="14050" xr:uid="{00000000-0005-0000-0000-00008C360000}"/>
    <cellStyle name="Normal 19 3 3 4 2 2 2" xfId="14051" xr:uid="{00000000-0005-0000-0000-00008D360000}"/>
    <cellStyle name="Normal 19 3 3 4 2 3" xfId="14052" xr:uid="{00000000-0005-0000-0000-00008E360000}"/>
    <cellStyle name="Normal 19 3 3 4 3" xfId="14053" xr:uid="{00000000-0005-0000-0000-00008F360000}"/>
    <cellStyle name="Normal 19 3 3 4 3 2" xfId="14054" xr:uid="{00000000-0005-0000-0000-000090360000}"/>
    <cellStyle name="Normal 19 3 3 4 3 2 2" xfId="14055" xr:uid="{00000000-0005-0000-0000-000091360000}"/>
    <cellStyle name="Normal 19 3 3 4 3 3" xfId="14056" xr:uid="{00000000-0005-0000-0000-000092360000}"/>
    <cellStyle name="Normal 19 3 3 4 4" xfId="14057" xr:uid="{00000000-0005-0000-0000-000093360000}"/>
    <cellStyle name="Normal 19 3 3 4 4 2" xfId="14058" xr:uid="{00000000-0005-0000-0000-000094360000}"/>
    <cellStyle name="Normal 19 3 3 4 4 2 2" xfId="14059" xr:uid="{00000000-0005-0000-0000-000095360000}"/>
    <cellStyle name="Normal 19 3 3 4 4 3" xfId="14060" xr:uid="{00000000-0005-0000-0000-000096360000}"/>
    <cellStyle name="Normal 19 3 3 4 5" xfId="14061" xr:uid="{00000000-0005-0000-0000-000097360000}"/>
    <cellStyle name="Normal 19 3 3 4 5 2" xfId="14062" xr:uid="{00000000-0005-0000-0000-000098360000}"/>
    <cellStyle name="Normal 19 3 3 4 6" xfId="14063" xr:uid="{00000000-0005-0000-0000-000099360000}"/>
    <cellStyle name="Normal 19 3 3 4 6 2" xfId="14064" xr:uid="{00000000-0005-0000-0000-00009A360000}"/>
    <cellStyle name="Normal 19 3 3 4 7" xfId="14065" xr:uid="{00000000-0005-0000-0000-00009B360000}"/>
    <cellStyle name="Normal 19 3 3 5" xfId="14066" xr:uid="{00000000-0005-0000-0000-00009C360000}"/>
    <cellStyle name="Normal 19 3 3 5 2" xfId="14067" xr:uid="{00000000-0005-0000-0000-00009D360000}"/>
    <cellStyle name="Normal 19 3 3 5 2 2" xfId="14068" xr:uid="{00000000-0005-0000-0000-00009E360000}"/>
    <cellStyle name="Normal 19 3 3 5 2 2 2" xfId="14069" xr:uid="{00000000-0005-0000-0000-00009F360000}"/>
    <cellStyle name="Normal 19 3 3 5 2 3" xfId="14070" xr:uid="{00000000-0005-0000-0000-0000A0360000}"/>
    <cellStyle name="Normal 19 3 3 5 3" xfId="14071" xr:uid="{00000000-0005-0000-0000-0000A1360000}"/>
    <cellStyle name="Normal 19 3 3 5 3 2" xfId="14072" xr:uid="{00000000-0005-0000-0000-0000A2360000}"/>
    <cellStyle name="Normal 19 3 3 5 3 2 2" xfId="14073" xr:uid="{00000000-0005-0000-0000-0000A3360000}"/>
    <cellStyle name="Normal 19 3 3 5 3 3" xfId="14074" xr:uid="{00000000-0005-0000-0000-0000A4360000}"/>
    <cellStyle name="Normal 19 3 3 5 4" xfId="14075" xr:uid="{00000000-0005-0000-0000-0000A5360000}"/>
    <cellStyle name="Normal 19 3 3 5 4 2" xfId="14076" xr:uid="{00000000-0005-0000-0000-0000A6360000}"/>
    <cellStyle name="Normal 19 3 3 5 4 2 2" xfId="14077" xr:uid="{00000000-0005-0000-0000-0000A7360000}"/>
    <cellStyle name="Normal 19 3 3 5 4 3" xfId="14078" xr:uid="{00000000-0005-0000-0000-0000A8360000}"/>
    <cellStyle name="Normal 19 3 3 5 5" xfId="14079" xr:uid="{00000000-0005-0000-0000-0000A9360000}"/>
    <cellStyle name="Normal 19 3 3 5 5 2" xfId="14080" xr:uid="{00000000-0005-0000-0000-0000AA360000}"/>
    <cellStyle name="Normal 19 3 3 5 6" xfId="14081" xr:uid="{00000000-0005-0000-0000-0000AB360000}"/>
    <cellStyle name="Normal 19 3 3 5 6 2" xfId="14082" xr:uid="{00000000-0005-0000-0000-0000AC360000}"/>
    <cellStyle name="Normal 19 3 3 5 7" xfId="14083" xr:uid="{00000000-0005-0000-0000-0000AD360000}"/>
    <cellStyle name="Normal 19 3 3 6" xfId="14084" xr:uid="{00000000-0005-0000-0000-0000AE360000}"/>
    <cellStyle name="Normal 19 3 3 6 2" xfId="14085" xr:uid="{00000000-0005-0000-0000-0000AF360000}"/>
    <cellStyle name="Normal 19 3 3 6 2 2" xfId="14086" xr:uid="{00000000-0005-0000-0000-0000B0360000}"/>
    <cellStyle name="Normal 19 3 3 6 3" xfId="14087" xr:uid="{00000000-0005-0000-0000-0000B1360000}"/>
    <cellStyle name="Normal 19 3 3 7" xfId="14088" xr:uid="{00000000-0005-0000-0000-0000B2360000}"/>
    <cellStyle name="Normal 19 3 3 7 2" xfId="14089" xr:uid="{00000000-0005-0000-0000-0000B3360000}"/>
    <cellStyle name="Normal 19 3 3 7 2 2" xfId="14090" xr:uid="{00000000-0005-0000-0000-0000B4360000}"/>
    <cellStyle name="Normal 19 3 3 7 3" xfId="14091" xr:uid="{00000000-0005-0000-0000-0000B5360000}"/>
    <cellStyle name="Normal 19 3 3 8" xfId="14092" xr:uid="{00000000-0005-0000-0000-0000B6360000}"/>
    <cellStyle name="Normal 19 3 3 8 2" xfId="14093" xr:uid="{00000000-0005-0000-0000-0000B7360000}"/>
    <cellStyle name="Normal 19 3 3 8 2 2" xfId="14094" xr:uid="{00000000-0005-0000-0000-0000B8360000}"/>
    <cellStyle name="Normal 19 3 3 8 3" xfId="14095" xr:uid="{00000000-0005-0000-0000-0000B9360000}"/>
    <cellStyle name="Normal 19 3 3 9" xfId="14096" xr:uid="{00000000-0005-0000-0000-0000BA360000}"/>
    <cellStyle name="Normal 19 3 3 9 2" xfId="14097" xr:uid="{00000000-0005-0000-0000-0000BB360000}"/>
    <cellStyle name="Normal 19 3 4" xfId="14098" xr:uid="{00000000-0005-0000-0000-0000BC360000}"/>
    <cellStyle name="Normal 19 3 4 2" xfId="14099" xr:uid="{00000000-0005-0000-0000-0000BD360000}"/>
    <cellStyle name="Normal 19 3 4 2 2" xfId="14100" xr:uid="{00000000-0005-0000-0000-0000BE360000}"/>
    <cellStyle name="Normal 19 3 4 2 2 2" xfId="14101" xr:uid="{00000000-0005-0000-0000-0000BF360000}"/>
    <cellStyle name="Normal 19 3 4 2 2 2 2" xfId="14102" xr:uid="{00000000-0005-0000-0000-0000C0360000}"/>
    <cellStyle name="Normal 19 3 4 2 2 3" xfId="14103" xr:uid="{00000000-0005-0000-0000-0000C1360000}"/>
    <cellStyle name="Normal 19 3 4 2 3" xfId="14104" xr:uid="{00000000-0005-0000-0000-0000C2360000}"/>
    <cellStyle name="Normal 19 3 4 2 3 2" xfId="14105" xr:uid="{00000000-0005-0000-0000-0000C3360000}"/>
    <cellStyle name="Normal 19 3 4 2 3 2 2" xfId="14106" xr:uid="{00000000-0005-0000-0000-0000C4360000}"/>
    <cellStyle name="Normal 19 3 4 2 3 3" xfId="14107" xr:uid="{00000000-0005-0000-0000-0000C5360000}"/>
    <cellStyle name="Normal 19 3 4 2 4" xfId="14108" xr:uid="{00000000-0005-0000-0000-0000C6360000}"/>
    <cellStyle name="Normal 19 3 4 2 4 2" xfId="14109" xr:uid="{00000000-0005-0000-0000-0000C7360000}"/>
    <cellStyle name="Normal 19 3 4 2 4 2 2" xfId="14110" xr:uid="{00000000-0005-0000-0000-0000C8360000}"/>
    <cellStyle name="Normal 19 3 4 2 4 3" xfId="14111" xr:uid="{00000000-0005-0000-0000-0000C9360000}"/>
    <cellStyle name="Normal 19 3 4 2 5" xfId="14112" xr:uid="{00000000-0005-0000-0000-0000CA360000}"/>
    <cellStyle name="Normal 19 3 4 2 5 2" xfId="14113" xr:uid="{00000000-0005-0000-0000-0000CB360000}"/>
    <cellStyle name="Normal 19 3 4 2 6" xfId="14114" xr:uid="{00000000-0005-0000-0000-0000CC360000}"/>
    <cellStyle name="Normal 19 3 4 2 6 2" xfId="14115" xr:uid="{00000000-0005-0000-0000-0000CD360000}"/>
    <cellStyle name="Normal 19 3 4 2 7" xfId="14116" xr:uid="{00000000-0005-0000-0000-0000CE360000}"/>
    <cellStyle name="Normal 19 3 4 3" xfId="14117" xr:uid="{00000000-0005-0000-0000-0000CF360000}"/>
    <cellStyle name="Normal 19 3 4 3 2" xfId="14118" xr:uid="{00000000-0005-0000-0000-0000D0360000}"/>
    <cellStyle name="Normal 19 3 4 3 2 2" xfId="14119" xr:uid="{00000000-0005-0000-0000-0000D1360000}"/>
    <cellStyle name="Normal 19 3 4 3 2 2 2" xfId="14120" xr:uid="{00000000-0005-0000-0000-0000D2360000}"/>
    <cellStyle name="Normal 19 3 4 3 2 3" xfId="14121" xr:uid="{00000000-0005-0000-0000-0000D3360000}"/>
    <cellStyle name="Normal 19 3 4 3 3" xfId="14122" xr:uid="{00000000-0005-0000-0000-0000D4360000}"/>
    <cellStyle name="Normal 19 3 4 3 3 2" xfId="14123" xr:uid="{00000000-0005-0000-0000-0000D5360000}"/>
    <cellStyle name="Normal 19 3 4 3 3 2 2" xfId="14124" xr:uid="{00000000-0005-0000-0000-0000D6360000}"/>
    <cellStyle name="Normal 19 3 4 3 3 3" xfId="14125" xr:uid="{00000000-0005-0000-0000-0000D7360000}"/>
    <cellStyle name="Normal 19 3 4 3 4" xfId="14126" xr:uid="{00000000-0005-0000-0000-0000D8360000}"/>
    <cellStyle name="Normal 19 3 4 3 4 2" xfId="14127" xr:uid="{00000000-0005-0000-0000-0000D9360000}"/>
    <cellStyle name="Normal 19 3 4 3 4 2 2" xfId="14128" xr:uid="{00000000-0005-0000-0000-0000DA360000}"/>
    <cellStyle name="Normal 19 3 4 3 4 3" xfId="14129" xr:uid="{00000000-0005-0000-0000-0000DB360000}"/>
    <cellStyle name="Normal 19 3 4 3 5" xfId="14130" xr:uid="{00000000-0005-0000-0000-0000DC360000}"/>
    <cellStyle name="Normal 19 3 4 3 5 2" xfId="14131" xr:uid="{00000000-0005-0000-0000-0000DD360000}"/>
    <cellStyle name="Normal 19 3 4 3 6" xfId="14132" xr:uid="{00000000-0005-0000-0000-0000DE360000}"/>
    <cellStyle name="Normal 19 3 4 3 6 2" xfId="14133" xr:uid="{00000000-0005-0000-0000-0000DF360000}"/>
    <cellStyle name="Normal 19 3 4 3 7" xfId="14134" xr:uid="{00000000-0005-0000-0000-0000E0360000}"/>
    <cellStyle name="Normal 19 3 4 4" xfId="14135" xr:uid="{00000000-0005-0000-0000-0000E1360000}"/>
    <cellStyle name="Normal 19 3 4 4 2" xfId="14136" xr:uid="{00000000-0005-0000-0000-0000E2360000}"/>
    <cellStyle name="Normal 19 3 4 4 2 2" xfId="14137" xr:uid="{00000000-0005-0000-0000-0000E3360000}"/>
    <cellStyle name="Normal 19 3 4 4 3" xfId="14138" xr:uid="{00000000-0005-0000-0000-0000E4360000}"/>
    <cellStyle name="Normal 19 3 4 5" xfId="14139" xr:uid="{00000000-0005-0000-0000-0000E5360000}"/>
    <cellStyle name="Normal 19 3 4 5 2" xfId="14140" xr:uid="{00000000-0005-0000-0000-0000E6360000}"/>
    <cellStyle name="Normal 19 3 4 5 2 2" xfId="14141" xr:uid="{00000000-0005-0000-0000-0000E7360000}"/>
    <cellStyle name="Normal 19 3 4 5 3" xfId="14142" xr:uid="{00000000-0005-0000-0000-0000E8360000}"/>
    <cellStyle name="Normal 19 3 4 6" xfId="14143" xr:uid="{00000000-0005-0000-0000-0000E9360000}"/>
    <cellStyle name="Normal 19 3 4 6 2" xfId="14144" xr:uid="{00000000-0005-0000-0000-0000EA360000}"/>
    <cellStyle name="Normal 19 3 4 6 2 2" xfId="14145" xr:uid="{00000000-0005-0000-0000-0000EB360000}"/>
    <cellStyle name="Normal 19 3 4 6 3" xfId="14146" xr:uid="{00000000-0005-0000-0000-0000EC360000}"/>
    <cellStyle name="Normal 19 3 4 7" xfId="14147" xr:uid="{00000000-0005-0000-0000-0000ED360000}"/>
    <cellStyle name="Normal 19 3 4 7 2" xfId="14148" xr:uid="{00000000-0005-0000-0000-0000EE360000}"/>
    <cellStyle name="Normal 19 3 4 8" xfId="14149" xr:uid="{00000000-0005-0000-0000-0000EF360000}"/>
    <cellStyle name="Normal 19 3 4 8 2" xfId="14150" xr:uid="{00000000-0005-0000-0000-0000F0360000}"/>
    <cellStyle name="Normal 19 3 4 9" xfId="14151" xr:uid="{00000000-0005-0000-0000-0000F1360000}"/>
    <cellStyle name="Normal 19 3 5" xfId="14152" xr:uid="{00000000-0005-0000-0000-0000F2360000}"/>
    <cellStyle name="Normal 19 3 5 2" xfId="14153" xr:uid="{00000000-0005-0000-0000-0000F3360000}"/>
    <cellStyle name="Normal 19 3 5 2 2" xfId="14154" xr:uid="{00000000-0005-0000-0000-0000F4360000}"/>
    <cellStyle name="Normal 19 3 5 2 2 2" xfId="14155" xr:uid="{00000000-0005-0000-0000-0000F5360000}"/>
    <cellStyle name="Normal 19 3 5 2 2 2 2" xfId="14156" xr:uid="{00000000-0005-0000-0000-0000F6360000}"/>
    <cellStyle name="Normal 19 3 5 2 2 3" xfId="14157" xr:uid="{00000000-0005-0000-0000-0000F7360000}"/>
    <cellStyle name="Normal 19 3 5 2 3" xfId="14158" xr:uid="{00000000-0005-0000-0000-0000F8360000}"/>
    <cellStyle name="Normal 19 3 5 2 3 2" xfId="14159" xr:uid="{00000000-0005-0000-0000-0000F9360000}"/>
    <cellStyle name="Normal 19 3 5 2 3 2 2" xfId="14160" xr:uid="{00000000-0005-0000-0000-0000FA360000}"/>
    <cellStyle name="Normal 19 3 5 2 3 3" xfId="14161" xr:uid="{00000000-0005-0000-0000-0000FB360000}"/>
    <cellStyle name="Normal 19 3 5 2 4" xfId="14162" xr:uid="{00000000-0005-0000-0000-0000FC360000}"/>
    <cellStyle name="Normal 19 3 5 2 4 2" xfId="14163" xr:uid="{00000000-0005-0000-0000-0000FD360000}"/>
    <cellStyle name="Normal 19 3 5 2 4 2 2" xfId="14164" xr:uid="{00000000-0005-0000-0000-0000FE360000}"/>
    <cellStyle name="Normal 19 3 5 2 4 3" xfId="14165" xr:uid="{00000000-0005-0000-0000-0000FF360000}"/>
    <cellStyle name="Normal 19 3 5 2 5" xfId="14166" xr:uid="{00000000-0005-0000-0000-000000370000}"/>
    <cellStyle name="Normal 19 3 5 2 5 2" xfId="14167" xr:uid="{00000000-0005-0000-0000-000001370000}"/>
    <cellStyle name="Normal 19 3 5 2 6" xfId="14168" xr:uid="{00000000-0005-0000-0000-000002370000}"/>
    <cellStyle name="Normal 19 3 5 2 6 2" xfId="14169" xr:uid="{00000000-0005-0000-0000-000003370000}"/>
    <cellStyle name="Normal 19 3 5 2 7" xfId="14170" xr:uid="{00000000-0005-0000-0000-000004370000}"/>
    <cellStyle name="Normal 19 3 5 3" xfId="14171" xr:uid="{00000000-0005-0000-0000-000005370000}"/>
    <cellStyle name="Normal 19 3 5 3 2" xfId="14172" xr:uid="{00000000-0005-0000-0000-000006370000}"/>
    <cellStyle name="Normal 19 3 5 3 2 2" xfId="14173" xr:uid="{00000000-0005-0000-0000-000007370000}"/>
    <cellStyle name="Normal 19 3 5 3 3" xfId="14174" xr:uid="{00000000-0005-0000-0000-000008370000}"/>
    <cellStyle name="Normal 19 3 5 4" xfId="14175" xr:uid="{00000000-0005-0000-0000-000009370000}"/>
    <cellStyle name="Normal 19 3 5 4 2" xfId="14176" xr:uid="{00000000-0005-0000-0000-00000A370000}"/>
    <cellStyle name="Normal 19 3 5 4 2 2" xfId="14177" xr:uid="{00000000-0005-0000-0000-00000B370000}"/>
    <cellStyle name="Normal 19 3 5 4 3" xfId="14178" xr:uid="{00000000-0005-0000-0000-00000C370000}"/>
    <cellStyle name="Normal 19 3 5 5" xfId="14179" xr:uid="{00000000-0005-0000-0000-00000D370000}"/>
    <cellStyle name="Normal 19 3 5 5 2" xfId="14180" xr:uid="{00000000-0005-0000-0000-00000E370000}"/>
    <cellStyle name="Normal 19 3 5 5 2 2" xfId="14181" xr:uid="{00000000-0005-0000-0000-00000F370000}"/>
    <cellStyle name="Normal 19 3 5 5 3" xfId="14182" xr:uid="{00000000-0005-0000-0000-000010370000}"/>
    <cellStyle name="Normal 19 3 5 6" xfId="14183" xr:uid="{00000000-0005-0000-0000-000011370000}"/>
    <cellStyle name="Normal 19 3 5 6 2" xfId="14184" xr:uid="{00000000-0005-0000-0000-000012370000}"/>
    <cellStyle name="Normal 19 3 5 7" xfId="14185" xr:uid="{00000000-0005-0000-0000-000013370000}"/>
    <cellStyle name="Normal 19 3 5 7 2" xfId="14186" xr:uid="{00000000-0005-0000-0000-000014370000}"/>
    <cellStyle name="Normal 19 3 5 8" xfId="14187" xr:uid="{00000000-0005-0000-0000-000015370000}"/>
    <cellStyle name="Normal 19 3 6" xfId="14188" xr:uid="{00000000-0005-0000-0000-000016370000}"/>
    <cellStyle name="Normal 19 3 6 2" xfId="14189" xr:uid="{00000000-0005-0000-0000-000017370000}"/>
    <cellStyle name="Normal 19 3 6 2 2" xfId="14190" xr:uid="{00000000-0005-0000-0000-000018370000}"/>
    <cellStyle name="Normal 19 3 6 2 2 2" xfId="14191" xr:uid="{00000000-0005-0000-0000-000019370000}"/>
    <cellStyle name="Normal 19 3 6 2 3" xfId="14192" xr:uid="{00000000-0005-0000-0000-00001A370000}"/>
    <cellStyle name="Normal 19 3 6 3" xfId="14193" xr:uid="{00000000-0005-0000-0000-00001B370000}"/>
    <cellStyle name="Normal 19 3 6 3 2" xfId="14194" xr:uid="{00000000-0005-0000-0000-00001C370000}"/>
    <cellStyle name="Normal 19 3 6 3 2 2" xfId="14195" xr:uid="{00000000-0005-0000-0000-00001D370000}"/>
    <cellStyle name="Normal 19 3 6 3 3" xfId="14196" xr:uid="{00000000-0005-0000-0000-00001E370000}"/>
    <cellStyle name="Normal 19 3 6 4" xfId="14197" xr:uid="{00000000-0005-0000-0000-00001F370000}"/>
    <cellStyle name="Normal 19 3 6 4 2" xfId="14198" xr:uid="{00000000-0005-0000-0000-000020370000}"/>
    <cellStyle name="Normal 19 3 6 4 2 2" xfId="14199" xr:uid="{00000000-0005-0000-0000-000021370000}"/>
    <cellStyle name="Normal 19 3 6 4 3" xfId="14200" xr:uid="{00000000-0005-0000-0000-000022370000}"/>
    <cellStyle name="Normal 19 3 6 5" xfId="14201" xr:uid="{00000000-0005-0000-0000-000023370000}"/>
    <cellStyle name="Normal 19 3 6 5 2" xfId="14202" xr:uid="{00000000-0005-0000-0000-000024370000}"/>
    <cellStyle name="Normal 19 3 6 6" xfId="14203" xr:uid="{00000000-0005-0000-0000-000025370000}"/>
    <cellStyle name="Normal 19 3 6 6 2" xfId="14204" xr:uid="{00000000-0005-0000-0000-000026370000}"/>
    <cellStyle name="Normal 19 3 6 7" xfId="14205" xr:uid="{00000000-0005-0000-0000-000027370000}"/>
    <cellStyle name="Normal 19 3 7" xfId="14206" xr:uid="{00000000-0005-0000-0000-000028370000}"/>
    <cellStyle name="Normal 19 3 7 2" xfId="14207" xr:uid="{00000000-0005-0000-0000-000029370000}"/>
    <cellStyle name="Normal 19 3 7 2 2" xfId="14208" xr:uid="{00000000-0005-0000-0000-00002A370000}"/>
    <cellStyle name="Normal 19 3 7 2 2 2" xfId="14209" xr:uid="{00000000-0005-0000-0000-00002B370000}"/>
    <cellStyle name="Normal 19 3 7 2 3" xfId="14210" xr:uid="{00000000-0005-0000-0000-00002C370000}"/>
    <cellStyle name="Normal 19 3 7 3" xfId="14211" xr:uid="{00000000-0005-0000-0000-00002D370000}"/>
    <cellStyle name="Normal 19 3 7 3 2" xfId="14212" xr:uid="{00000000-0005-0000-0000-00002E370000}"/>
    <cellStyle name="Normal 19 3 7 3 2 2" xfId="14213" xr:uid="{00000000-0005-0000-0000-00002F370000}"/>
    <cellStyle name="Normal 19 3 7 3 3" xfId="14214" xr:uid="{00000000-0005-0000-0000-000030370000}"/>
    <cellStyle name="Normal 19 3 7 4" xfId="14215" xr:uid="{00000000-0005-0000-0000-000031370000}"/>
    <cellStyle name="Normal 19 3 7 4 2" xfId="14216" xr:uid="{00000000-0005-0000-0000-000032370000}"/>
    <cellStyle name="Normal 19 3 7 4 2 2" xfId="14217" xr:uid="{00000000-0005-0000-0000-000033370000}"/>
    <cellStyle name="Normal 19 3 7 4 3" xfId="14218" xr:uid="{00000000-0005-0000-0000-000034370000}"/>
    <cellStyle name="Normal 19 3 7 5" xfId="14219" xr:uid="{00000000-0005-0000-0000-000035370000}"/>
    <cellStyle name="Normal 19 3 7 5 2" xfId="14220" xr:uid="{00000000-0005-0000-0000-000036370000}"/>
    <cellStyle name="Normal 19 3 7 6" xfId="14221" xr:uid="{00000000-0005-0000-0000-000037370000}"/>
    <cellStyle name="Normal 19 3 7 6 2" xfId="14222" xr:uid="{00000000-0005-0000-0000-000038370000}"/>
    <cellStyle name="Normal 19 3 7 7" xfId="14223" xr:uid="{00000000-0005-0000-0000-000039370000}"/>
    <cellStyle name="Normal 19 3 8" xfId="14224" xr:uid="{00000000-0005-0000-0000-00003A370000}"/>
    <cellStyle name="Normal 19 3 8 2" xfId="14225" xr:uid="{00000000-0005-0000-0000-00003B370000}"/>
    <cellStyle name="Normal 19 3 8 2 2" xfId="14226" xr:uid="{00000000-0005-0000-0000-00003C370000}"/>
    <cellStyle name="Normal 19 3 8 3" xfId="14227" xr:uid="{00000000-0005-0000-0000-00003D370000}"/>
    <cellStyle name="Normal 19 3 9" xfId="14228" xr:uid="{00000000-0005-0000-0000-00003E370000}"/>
    <cellStyle name="Normal 19 3 9 2" xfId="14229" xr:uid="{00000000-0005-0000-0000-00003F370000}"/>
    <cellStyle name="Normal 19 3 9 2 2" xfId="14230" xr:uid="{00000000-0005-0000-0000-000040370000}"/>
    <cellStyle name="Normal 19 3 9 3" xfId="14231" xr:uid="{00000000-0005-0000-0000-000041370000}"/>
    <cellStyle name="Normal 19 3_Confidential Information" xfId="14232" xr:uid="{00000000-0005-0000-0000-000042370000}"/>
    <cellStyle name="Normal 19 4" xfId="464" xr:uid="{00000000-0005-0000-0000-000043370000}"/>
    <cellStyle name="Normal 19 4 10" xfId="14233" xr:uid="{00000000-0005-0000-0000-000044370000}"/>
    <cellStyle name="Normal 19 4 10 2" xfId="14234" xr:uid="{00000000-0005-0000-0000-000045370000}"/>
    <cellStyle name="Normal 19 4 11" xfId="14235" xr:uid="{00000000-0005-0000-0000-000046370000}"/>
    <cellStyle name="Normal 19 4 2" xfId="14236" xr:uid="{00000000-0005-0000-0000-000047370000}"/>
    <cellStyle name="Normal 19 4 2 2" xfId="14237" xr:uid="{00000000-0005-0000-0000-000048370000}"/>
    <cellStyle name="Normal 19 4 2 2 2" xfId="14238" xr:uid="{00000000-0005-0000-0000-000049370000}"/>
    <cellStyle name="Normal 19 4 2 2 2 2" xfId="14239" xr:uid="{00000000-0005-0000-0000-00004A370000}"/>
    <cellStyle name="Normal 19 4 2 2 2 2 2" xfId="14240" xr:uid="{00000000-0005-0000-0000-00004B370000}"/>
    <cellStyle name="Normal 19 4 2 2 2 3" xfId="14241" xr:uid="{00000000-0005-0000-0000-00004C370000}"/>
    <cellStyle name="Normal 19 4 2 2 3" xfId="14242" xr:uid="{00000000-0005-0000-0000-00004D370000}"/>
    <cellStyle name="Normal 19 4 2 2 3 2" xfId="14243" xr:uid="{00000000-0005-0000-0000-00004E370000}"/>
    <cellStyle name="Normal 19 4 2 2 3 2 2" xfId="14244" xr:uid="{00000000-0005-0000-0000-00004F370000}"/>
    <cellStyle name="Normal 19 4 2 2 3 3" xfId="14245" xr:uid="{00000000-0005-0000-0000-000050370000}"/>
    <cellStyle name="Normal 19 4 2 2 4" xfId="14246" xr:uid="{00000000-0005-0000-0000-000051370000}"/>
    <cellStyle name="Normal 19 4 2 2 4 2" xfId="14247" xr:uid="{00000000-0005-0000-0000-000052370000}"/>
    <cellStyle name="Normal 19 4 2 2 4 2 2" xfId="14248" xr:uid="{00000000-0005-0000-0000-000053370000}"/>
    <cellStyle name="Normal 19 4 2 2 4 3" xfId="14249" xr:uid="{00000000-0005-0000-0000-000054370000}"/>
    <cellStyle name="Normal 19 4 2 2 5" xfId="14250" xr:uid="{00000000-0005-0000-0000-000055370000}"/>
    <cellStyle name="Normal 19 4 2 2 5 2" xfId="14251" xr:uid="{00000000-0005-0000-0000-000056370000}"/>
    <cellStyle name="Normal 19 4 2 2 6" xfId="14252" xr:uid="{00000000-0005-0000-0000-000057370000}"/>
    <cellStyle name="Normal 19 4 2 2 6 2" xfId="14253" xr:uid="{00000000-0005-0000-0000-000058370000}"/>
    <cellStyle name="Normal 19 4 2 2 7" xfId="14254" xr:uid="{00000000-0005-0000-0000-000059370000}"/>
    <cellStyle name="Normal 19 4 2 3" xfId="14255" xr:uid="{00000000-0005-0000-0000-00005A370000}"/>
    <cellStyle name="Normal 19 4 2 3 2" xfId="14256" xr:uid="{00000000-0005-0000-0000-00005B370000}"/>
    <cellStyle name="Normal 19 4 2 3 2 2" xfId="14257" xr:uid="{00000000-0005-0000-0000-00005C370000}"/>
    <cellStyle name="Normal 19 4 2 3 2 2 2" xfId="14258" xr:uid="{00000000-0005-0000-0000-00005D370000}"/>
    <cellStyle name="Normal 19 4 2 3 2 3" xfId="14259" xr:uid="{00000000-0005-0000-0000-00005E370000}"/>
    <cellStyle name="Normal 19 4 2 3 3" xfId="14260" xr:uid="{00000000-0005-0000-0000-00005F370000}"/>
    <cellStyle name="Normal 19 4 2 3 3 2" xfId="14261" xr:uid="{00000000-0005-0000-0000-000060370000}"/>
    <cellStyle name="Normal 19 4 2 3 3 2 2" xfId="14262" xr:uid="{00000000-0005-0000-0000-000061370000}"/>
    <cellStyle name="Normal 19 4 2 3 3 3" xfId="14263" xr:uid="{00000000-0005-0000-0000-000062370000}"/>
    <cellStyle name="Normal 19 4 2 3 4" xfId="14264" xr:uid="{00000000-0005-0000-0000-000063370000}"/>
    <cellStyle name="Normal 19 4 2 3 4 2" xfId="14265" xr:uid="{00000000-0005-0000-0000-000064370000}"/>
    <cellStyle name="Normal 19 4 2 3 4 2 2" xfId="14266" xr:uid="{00000000-0005-0000-0000-000065370000}"/>
    <cellStyle name="Normal 19 4 2 3 4 3" xfId="14267" xr:uid="{00000000-0005-0000-0000-000066370000}"/>
    <cellStyle name="Normal 19 4 2 3 5" xfId="14268" xr:uid="{00000000-0005-0000-0000-000067370000}"/>
    <cellStyle name="Normal 19 4 2 3 5 2" xfId="14269" xr:uid="{00000000-0005-0000-0000-000068370000}"/>
    <cellStyle name="Normal 19 4 2 3 6" xfId="14270" xr:uid="{00000000-0005-0000-0000-000069370000}"/>
    <cellStyle name="Normal 19 4 2 3 6 2" xfId="14271" xr:uid="{00000000-0005-0000-0000-00006A370000}"/>
    <cellStyle name="Normal 19 4 2 3 7" xfId="14272" xr:uid="{00000000-0005-0000-0000-00006B370000}"/>
    <cellStyle name="Normal 19 4 2 4" xfId="14273" xr:uid="{00000000-0005-0000-0000-00006C370000}"/>
    <cellStyle name="Normal 19 4 2 4 2" xfId="14274" xr:uid="{00000000-0005-0000-0000-00006D370000}"/>
    <cellStyle name="Normal 19 4 2 4 2 2" xfId="14275" xr:uid="{00000000-0005-0000-0000-00006E370000}"/>
    <cellStyle name="Normal 19 4 2 4 3" xfId="14276" xr:uid="{00000000-0005-0000-0000-00006F370000}"/>
    <cellStyle name="Normal 19 4 2 5" xfId="14277" xr:uid="{00000000-0005-0000-0000-000070370000}"/>
    <cellStyle name="Normal 19 4 2 5 2" xfId="14278" xr:uid="{00000000-0005-0000-0000-000071370000}"/>
    <cellStyle name="Normal 19 4 2 5 2 2" xfId="14279" xr:uid="{00000000-0005-0000-0000-000072370000}"/>
    <cellStyle name="Normal 19 4 2 5 3" xfId="14280" xr:uid="{00000000-0005-0000-0000-000073370000}"/>
    <cellStyle name="Normal 19 4 2 6" xfId="14281" xr:uid="{00000000-0005-0000-0000-000074370000}"/>
    <cellStyle name="Normal 19 4 2 6 2" xfId="14282" xr:uid="{00000000-0005-0000-0000-000075370000}"/>
    <cellStyle name="Normal 19 4 2 6 2 2" xfId="14283" xr:uid="{00000000-0005-0000-0000-000076370000}"/>
    <cellStyle name="Normal 19 4 2 6 3" xfId="14284" xr:uid="{00000000-0005-0000-0000-000077370000}"/>
    <cellStyle name="Normal 19 4 2 7" xfId="14285" xr:uid="{00000000-0005-0000-0000-000078370000}"/>
    <cellStyle name="Normal 19 4 2 7 2" xfId="14286" xr:uid="{00000000-0005-0000-0000-000079370000}"/>
    <cellStyle name="Normal 19 4 2 8" xfId="14287" xr:uid="{00000000-0005-0000-0000-00007A370000}"/>
    <cellStyle name="Normal 19 4 2 8 2" xfId="14288" xr:uid="{00000000-0005-0000-0000-00007B370000}"/>
    <cellStyle name="Normal 19 4 2 9" xfId="14289" xr:uid="{00000000-0005-0000-0000-00007C370000}"/>
    <cellStyle name="Normal 19 4 3" xfId="14290" xr:uid="{00000000-0005-0000-0000-00007D370000}"/>
    <cellStyle name="Normal 19 4 3 2" xfId="14291" xr:uid="{00000000-0005-0000-0000-00007E370000}"/>
    <cellStyle name="Normal 19 4 3 2 2" xfId="14292" xr:uid="{00000000-0005-0000-0000-00007F370000}"/>
    <cellStyle name="Normal 19 4 3 2 2 2" xfId="14293" xr:uid="{00000000-0005-0000-0000-000080370000}"/>
    <cellStyle name="Normal 19 4 3 2 2 2 2" xfId="14294" xr:uid="{00000000-0005-0000-0000-000081370000}"/>
    <cellStyle name="Normal 19 4 3 2 2 3" xfId="14295" xr:uid="{00000000-0005-0000-0000-000082370000}"/>
    <cellStyle name="Normal 19 4 3 2 3" xfId="14296" xr:uid="{00000000-0005-0000-0000-000083370000}"/>
    <cellStyle name="Normal 19 4 3 2 3 2" xfId="14297" xr:uid="{00000000-0005-0000-0000-000084370000}"/>
    <cellStyle name="Normal 19 4 3 2 3 2 2" xfId="14298" xr:uid="{00000000-0005-0000-0000-000085370000}"/>
    <cellStyle name="Normal 19 4 3 2 3 3" xfId="14299" xr:uid="{00000000-0005-0000-0000-000086370000}"/>
    <cellStyle name="Normal 19 4 3 2 4" xfId="14300" xr:uid="{00000000-0005-0000-0000-000087370000}"/>
    <cellStyle name="Normal 19 4 3 2 4 2" xfId="14301" xr:uid="{00000000-0005-0000-0000-000088370000}"/>
    <cellStyle name="Normal 19 4 3 2 4 2 2" xfId="14302" xr:uid="{00000000-0005-0000-0000-000089370000}"/>
    <cellStyle name="Normal 19 4 3 2 4 3" xfId="14303" xr:uid="{00000000-0005-0000-0000-00008A370000}"/>
    <cellStyle name="Normal 19 4 3 2 5" xfId="14304" xr:uid="{00000000-0005-0000-0000-00008B370000}"/>
    <cellStyle name="Normal 19 4 3 2 5 2" xfId="14305" xr:uid="{00000000-0005-0000-0000-00008C370000}"/>
    <cellStyle name="Normal 19 4 3 2 6" xfId="14306" xr:uid="{00000000-0005-0000-0000-00008D370000}"/>
    <cellStyle name="Normal 19 4 3 2 6 2" xfId="14307" xr:uid="{00000000-0005-0000-0000-00008E370000}"/>
    <cellStyle name="Normal 19 4 3 2 7" xfId="14308" xr:uid="{00000000-0005-0000-0000-00008F370000}"/>
    <cellStyle name="Normal 19 4 3 3" xfId="14309" xr:uid="{00000000-0005-0000-0000-000090370000}"/>
    <cellStyle name="Normal 19 4 3 3 2" xfId="14310" xr:uid="{00000000-0005-0000-0000-000091370000}"/>
    <cellStyle name="Normal 19 4 3 3 2 2" xfId="14311" xr:uid="{00000000-0005-0000-0000-000092370000}"/>
    <cellStyle name="Normal 19 4 3 3 3" xfId="14312" xr:uid="{00000000-0005-0000-0000-000093370000}"/>
    <cellStyle name="Normal 19 4 3 4" xfId="14313" xr:uid="{00000000-0005-0000-0000-000094370000}"/>
    <cellStyle name="Normal 19 4 3 4 2" xfId="14314" xr:uid="{00000000-0005-0000-0000-000095370000}"/>
    <cellStyle name="Normal 19 4 3 4 2 2" xfId="14315" xr:uid="{00000000-0005-0000-0000-000096370000}"/>
    <cellStyle name="Normal 19 4 3 4 3" xfId="14316" xr:uid="{00000000-0005-0000-0000-000097370000}"/>
    <cellStyle name="Normal 19 4 3 5" xfId="14317" xr:uid="{00000000-0005-0000-0000-000098370000}"/>
    <cellStyle name="Normal 19 4 3 5 2" xfId="14318" xr:uid="{00000000-0005-0000-0000-000099370000}"/>
    <cellStyle name="Normal 19 4 3 5 2 2" xfId="14319" xr:uid="{00000000-0005-0000-0000-00009A370000}"/>
    <cellStyle name="Normal 19 4 3 5 3" xfId="14320" xr:uid="{00000000-0005-0000-0000-00009B370000}"/>
    <cellStyle name="Normal 19 4 3 6" xfId="14321" xr:uid="{00000000-0005-0000-0000-00009C370000}"/>
    <cellStyle name="Normal 19 4 3 6 2" xfId="14322" xr:uid="{00000000-0005-0000-0000-00009D370000}"/>
    <cellStyle name="Normal 19 4 3 7" xfId="14323" xr:uid="{00000000-0005-0000-0000-00009E370000}"/>
    <cellStyle name="Normal 19 4 3 7 2" xfId="14324" xr:uid="{00000000-0005-0000-0000-00009F370000}"/>
    <cellStyle name="Normal 19 4 3 8" xfId="14325" xr:uid="{00000000-0005-0000-0000-0000A0370000}"/>
    <cellStyle name="Normal 19 4 4" xfId="14326" xr:uid="{00000000-0005-0000-0000-0000A1370000}"/>
    <cellStyle name="Normal 19 4 4 2" xfId="14327" xr:uid="{00000000-0005-0000-0000-0000A2370000}"/>
    <cellStyle name="Normal 19 4 4 2 2" xfId="14328" xr:uid="{00000000-0005-0000-0000-0000A3370000}"/>
    <cellStyle name="Normal 19 4 4 2 2 2" xfId="14329" xr:uid="{00000000-0005-0000-0000-0000A4370000}"/>
    <cellStyle name="Normal 19 4 4 2 3" xfId="14330" xr:uid="{00000000-0005-0000-0000-0000A5370000}"/>
    <cellStyle name="Normal 19 4 4 3" xfId="14331" xr:uid="{00000000-0005-0000-0000-0000A6370000}"/>
    <cellStyle name="Normal 19 4 4 3 2" xfId="14332" xr:uid="{00000000-0005-0000-0000-0000A7370000}"/>
    <cellStyle name="Normal 19 4 4 3 2 2" xfId="14333" xr:uid="{00000000-0005-0000-0000-0000A8370000}"/>
    <cellStyle name="Normal 19 4 4 3 3" xfId="14334" xr:uid="{00000000-0005-0000-0000-0000A9370000}"/>
    <cellStyle name="Normal 19 4 4 4" xfId="14335" xr:uid="{00000000-0005-0000-0000-0000AA370000}"/>
    <cellStyle name="Normal 19 4 4 4 2" xfId="14336" xr:uid="{00000000-0005-0000-0000-0000AB370000}"/>
    <cellStyle name="Normal 19 4 4 4 2 2" xfId="14337" xr:uid="{00000000-0005-0000-0000-0000AC370000}"/>
    <cellStyle name="Normal 19 4 4 4 3" xfId="14338" xr:uid="{00000000-0005-0000-0000-0000AD370000}"/>
    <cellStyle name="Normal 19 4 4 5" xfId="14339" xr:uid="{00000000-0005-0000-0000-0000AE370000}"/>
    <cellStyle name="Normal 19 4 4 5 2" xfId="14340" xr:uid="{00000000-0005-0000-0000-0000AF370000}"/>
    <cellStyle name="Normal 19 4 4 6" xfId="14341" xr:uid="{00000000-0005-0000-0000-0000B0370000}"/>
    <cellStyle name="Normal 19 4 4 6 2" xfId="14342" xr:uid="{00000000-0005-0000-0000-0000B1370000}"/>
    <cellStyle name="Normal 19 4 4 7" xfId="14343" xr:uid="{00000000-0005-0000-0000-0000B2370000}"/>
    <cellStyle name="Normal 19 4 5" xfId="14344" xr:uid="{00000000-0005-0000-0000-0000B3370000}"/>
    <cellStyle name="Normal 19 4 5 2" xfId="14345" xr:uid="{00000000-0005-0000-0000-0000B4370000}"/>
    <cellStyle name="Normal 19 4 5 2 2" xfId="14346" xr:uid="{00000000-0005-0000-0000-0000B5370000}"/>
    <cellStyle name="Normal 19 4 5 2 2 2" xfId="14347" xr:uid="{00000000-0005-0000-0000-0000B6370000}"/>
    <cellStyle name="Normal 19 4 5 2 3" xfId="14348" xr:uid="{00000000-0005-0000-0000-0000B7370000}"/>
    <cellStyle name="Normal 19 4 5 3" xfId="14349" xr:uid="{00000000-0005-0000-0000-0000B8370000}"/>
    <cellStyle name="Normal 19 4 5 3 2" xfId="14350" xr:uid="{00000000-0005-0000-0000-0000B9370000}"/>
    <cellStyle name="Normal 19 4 5 3 2 2" xfId="14351" xr:uid="{00000000-0005-0000-0000-0000BA370000}"/>
    <cellStyle name="Normal 19 4 5 3 3" xfId="14352" xr:uid="{00000000-0005-0000-0000-0000BB370000}"/>
    <cellStyle name="Normal 19 4 5 4" xfId="14353" xr:uid="{00000000-0005-0000-0000-0000BC370000}"/>
    <cellStyle name="Normal 19 4 5 4 2" xfId="14354" xr:uid="{00000000-0005-0000-0000-0000BD370000}"/>
    <cellStyle name="Normal 19 4 5 4 2 2" xfId="14355" xr:uid="{00000000-0005-0000-0000-0000BE370000}"/>
    <cellStyle name="Normal 19 4 5 4 3" xfId="14356" xr:uid="{00000000-0005-0000-0000-0000BF370000}"/>
    <cellStyle name="Normal 19 4 5 5" xfId="14357" xr:uid="{00000000-0005-0000-0000-0000C0370000}"/>
    <cellStyle name="Normal 19 4 5 5 2" xfId="14358" xr:uid="{00000000-0005-0000-0000-0000C1370000}"/>
    <cellStyle name="Normal 19 4 5 6" xfId="14359" xr:uid="{00000000-0005-0000-0000-0000C2370000}"/>
    <cellStyle name="Normal 19 4 5 6 2" xfId="14360" xr:uid="{00000000-0005-0000-0000-0000C3370000}"/>
    <cellStyle name="Normal 19 4 5 7" xfId="14361" xr:uid="{00000000-0005-0000-0000-0000C4370000}"/>
    <cellStyle name="Normal 19 4 6" xfId="14362" xr:uid="{00000000-0005-0000-0000-0000C5370000}"/>
    <cellStyle name="Normal 19 4 6 2" xfId="14363" xr:uid="{00000000-0005-0000-0000-0000C6370000}"/>
    <cellStyle name="Normal 19 4 6 2 2" xfId="14364" xr:uid="{00000000-0005-0000-0000-0000C7370000}"/>
    <cellStyle name="Normal 19 4 6 3" xfId="14365" xr:uid="{00000000-0005-0000-0000-0000C8370000}"/>
    <cellStyle name="Normal 19 4 7" xfId="14366" xr:uid="{00000000-0005-0000-0000-0000C9370000}"/>
    <cellStyle name="Normal 19 4 7 2" xfId="14367" xr:uid="{00000000-0005-0000-0000-0000CA370000}"/>
    <cellStyle name="Normal 19 4 7 2 2" xfId="14368" xr:uid="{00000000-0005-0000-0000-0000CB370000}"/>
    <cellStyle name="Normal 19 4 7 3" xfId="14369" xr:uid="{00000000-0005-0000-0000-0000CC370000}"/>
    <cellStyle name="Normal 19 4 8" xfId="14370" xr:uid="{00000000-0005-0000-0000-0000CD370000}"/>
    <cellStyle name="Normal 19 4 8 2" xfId="14371" xr:uid="{00000000-0005-0000-0000-0000CE370000}"/>
    <cellStyle name="Normal 19 4 8 2 2" xfId="14372" xr:uid="{00000000-0005-0000-0000-0000CF370000}"/>
    <cellStyle name="Normal 19 4 8 3" xfId="14373" xr:uid="{00000000-0005-0000-0000-0000D0370000}"/>
    <cellStyle name="Normal 19 4 9" xfId="14374" xr:uid="{00000000-0005-0000-0000-0000D1370000}"/>
    <cellStyle name="Normal 19 4 9 2" xfId="14375" xr:uid="{00000000-0005-0000-0000-0000D2370000}"/>
    <cellStyle name="Normal 19 5" xfId="465" xr:uid="{00000000-0005-0000-0000-0000D3370000}"/>
    <cellStyle name="Normal 19 5 10" xfId="14376" xr:uid="{00000000-0005-0000-0000-0000D4370000}"/>
    <cellStyle name="Normal 19 5 10 2" xfId="14377" xr:uid="{00000000-0005-0000-0000-0000D5370000}"/>
    <cellStyle name="Normal 19 5 11" xfId="14378" xr:uid="{00000000-0005-0000-0000-0000D6370000}"/>
    <cellStyle name="Normal 19 5 2" xfId="14379" xr:uid="{00000000-0005-0000-0000-0000D7370000}"/>
    <cellStyle name="Normal 19 5 2 2" xfId="14380" xr:uid="{00000000-0005-0000-0000-0000D8370000}"/>
    <cellStyle name="Normal 19 5 2 2 2" xfId="14381" xr:uid="{00000000-0005-0000-0000-0000D9370000}"/>
    <cellStyle name="Normal 19 5 2 2 2 2" xfId="14382" xr:uid="{00000000-0005-0000-0000-0000DA370000}"/>
    <cellStyle name="Normal 19 5 2 2 2 2 2" xfId="14383" xr:uid="{00000000-0005-0000-0000-0000DB370000}"/>
    <cellStyle name="Normal 19 5 2 2 2 3" xfId="14384" xr:uid="{00000000-0005-0000-0000-0000DC370000}"/>
    <cellStyle name="Normal 19 5 2 2 3" xfId="14385" xr:uid="{00000000-0005-0000-0000-0000DD370000}"/>
    <cellStyle name="Normal 19 5 2 2 3 2" xfId="14386" xr:uid="{00000000-0005-0000-0000-0000DE370000}"/>
    <cellStyle name="Normal 19 5 2 2 3 2 2" xfId="14387" xr:uid="{00000000-0005-0000-0000-0000DF370000}"/>
    <cellStyle name="Normal 19 5 2 2 3 3" xfId="14388" xr:uid="{00000000-0005-0000-0000-0000E0370000}"/>
    <cellStyle name="Normal 19 5 2 2 4" xfId="14389" xr:uid="{00000000-0005-0000-0000-0000E1370000}"/>
    <cellStyle name="Normal 19 5 2 2 4 2" xfId="14390" xr:uid="{00000000-0005-0000-0000-0000E2370000}"/>
    <cellStyle name="Normal 19 5 2 2 4 2 2" xfId="14391" xr:uid="{00000000-0005-0000-0000-0000E3370000}"/>
    <cellStyle name="Normal 19 5 2 2 4 3" xfId="14392" xr:uid="{00000000-0005-0000-0000-0000E4370000}"/>
    <cellStyle name="Normal 19 5 2 2 5" xfId="14393" xr:uid="{00000000-0005-0000-0000-0000E5370000}"/>
    <cellStyle name="Normal 19 5 2 2 5 2" xfId="14394" xr:uid="{00000000-0005-0000-0000-0000E6370000}"/>
    <cellStyle name="Normal 19 5 2 2 6" xfId="14395" xr:uid="{00000000-0005-0000-0000-0000E7370000}"/>
    <cellStyle name="Normal 19 5 2 2 6 2" xfId="14396" xr:uid="{00000000-0005-0000-0000-0000E8370000}"/>
    <cellStyle name="Normal 19 5 2 2 7" xfId="14397" xr:uid="{00000000-0005-0000-0000-0000E9370000}"/>
    <cellStyle name="Normal 19 5 2 3" xfId="14398" xr:uid="{00000000-0005-0000-0000-0000EA370000}"/>
    <cellStyle name="Normal 19 5 2 3 2" xfId="14399" xr:uid="{00000000-0005-0000-0000-0000EB370000}"/>
    <cellStyle name="Normal 19 5 2 3 2 2" xfId="14400" xr:uid="{00000000-0005-0000-0000-0000EC370000}"/>
    <cellStyle name="Normal 19 5 2 3 2 2 2" xfId="14401" xr:uid="{00000000-0005-0000-0000-0000ED370000}"/>
    <cellStyle name="Normal 19 5 2 3 2 3" xfId="14402" xr:uid="{00000000-0005-0000-0000-0000EE370000}"/>
    <cellStyle name="Normal 19 5 2 3 3" xfId="14403" xr:uid="{00000000-0005-0000-0000-0000EF370000}"/>
    <cellStyle name="Normal 19 5 2 3 3 2" xfId="14404" xr:uid="{00000000-0005-0000-0000-0000F0370000}"/>
    <cellStyle name="Normal 19 5 2 3 3 2 2" xfId="14405" xr:uid="{00000000-0005-0000-0000-0000F1370000}"/>
    <cellStyle name="Normal 19 5 2 3 3 3" xfId="14406" xr:uid="{00000000-0005-0000-0000-0000F2370000}"/>
    <cellStyle name="Normal 19 5 2 3 4" xfId="14407" xr:uid="{00000000-0005-0000-0000-0000F3370000}"/>
    <cellStyle name="Normal 19 5 2 3 4 2" xfId="14408" xr:uid="{00000000-0005-0000-0000-0000F4370000}"/>
    <cellStyle name="Normal 19 5 2 3 4 2 2" xfId="14409" xr:uid="{00000000-0005-0000-0000-0000F5370000}"/>
    <cellStyle name="Normal 19 5 2 3 4 3" xfId="14410" xr:uid="{00000000-0005-0000-0000-0000F6370000}"/>
    <cellStyle name="Normal 19 5 2 3 5" xfId="14411" xr:uid="{00000000-0005-0000-0000-0000F7370000}"/>
    <cellStyle name="Normal 19 5 2 3 5 2" xfId="14412" xr:uid="{00000000-0005-0000-0000-0000F8370000}"/>
    <cellStyle name="Normal 19 5 2 3 6" xfId="14413" xr:uid="{00000000-0005-0000-0000-0000F9370000}"/>
    <cellStyle name="Normal 19 5 2 3 6 2" xfId="14414" xr:uid="{00000000-0005-0000-0000-0000FA370000}"/>
    <cellStyle name="Normal 19 5 2 3 7" xfId="14415" xr:uid="{00000000-0005-0000-0000-0000FB370000}"/>
    <cellStyle name="Normal 19 5 2 4" xfId="14416" xr:uid="{00000000-0005-0000-0000-0000FC370000}"/>
    <cellStyle name="Normal 19 5 2 4 2" xfId="14417" xr:uid="{00000000-0005-0000-0000-0000FD370000}"/>
    <cellStyle name="Normal 19 5 2 4 2 2" xfId="14418" xr:uid="{00000000-0005-0000-0000-0000FE370000}"/>
    <cellStyle name="Normal 19 5 2 4 3" xfId="14419" xr:uid="{00000000-0005-0000-0000-0000FF370000}"/>
    <cellStyle name="Normal 19 5 2 5" xfId="14420" xr:uid="{00000000-0005-0000-0000-000000380000}"/>
    <cellStyle name="Normal 19 5 2 5 2" xfId="14421" xr:uid="{00000000-0005-0000-0000-000001380000}"/>
    <cellStyle name="Normal 19 5 2 5 2 2" xfId="14422" xr:uid="{00000000-0005-0000-0000-000002380000}"/>
    <cellStyle name="Normal 19 5 2 5 3" xfId="14423" xr:uid="{00000000-0005-0000-0000-000003380000}"/>
    <cellStyle name="Normal 19 5 2 6" xfId="14424" xr:uid="{00000000-0005-0000-0000-000004380000}"/>
    <cellStyle name="Normal 19 5 2 6 2" xfId="14425" xr:uid="{00000000-0005-0000-0000-000005380000}"/>
    <cellStyle name="Normal 19 5 2 6 2 2" xfId="14426" xr:uid="{00000000-0005-0000-0000-000006380000}"/>
    <cellStyle name="Normal 19 5 2 6 3" xfId="14427" xr:uid="{00000000-0005-0000-0000-000007380000}"/>
    <cellStyle name="Normal 19 5 2 7" xfId="14428" xr:uid="{00000000-0005-0000-0000-000008380000}"/>
    <cellStyle name="Normal 19 5 2 7 2" xfId="14429" xr:uid="{00000000-0005-0000-0000-000009380000}"/>
    <cellStyle name="Normal 19 5 2 8" xfId="14430" xr:uid="{00000000-0005-0000-0000-00000A380000}"/>
    <cellStyle name="Normal 19 5 2 8 2" xfId="14431" xr:uid="{00000000-0005-0000-0000-00000B380000}"/>
    <cellStyle name="Normal 19 5 2 9" xfId="14432" xr:uid="{00000000-0005-0000-0000-00000C380000}"/>
    <cellStyle name="Normal 19 5 3" xfId="14433" xr:uid="{00000000-0005-0000-0000-00000D380000}"/>
    <cellStyle name="Normal 19 5 3 2" xfId="14434" xr:uid="{00000000-0005-0000-0000-00000E380000}"/>
    <cellStyle name="Normal 19 5 3 2 2" xfId="14435" xr:uid="{00000000-0005-0000-0000-00000F380000}"/>
    <cellStyle name="Normal 19 5 3 2 2 2" xfId="14436" xr:uid="{00000000-0005-0000-0000-000010380000}"/>
    <cellStyle name="Normal 19 5 3 2 2 2 2" xfId="14437" xr:uid="{00000000-0005-0000-0000-000011380000}"/>
    <cellStyle name="Normal 19 5 3 2 2 3" xfId="14438" xr:uid="{00000000-0005-0000-0000-000012380000}"/>
    <cellStyle name="Normal 19 5 3 2 3" xfId="14439" xr:uid="{00000000-0005-0000-0000-000013380000}"/>
    <cellStyle name="Normal 19 5 3 2 3 2" xfId="14440" xr:uid="{00000000-0005-0000-0000-000014380000}"/>
    <cellStyle name="Normal 19 5 3 2 3 2 2" xfId="14441" xr:uid="{00000000-0005-0000-0000-000015380000}"/>
    <cellStyle name="Normal 19 5 3 2 3 3" xfId="14442" xr:uid="{00000000-0005-0000-0000-000016380000}"/>
    <cellStyle name="Normal 19 5 3 2 4" xfId="14443" xr:uid="{00000000-0005-0000-0000-000017380000}"/>
    <cellStyle name="Normal 19 5 3 2 4 2" xfId="14444" xr:uid="{00000000-0005-0000-0000-000018380000}"/>
    <cellStyle name="Normal 19 5 3 2 4 2 2" xfId="14445" xr:uid="{00000000-0005-0000-0000-000019380000}"/>
    <cellStyle name="Normal 19 5 3 2 4 3" xfId="14446" xr:uid="{00000000-0005-0000-0000-00001A380000}"/>
    <cellStyle name="Normal 19 5 3 2 5" xfId="14447" xr:uid="{00000000-0005-0000-0000-00001B380000}"/>
    <cellStyle name="Normal 19 5 3 2 5 2" xfId="14448" xr:uid="{00000000-0005-0000-0000-00001C380000}"/>
    <cellStyle name="Normal 19 5 3 2 6" xfId="14449" xr:uid="{00000000-0005-0000-0000-00001D380000}"/>
    <cellStyle name="Normal 19 5 3 2 6 2" xfId="14450" xr:uid="{00000000-0005-0000-0000-00001E380000}"/>
    <cellStyle name="Normal 19 5 3 2 7" xfId="14451" xr:uid="{00000000-0005-0000-0000-00001F380000}"/>
    <cellStyle name="Normal 19 5 3 3" xfId="14452" xr:uid="{00000000-0005-0000-0000-000020380000}"/>
    <cellStyle name="Normal 19 5 3 3 2" xfId="14453" xr:uid="{00000000-0005-0000-0000-000021380000}"/>
    <cellStyle name="Normal 19 5 3 3 2 2" xfId="14454" xr:uid="{00000000-0005-0000-0000-000022380000}"/>
    <cellStyle name="Normal 19 5 3 3 3" xfId="14455" xr:uid="{00000000-0005-0000-0000-000023380000}"/>
    <cellStyle name="Normal 19 5 3 4" xfId="14456" xr:uid="{00000000-0005-0000-0000-000024380000}"/>
    <cellStyle name="Normal 19 5 3 4 2" xfId="14457" xr:uid="{00000000-0005-0000-0000-000025380000}"/>
    <cellStyle name="Normal 19 5 3 4 2 2" xfId="14458" xr:uid="{00000000-0005-0000-0000-000026380000}"/>
    <cellStyle name="Normal 19 5 3 4 3" xfId="14459" xr:uid="{00000000-0005-0000-0000-000027380000}"/>
    <cellStyle name="Normal 19 5 3 5" xfId="14460" xr:uid="{00000000-0005-0000-0000-000028380000}"/>
    <cellStyle name="Normal 19 5 3 5 2" xfId="14461" xr:uid="{00000000-0005-0000-0000-000029380000}"/>
    <cellStyle name="Normal 19 5 3 5 2 2" xfId="14462" xr:uid="{00000000-0005-0000-0000-00002A380000}"/>
    <cellStyle name="Normal 19 5 3 5 3" xfId="14463" xr:uid="{00000000-0005-0000-0000-00002B380000}"/>
    <cellStyle name="Normal 19 5 3 6" xfId="14464" xr:uid="{00000000-0005-0000-0000-00002C380000}"/>
    <cellStyle name="Normal 19 5 3 6 2" xfId="14465" xr:uid="{00000000-0005-0000-0000-00002D380000}"/>
    <cellStyle name="Normal 19 5 3 7" xfId="14466" xr:uid="{00000000-0005-0000-0000-00002E380000}"/>
    <cellStyle name="Normal 19 5 3 7 2" xfId="14467" xr:uid="{00000000-0005-0000-0000-00002F380000}"/>
    <cellStyle name="Normal 19 5 3 8" xfId="14468" xr:uid="{00000000-0005-0000-0000-000030380000}"/>
    <cellStyle name="Normal 19 5 4" xfId="14469" xr:uid="{00000000-0005-0000-0000-000031380000}"/>
    <cellStyle name="Normal 19 5 4 2" xfId="14470" xr:uid="{00000000-0005-0000-0000-000032380000}"/>
    <cellStyle name="Normal 19 5 4 2 2" xfId="14471" xr:uid="{00000000-0005-0000-0000-000033380000}"/>
    <cellStyle name="Normal 19 5 4 2 2 2" xfId="14472" xr:uid="{00000000-0005-0000-0000-000034380000}"/>
    <cellStyle name="Normal 19 5 4 2 3" xfId="14473" xr:uid="{00000000-0005-0000-0000-000035380000}"/>
    <cellStyle name="Normal 19 5 4 3" xfId="14474" xr:uid="{00000000-0005-0000-0000-000036380000}"/>
    <cellStyle name="Normal 19 5 4 3 2" xfId="14475" xr:uid="{00000000-0005-0000-0000-000037380000}"/>
    <cellStyle name="Normal 19 5 4 3 2 2" xfId="14476" xr:uid="{00000000-0005-0000-0000-000038380000}"/>
    <cellStyle name="Normal 19 5 4 3 3" xfId="14477" xr:uid="{00000000-0005-0000-0000-000039380000}"/>
    <cellStyle name="Normal 19 5 4 4" xfId="14478" xr:uid="{00000000-0005-0000-0000-00003A380000}"/>
    <cellStyle name="Normal 19 5 4 4 2" xfId="14479" xr:uid="{00000000-0005-0000-0000-00003B380000}"/>
    <cellStyle name="Normal 19 5 4 4 2 2" xfId="14480" xr:uid="{00000000-0005-0000-0000-00003C380000}"/>
    <cellStyle name="Normal 19 5 4 4 3" xfId="14481" xr:uid="{00000000-0005-0000-0000-00003D380000}"/>
    <cellStyle name="Normal 19 5 4 5" xfId="14482" xr:uid="{00000000-0005-0000-0000-00003E380000}"/>
    <cellStyle name="Normal 19 5 4 5 2" xfId="14483" xr:uid="{00000000-0005-0000-0000-00003F380000}"/>
    <cellStyle name="Normal 19 5 4 6" xfId="14484" xr:uid="{00000000-0005-0000-0000-000040380000}"/>
    <cellStyle name="Normal 19 5 4 6 2" xfId="14485" xr:uid="{00000000-0005-0000-0000-000041380000}"/>
    <cellStyle name="Normal 19 5 4 7" xfId="14486" xr:uid="{00000000-0005-0000-0000-000042380000}"/>
    <cellStyle name="Normal 19 5 5" xfId="14487" xr:uid="{00000000-0005-0000-0000-000043380000}"/>
    <cellStyle name="Normal 19 5 5 2" xfId="14488" xr:uid="{00000000-0005-0000-0000-000044380000}"/>
    <cellStyle name="Normal 19 5 5 2 2" xfId="14489" xr:uid="{00000000-0005-0000-0000-000045380000}"/>
    <cellStyle name="Normal 19 5 5 2 2 2" xfId="14490" xr:uid="{00000000-0005-0000-0000-000046380000}"/>
    <cellStyle name="Normal 19 5 5 2 3" xfId="14491" xr:uid="{00000000-0005-0000-0000-000047380000}"/>
    <cellStyle name="Normal 19 5 5 3" xfId="14492" xr:uid="{00000000-0005-0000-0000-000048380000}"/>
    <cellStyle name="Normal 19 5 5 3 2" xfId="14493" xr:uid="{00000000-0005-0000-0000-000049380000}"/>
    <cellStyle name="Normal 19 5 5 3 2 2" xfId="14494" xr:uid="{00000000-0005-0000-0000-00004A380000}"/>
    <cellStyle name="Normal 19 5 5 3 3" xfId="14495" xr:uid="{00000000-0005-0000-0000-00004B380000}"/>
    <cellStyle name="Normal 19 5 5 4" xfId="14496" xr:uid="{00000000-0005-0000-0000-00004C380000}"/>
    <cellStyle name="Normal 19 5 5 4 2" xfId="14497" xr:uid="{00000000-0005-0000-0000-00004D380000}"/>
    <cellStyle name="Normal 19 5 5 4 2 2" xfId="14498" xr:uid="{00000000-0005-0000-0000-00004E380000}"/>
    <cellStyle name="Normal 19 5 5 4 3" xfId="14499" xr:uid="{00000000-0005-0000-0000-00004F380000}"/>
    <cellStyle name="Normal 19 5 5 5" xfId="14500" xr:uid="{00000000-0005-0000-0000-000050380000}"/>
    <cellStyle name="Normal 19 5 5 5 2" xfId="14501" xr:uid="{00000000-0005-0000-0000-000051380000}"/>
    <cellStyle name="Normal 19 5 5 6" xfId="14502" xr:uid="{00000000-0005-0000-0000-000052380000}"/>
    <cellStyle name="Normal 19 5 5 6 2" xfId="14503" xr:uid="{00000000-0005-0000-0000-000053380000}"/>
    <cellStyle name="Normal 19 5 5 7" xfId="14504" xr:uid="{00000000-0005-0000-0000-000054380000}"/>
    <cellStyle name="Normal 19 5 6" xfId="14505" xr:uid="{00000000-0005-0000-0000-000055380000}"/>
    <cellStyle name="Normal 19 5 6 2" xfId="14506" xr:uid="{00000000-0005-0000-0000-000056380000}"/>
    <cellStyle name="Normal 19 5 6 2 2" xfId="14507" xr:uid="{00000000-0005-0000-0000-000057380000}"/>
    <cellStyle name="Normal 19 5 6 3" xfId="14508" xr:uid="{00000000-0005-0000-0000-000058380000}"/>
    <cellStyle name="Normal 19 5 7" xfId="14509" xr:uid="{00000000-0005-0000-0000-000059380000}"/>
    <cellStyle name="Normal 19 5 7 2" xfId="14510" xr:uid="{00000000-0005-0000-0000-00005A380000}"/>
    <cellStyle name="Normal 19 5 7 2 2" xfId="14511" xr:uid="{00000000-0005-0000-0000-00005B380000}"/>
    <cellStyle name="Normal 19 5 7 3" xfId="14512" xr:uid="{00000000-0005-0000-0000-00005C380000}"/>
    <cellStyle name="Normal 19 5 8" xfId="14513" xr:uid="{00000000-0005-0000-0000-00005D380000}"/>
    <cellStyle name="Normal 19 5 8 2" xfId="14514" xr:uid="{00000000-0005-0000-0000-00005E380000}"/>
    <cellStyle name="Normal 19 5 8 2 2" xfId="14515" xr:uid="{00000000-0005-0000-0000-00005F380000}"/>
    <cellStyle name="Normal 19 5 8 3" xfId="14516" xr:uid="{00000000-0005-0000-0000-000060380000}"/>
    <cellStyle name="Normal 19 5 9" xfId="14517" xr:uid="{00000000-0005-0000-0000-000061380000}"/>
    <cellStyle name="Normal 19 5 9 2" xfId="14518" xr:uid="{00000000-0005-0000-0000-000062380000}"/>
    <cellStyle name="Normal 19 6" xfId="14519" xr:uid="{00000000-0005-0000-0000-000063380000}"/>
    <cellStyle name="Normal 19 6 2" xfId="14520" xr:uid="{00000000-0005-0000-0000-000064380000}"/>
    <cellStyle name="Normal 19 6 2 2" xfId="14521" xr:uid="{00000000-0005-0000-0000-000065380000}"/>
    <cellStyle name="Normal 19 6 2 2 2" xfId="14522" xr:uid="{00000000-0005-0000-0000-000066380000}"/>
    <cellStyle name="Normal 19 6 2 2 2 2" xfId="14523" xr:uid="{00000000-0005-0000-0000-000067380000}"/>
    <cellStyle name="Normal 19 6 2 2 3" xfId="14524" xr:uid="{00000000-0005-0000-0000-000068380000}"/>
    <cellStyle name="Normal 19 6 2 3" xfId="14525" xr:uid="{00000000-0005-0000-0000-000069380000}"/>
    <cellStyle name="Normal 19 6 2 3 2" xfId="14526" xr:uid="{00000000-0005-0000-0000-00006A380000}"/>
    <cellStyle name="Normal 19 6 2 3 2 2" xfId="14527" xr:uid="{00000000-0005-0000-0000-00006B380000}"/>
    <cellStyle name="Normal 19 6 2 3 3" xfId="14528" xr:uid="{00000000-0005-0000-0000-00006C380000}"/>
    <cellStyle name="Normal 19 6 2 4" xfId="14529" xr:uid="{00000000-0005-0000-0000-00006D380000}"/>
    <cellStyle name="Normal 19 6 2 4 2" xfId="14530" xr:uid="{00000000-0005-0000-0000-00006E380000}"/>
    <cellStyle name="Normal 19 6 2 4 2 2" xfId="14531" xr:uid="{00000000-0005-0000-0000-00006F380000}"/>
    <cellStyle name="Normal 19 6 2 4 3" xfId="14532" xr:uid="{00000000-0005-0000-0000-000070380000}"/>
    <cellStyle name="Normal 19 6 2 5" xfId="14533" xr:uid="{00000000-0005-0000-0000-000071380000}"/>
    <cellStyle name="Normal 19 6 2 5 2" xfId="14534" xr:uid="{00000000-0005-0000-0000-000072380000}"/>
    <cellStyle name="Normal 19 6 2 6" xfId="14535" xr:uid="{00000000-0005-0000-0000-000073380000}"/>
    <cellStyle name="Normal 19 6 2 6 2" xfId="14536" xr:uid="{00000000-0005-0000-0000-000074380000}"/>
    <cellStyle name="Normal 19 6 2 7" xfId="14537" xr:uid="{00000000-0005-0000-0000-000075380000}"/>
    <cellStyle name="Normal 19 6 3" xfId="14538" xr:uid="{00000000-0005-0000-0000-000076380000}"/>
    <cellStyle name="Normal 19 6 3 2" xfId="14539" xr:uid="{00000000-0005-0000-0000-000077380000}"/>
    <cellStyle name="Normal 19 6 3 2 2" xfId="14540" xr:uid="{00000000-0005-0000-0000-000078380000}"/>
    <cellStyle name="Normal 19 6 3 2 2 2" xfId="14541" xr:uid="{00000000-0005-0000-0000-000079380000}"/>
    <cellStyle name="Normal 19 6 3 2 3" xfId="14542" xr:uid="{00000000-0005-0000-0000-00007A380000}"/>
    <cellStyle name="Normal 19 6 3 3" xfId="14543" xr:uid="{00000000-0005-0000-0000-00007B380000}"/>
    <cellStyle name="Normal 19 6 3 3 2" xfId="14544" xr:uid="{00000000-0005-0000-0000-00007C380000}"/>
    <cellStyle name="Normal 19 6 3 3 2 2" xfId="14545" xr:uid="{00000000-0005-0000-0000-00007D380000}"/>
    <cellStyle name="Normal 19 6 3 3 3" xfId="14546" xr:uid="{00000000-0005-0000-0000-00007E380000}"/>
    <cellStyle name="Normal 19 6 3 4" xfId="14547" xr:uid="{00000000-0005-0000-0000-00007F380000}"/>
    <cellStyle name="Normal 19 6 3 4 2" xfId="14548" xr:uid="{00000000-0005-0000-0000-000080380000}"/>
    <cellStyle name="Normal 19 6 3 4 2 2" xfId="14549" xr:uid="{00000000-0005-0000-0000-000081380000}"/>
    <cellStyle name="Normal 19 6 3 4 3" xfId="14550" xr:uid="{00000000-0005-0000-0000-000082380000}"/>
    <cellStyle name="Normal 19 6 3 5" xfId="14551" xr:uid="{00000000-0005-0000-0000-000083380000}"/>
    <cellStyle name="Normal 19 6 3 5 2" xfId="14552" xr:uid="{00000000-0005-0000-0000-000084380000}"/>
    <cellStyle name="Normal 19 6 3 6" xfId="14553" xr:uid="{00000000-0005-0000-0000-000085380000}"/>
    <cellStyle name="Normal 19 6 3 6 2" xfId="14554" xr:uid="{00000000-0005-0000-0000-000086380000}"/>
    <cellStyle name="Normal 19 6 3 7" xfId="14555" xr:uid="{00000000-0005-0000-0000-000087380000}"/>
    <cellStyle name="Normal 19 6 4" xfId="14556" xr:uid="{00000000-0005-0000-0000-000088380000}"/>
    <cellStyle name="Normal 19 6 4 2" xfId="14557" xr:uid="{00000000-0005-0000-0000-000089380000}"/>
    <cellStyle name="Normal 19 6 4 2 2" xfId="14558" xr:uid="{00000000-0005-0000-0000-00008A380000}"/>
    <cellStyle name="Normal 19 6 4 3" xfId="14559" xr:uid="{00000000-0005-0000-0000-00008B380000}"/>
    <cellStyle name="Normal 19 6 5" xfId="14560" xr:uid="{00000000-0005-0000-0000-00008C380000}"/>
    <cellStyle name="Normal 19 6 5 2" xfId="14561" xr:uid="{00000000-0005-0000-0000-00008D380000}"/>
    <cellStyle name="Normal 19 6 5 2 2" xfId="14562" xr:uid="{00000000-0005-0000-0000-00008E380000}"/>
    <cellStyle name="Normal 19 6 5 3" xfId="14563" xr:uid="{00000000-0005-0000-0000-00008F380000}"/>
    <cellStyle name="Normal 19 6 6" xfId="14564" xr:uid="{00000000-0005-0000-0000-000090380000}"/>
    <cellStyle name="Normal 19 6 6 2" xfId="14565" xr:uid="{00000000-0005-0000-0000-000091380000}"/>
    <cellStyle name="Normal 19 6 6 2 2" xfId="14566" xr:uid="{00000000-0005-0000-0000-000092380000}"/>
    <cellStyle name="Normal 19 6 6 3" xfId="14567" xr:uid="{00000000-0005-0000-0000-000093380000}"/>
    <cellStyle name="Normal 19 6 7" xfId="14568" xr:uid="{00000000-0005-0000-0000-000094380000}"/>
    <cellStyle name="Normal 19 6 7 2" xfId="14569" xr:uid="{00000000-0005-0000-0000-000095380000}"/>
    <cellStyle name="Normal 19 6 8" xfId="14570" xr:uid="{00000000-0005-0000-0000-000096380000}"/>
    <cellStyle name="Normal 19 6 8 2" xfId="14571" xr:uid="{00000000-0005-0000-0000-000097380000}"/>
    <cellStyle name="Normal 19 6 9" xfId="14572" xr:uid="{00000000-0005-0000-0000-000098380000}"/>
    <cellStyle name="Normal 19 7" xfId="14573" xr:uid="{00000000-0005-0000-0000-000099380000}"/>
    <cellStyle name="Normal 19 7 2" xfId="14574" xr:uid="{00000000-0005-0000-0000-00009A380000}"/>
    <cellStyle name="Normal 19 7 2 2" xfId="14575" xr:uid="{00000000-0005-0000-0000-00009B380000}"/>
    <cellStyle name="Normal 19 7 2 2 2" xfId="14576" xr:uid="{00000000-0005-0000-0000-00009C380000}"/>
    <cellStyle name="Normal 19 7 2 2 2 2" xfId="14577" xr:uid="{00000000-0005-0000-0000-00009D380000}"/>
    <cellStyle name="Normal 19 7 2 2 3" xfId="14578" xr:uid="{00000000-0005-0000-0000-00009E380000}"/>
    <cellStyle name="Normal 19 7 2 3" xfId="14579" xr:uid="{00000000-0005-0000-0000-00009F380000}"/>
    <cellStyle name="Normal 19 7 2 3 2" xfId="14580" xr:uid="{00000000-0005-0000-0000-0000A0380000}"/>
    <cellStyle name="Normal 19 7 2 3 2 2" xfId="14581" xr:uid="{00000000-0005-0000-0000-0000A1380000}"/>
    <cellStyle name="Normal 19 7 2 3 3" xfId="14582" xr:uid="{00000000-0005-0000-0000-0000A2380000}"/>
    <cellStyle name="Normal 19 7 2 4" xfId="14583" xr:uid="{00000000-0005-0000-0000-0000A3380000}"/>
    <cellStyle name="Normal 19 7 2 4 2" xfId="14584" xr:uid="{00000000-0005-0000-0000-0000A4380000}"/>
    <cellStyle name="Normal 19 7 2 4 2 2" xfId="14585" xr:uid="{00000000-0005-0000-0000-0000A5380000}"/>
    <cellStyle name="Normal 19 7 2 4 3" xfId="14586" xr:uid="{00000000-0005-0000-0000-0000A6380000}"/>
    <cellStyle name="Normal 19 7 2 5" xfId="14587" xr:uid="{00000000-0005-0000-0000-0000A7380000}"/>
    <cellStyle name="Normal 19 7 2 5 2" xfId="14588" xr:uid="{00000000-0005-0000-0000-0000A8380000}"/>
    <cellStyle name="Normal 19 7 2 6" xfId="14589" xr:uid="{00000000-0005-0000-0000-0000A9380000}"/>
    <cellStyle name="Normal 19 7 2 6 2" xfId="14590" xr:uid="{00000000-0005-0000-0000-0000AA380000}"/>
    <cellStyle name="Normal 19 7 2 7" xfId="14591" xr:uid="{00000000-0005-0000-0000-0000AB380000}"/>
    <cellStyle name="Normal 19 7 3" xfId="14592" xr:uid="{00000000-0005-0000-0000-0000AC380000}"/>
    <cellStyle name="Normal 19 7 3 2" xfId="14593" xr:uid="{00000000-0005-0000-0000-0000AD380000}"/>
    <cellStyle name="Normal 19 7 3 2 2" xfId="14594" xr:uid="{00000000-0005-0000-0000-0000AE380000}"/>
    <cellStyle name="Normal 19 7 3 3" xfId="14595" xr:uid="{00000000-0005-0000-0000-0000AF380000}"/>
    <cellStyle name="Normal 19 7 4" xfId="14596" xr:uid="{00000000-0005-0000-0000-0000B0380000}"/>
    <cellStyle name="Normal 19 7 4 2" xfId="14597" xr:uid="{00000000-0005-0000-0000-0000B1380000}"/>
    <cellStyle name="Normal 19 7 4 2 2" xfId="14598" xr:uid="{00000000-0005-0000-0000-0000B2380000}"/>
    <cellStyle name="Normal 19 7 4 3" xfId="14599" xr:uid="{00000000-0005-0000-0000-0000B3380000}"/>
    <cellStyle name="Normal 19 7 5" xfId="14600" xr:uid="{00000000-0005-0000-0000-0000B4380000}"/>
    <cellStyle name="Normal 19 7 5 2" xfId="14601" xr:uid="{00000000-0005-0000-0000-0000B5380000}"/>
    <cellStyle name="Normal 19 7 5 2 2" xfId="14602" xr:uid="{00000000-0005-0000-0000-0000B6380000}"/>
    <cellStyle name="Normal 19 7 5 3" xfId="14603" xr:uid="{00000000-0005-0000-0000-0000B7380000}"/>
    <cellStyle name="Normal 19 7 6" xfId="14604" xr:uid="{00000000-0005-0000-0000-0000B8380000}"/>
    <cellStyle name="Normal 19 7 6 2" xfId="14605" xr:uid="{00000000-0005-0000-0000-0000B9380000}"/>
    <cellStyle name="Normal 19 7 7" xfId="14606" xr:uid="{00000000-0005-0000-0000-0000BA380000}"/>
    <cellStyle name="Normal 19 7 7 2" xfId="14607" xr:uid="{00000000-0005-0000-0000-0000BB380000}"/>
    <cellStyle name="Normal 19 7 8" xfId="14608" xr:uid="{00000000-0005-0000-0000-0000BC380000}"/>
    <cellStyle name="Normal 19 8" xfId="14609" xr:uid="{00000000-0005-0000-0000-0000BD380000}"/>
    <cellStyle name="Normal 19 8 2" xfId="14610" xr:uid="{00000000-0005-0000-0000-0000BE380000}"/>
    <cellStyle name="Normal 19 8 2 2" xfId="14611" xr:uid="{00000000-0005-0000-0000-0000BF380000}"/>
    <cellStyle name="Normal 19 8 2 2 2" xfId="14612" xr:uid="{00000000-0005-0000-0000-0000C0380000}"/>
    <cellStyle name="Normal 19 8 2 3" xfId="14613" xr:uid="{00000000-0005-0000-0000-0000C1380000}"/>
    <cellStyle name="Normal 19 8 3" xfId="14614" xr:uid="{00000000-0005-0000-0000-0000C2380000}"/>
    <cellStyle name="Normal 19 8 3 2" xfId="14615" xr:uid="{00000000-0005-0000-0000-0000C3380000}"/>
    <cellStyle name="Normal 19 8 3 2 2" xfId="14616" xr:uid="{00000000-0005-0000-0000-0000C4380000}"/>
    <cellStyle name="Normal 19 8 3 3" xfId="14617" xr:uid="{00000000-0005-0000-0000-0000C5380000}"/>
    <cellStyle name="Normal 19 8 4" xfId="14618" xr:uid="{00000000-0005-0000-0000-0000C6380000}"/>
    <cellStyle name="Normal 19 8 4 2" xfId="14619" xr:uid="{00000000-0005-0000-0000-0000C7380000}"/>
    <cellStyle name="Normal 19 8 4 2 2" xfId="14620" xr:uid="{00000000-0005-0000-0000-0000C8380000}"/>
    <cellStyle name="Normal 19 8 4 3" xfId="14621" xr:uid="{00000000-0005-0000-0000-0000C9380000}"/>
    <cellStyle name="Normal 19 8 5" xfId="14622" xr:uid="{00000000-0005-0000-0000-0000CA380000}"/>
    <cellStyle name="Normal 19 8 5 2" xfId="14623" xr:uid="{00000000-0005-0000-0000-0000CB380000}"/>
    <cellStyle name="Normal 19 8 6" xfId="14624" xr:uid="{00000000-0005-0000-0000-0000CC380000}"/>
    <cellStyle name="Normal 19 8 6 2" xfId="14625" xr:uid="{00000000-0005-0000-0000-0000CD380000}"/>
    <cellStyle name="Normal 19 8 7" xfId="14626" xr:uid="{00000000-0005-0000-0000-0000CE380000}"/>
    <cellStyle name="Normal 19 9" xfId="14627" xr:uid="{00000000-0005-0000-0000-0000CF380000}"/>
    <cellStyle name="Normal 19 9 2" xfId="14628" xr:uid="{00000000-0005-0000-0000-0000D0380000}"/>
    <cellStyle name="Normal 19 9 2 2" xfId="14629" xr:uid="{00000000-0005-0000-0000-0000D1380000}"/>
    <cellStyle name="Normal 19 9 2 2 2" xfId="14630" xr:uid="{00000000-0005-0000-0000-0000D2380000}"/>
    <cellStyle name="Normal 19 9 2 3" xfId="14631" xr:uid="{00000000-0005-0000-0000-0000D3380000}"/>
    <cellStyle name="Normal 19 9 3" xfId="14632" xr:uid="{00000000-0005-0000-0000-0000D4380000}"/>
    <cellStyle name="Normal 19 9 3 2" xfId="14633" xr:uid="{00000000-0005-0000-0000-0000D5380000}"/>
    <cellStyle name="Normal 19 9 3 2 2" xfId="14634" xr:uid="{00000000-0005-0000-0000-0000D6380000}"/>
    <cellStyle name="Normal 19 9 3 3" xfId="14635" xr:uid="{00000000-0005-0000-0000-0000D7380000}"/>
    <cellStyle name="Normal 19 9 4" xfId="14636" xr:uid="{00000000-0005-0000-0000-0000D8380000}"/>
    <cellStyle name="Normal 19 9 4 2" xfId="14637" xr:uid="{00000000-0005-0000-0000-0000D9380000}"/>
    <cellStyle name="Normal 19 9 4 2 2" xfId="14638" xr:uid="{00000000-0005-0000-0000-0000DA380000}"/>
    <cellStyle name="Normal 19 9 4 3" xfId="14639" xr:uid="{00000000-0005-0000-0000-0000DB380000}"/>
    <cellStyle name="Normal 19 9 5" xfId="14640" xr:uid="{00000000-0005-0000-0000-0000DC380000}"/>
    <cellStyle name="Normal 19 9 5 2" xfId="14641" xr:uid="{00000000-0005-0000-0000-0000DD380000}"/>
    <cellStyle name="Normal 19 9 6" xfId="14642" xr:uid="{00000000-0005-0000-0000-0000DE380000}"/>
    <cellStyle name="Normal 19 9 6 2" xfId="14643" xr:uid="{00000000-0005-0000-0000-0000DF380000}"/>
    <cellStyle name="Normal 19 9 7" xfId="14644" xr:uid="{00000000-0005-0000-0000-0000E0380000}"/>
    <cellStyle name="Normal 19_Confidential Information" xfId="14645" xr:uid="{00000000-0005-0000-0000-0000E1380000}"/>
    <cellStyle name="Normal 2" xfId="466" xr:uid="{00000000-0005-0000-0000-0000E2380000}"/>
    <cellStyle name="Normal 2 10" xfId="14646" xr:uid="{00000000-0005-0000-0000-0000E3380000}"/>
    <cellStyle name="Normal 2 10 2" xfId="14647" xr:uid="{00000000-0005-0000-0000-0000E4380000}"/>
    <cellStyle name="Normal 2 10 2 2" xfId="14648" xr:uid="{00000000-0005-0000-0000-0000E5380000}"/>
    <cellStyle name="Normal 2 10 2 2 2" xfId="14649" xr:uid="{00000000-0005-0000-0000-0000E6380000}"/>
    <cellStyle name="Normal 2 10 2 3" xfId="14650" xr:uid="{00000000-0005-0000-0000-0000E7380000}"/>
    <cellStyle name="Normal 2 10 3" xfId="14651" xr:uid="{00000000-0005-0000-0000-0000E8380000}"/>
    <cellStyle name="Normal 2 10 3 2" xfId="14652" xr:uid="{00000000-0005-0000-0000-0000E9380000}"/>
    <cellStyle name="Normal 2 10 3 2 2" xfId="14653" xr:uid="{00000000-0005-0000-0000-0000EA380000}"/>
    <cellStyle name="Normal 2 10 3 3" xfId="14654" xr:uid="{00000000-0005-0000-0000-0000EB380000}"/>
    <cellStyle name="Normal 2 10 4" xfId="14655" xr:uid="{00000000-0005-0000-0000-0000EC380000}"/>
    <cellStyle name="Normal 2 10 4 2" xfId="14656" xr:uid="{00000000-0005-0000-0000-0000ED380000}"/>
    <cellStyle name="Normal 2 10 4 2 2" xfId="14657" xr:uid="{00000000-0005-0000-0000-0000EE380000}"/>
    <cellStyle name="Normal 2 10 4 3" xfId="14658" xr:uid="{00000000-0005-0000-0000-0000EF380000}"/>
    <cellStyle name="Normal 2 10 5" xfId="14659" xr:uid="{00000000-0005-0000-0000-0000F0380000}"/>
    <cellStyle name="Normal 2 10 5 2" xfId="14660" xr:uid="{00000000-0005-0000-0000-0000F1380000}"/>
    <cellStyle name="Normal 2 10 6" xfId="14661" xr:uid="{00000000-0005-0000-0000-0000F2380000}"/>
    <cellStyle name="Normal 2 10 6 2" xfId="14662" xr:uid="{00000000-0005-0000-0000-0000F3380000}"/>
    <cellStyle name="Normal 2 10 7" xfId="14663" xr:uid="{00000000-0005-0000-0000-0000F4380000}"/>
    <cellStyle name="Normal 2 11" xfId="14664" xr:uid="{00000000-0005-0000-0000-0000F5380000}"/>
    <cellStyle name="Normal 2 11 2" xfId="14665" xr:uid="{00000000-0005-0000-0000-0000F6380000}"/>
    <cellStyle name="Normal 2 11 2 2" xfId="14666" xr:uid="{00000000-0005-0000-0000-0000F7380000}"/>
    <cellStyle name="Normal 2 11 2 2 2" xfId="14667" xr:uid="{00000000-0005-0000-0000-0000F8380000}"/>
    <cellStyle name="Normal 2 11 2 3" xfId="14668" xr:uid="{00000000-0005-0000-0000-0000F9380000}"/>
    <cellStyle name="Normal 2 11 3" xfId="14669" xr:uid="{00000000-0005-0000-0000-0000FA380000}"/>
    <cellStyle name="Normal 2 11 3 2" xfId="14670" xr:uid="{00000000-0005-0000-0000-0000FB380000}"/>
    <cellStyle name="Normal 2 11 3 2 2" xfId="14671" xr:uid="{00000000-0005-0000-0000-0000FC380000}"/>
    <cellStyle name="Normal 2 11 3 3" xfId="14672" xr:uid="{00000000-0005-0000-0000-0000FD380000}"/>
    <cellStyle name="Normal 2 11 4" xfId="14673" xr:uid="{00000000-0005-0000-0000-0000FE380000}"/>
    <cellStyle name="Normal 2 11 4 2" xfId="14674" xr:uid="{00000000-0005-0000-0000-0000FF380000}"/>
    <cellStyle name="Normal 2 11 4 2 2" xfId="14675" xr:uid="{00000000-0005-0000-0000-000000390000}"/>
    <cellStyle name="Normal 2 11 4 3" xfId="14676" xr:uid="{00000000-0005-0000-0000-000001390000}"/>
    <cellStyle name="Normal 2 11 5" xfId="14677" xr:uid="{00000000-0005-0000-0000-000002390000}"/>
    <cellStyle name="Normal 2 11 5 2" xfId="14678" xr:uid="{00000000-0005-0000-0000-000003390000}"/>
    <cellStyle name="Normal 2 11 6" xfId="14679" xr:uid="{00000000-0005-0000-0000-000004390000}"/>
    <cellStyle name="Normal 2 11 6 2" xfId="14680" xr:uid="{00000000-0005-0000-0000-000005390000}"/>
    <cellStyle name="Normal 2 11 7" xfId="14681" xr:uid="{00000000-0005-0000-0000-000006390000}"/>
    <cellStyle name="Normal 2 12" xfId="14682" xr:uid="{00000000-0005-0000-0000-000007390000}"/>
    <cellStyle name="Normal 2 13" xfId="14683" xr:uid="{00000000-0005-0000-0000-000008390000}"/>
    <cellStyle name="Normal 2 13 2" xfId="14684" xr:uid="{00000000-0005-0000-0000-000009390000}"/>
    <cellStyle name="Normal 2 14" xfId="14685" xr:uid="{00000000-0005-0000-0000-00000A390000}"/>
    <cellStyle name="Normal 2 15" xfId="14686" xr:uid="{00000000-0005-0000-0000-00000B390000}"/>
    <cellStyle name="Normal 2 16" xfId="25700" xr:uid="{00000000-0005-0000-0000-00000C390000}"/>
    <cellStyle name="Normal 2 16 2" xfId="25705" xr:uid="{00000000-0005-0000-0000-00000D390000}"/>
    <cellStyle name="Normal 2 2" xfId="467" xr:uid="{00000000-0005-0000-0000-00000E390000}"/>
    <cellStyle name="Normal 2 2 10" xfId="14687" xr:uid="{00000000-0005-0000-0000-00000F390000}"/>
    <cellStyle name="Normal 2 2 11" xfId="14688" xr:uid="{00000000-0005-0000-0000-000010390000}"/>
    <cellStyle name="Normal 2 2 12" xfId="14689" xr:uid="{00000000-0005-0000-0000-000011390000}"/>
    <cellStyle name="Normal 2 2 2" xfId="468" xr:uid="{00000000-0005-0000-0000-000012390000}"/>
    <cellStyle name="Normal 2 2 2 2" xfId="14690" xr:uid="{00000000-0005-0000-0000-000013390000}"/>
    <cellStyle name="Normal 2 2 3" xfId="469" xr:uid="{00000000-0005-0000-0000-000014390000}"/>
    <cellStyle name="Normal 2 2 3 10" xfId="14691" xr:uid="{00000000-0005-0000-0000-000015390000}"/>
    <cellStyle name="Normal 2 2 3 10 2" xfId="14692" xr:uid="{00000000-0005-0000-0000-000016390000}"/>
    <cellStyle name="Normal 2 2 3 10 2 2" xfId="14693" xr:uid="{00000000-0005-0000-0000-000017390000}"/>
    <cellStyle name="Normal 2 2 3 10 3" xfId="14694" xr:uid="{00000000-0005-0000-0000-000018390000}"/>
    <cellStyle name="Normal 2 2 3 11" xfId="14695" xr:uid="{00000000-0005-0000-0000-000019390000}"/>
    <cellStyle name="Normal 2 2 3 11 2" xfId="14696" xr:uid="{00000000-0005-0000-0000-00001A390000}"/>
    <cellStyle name="Normal 2 2 3 12" xfId="14697" xr:uid="{00000000-0005-0000-0000-00001B390000}"/>
    <cellStyle name="Normal 2 2 3 12 2" xfId="14698" xr:uid="{00000000-0005-0000-0000-00001C390000}"/>
    <cellStyle name="Normal 2 2 3 13" xfId="14699" xr:uid="{00000000-0005-0000-0000-00001D390000}"/>
    <cellStyle name="Normal 2 2 3 2" xfId="470" xr:uid="{00000000-0005-0000-0000-00001E390000}"/>
    <cellStyle name="Normal 2 2 3 2 10" xfId="14700" xr:uid="{00000000-0005-0000-0000-00001F390000}"/>
    <cellStyle name="Normal 2 2 3 2 10 2" xfId="14701" xr:uid="{00000000-0005-0000-0000-000020390000}"/>
    <cellStyle name="Normal 2 2 3 2 11" xfId="14702" xr:uid="{00000000-0005-0000-0000-000021390000}"/>
    <cellStyle name="Normal 2 2 3 2 2" xfId="14703" xr:uid="{00000000-0005-0000-0000-000022390000}"/>
    <cellStyle name="Normal 2 2 3 2 2 2" xfId="14704" xr:uid="{00000000-0005-0000-0000-000023390000}"/>
    <cellStyle name="Normal 2 2 3 2 2 2 2" xfId="14705" xr:uid="{00000000-0005-0000-0000-000024390000}"/>
    <cellStyle name="Normal 2 2 3 2 2 2 2 2" xfId="14706" xr:uid="{00000000-0005-0000-0000-000025390000}"/>
    <cellStyle name="Normal 2 2 3 2 2 2 2 2 2" xfId="14707" xr:uid="{00000000-0005-0000-0000-000026390000}"/>
    <cellStyle name="Normal 2 2 3 2 2 2 2 3" xfId="14708" xr:uid="{00000000-0005-0000-0000-000027390000}"/>
    <cellStyle name="Normal 2 2 3 2 2 2 3" xfId="14709" xr:uid="{00000000-0005-0000-0000-000028390000}"/>
    <cellStyle name="Normal 2 2 3 2 2 2 3 2" xfId="14710" xr:uid="{00000000-0005-0000-0000-000029390000}"/>
    <cellStyle name="Normal 2 2 3 2 2 2 3 2 2" xfId="14711" xr:uid="{00000000-0005-0000-0000-00002A390000}"/>
    <cellStyle name="Normal 2 2 3 2 2 2 3 3" xfId="14712" xr:uid="{00000000-0005-0000-0000-00002B390000}"/>
    <cellStyle name="Normal 2 2 3 2 2 2 4" xfId="14713" xr:uid="{00000000-0005-0000-0000-00002C390000}"/>
    <cellStyle name="Normal 2 2 3 2 2 2 4 2" xfId="14714" xr:uid="{00000000-0005-0000-0000-00002D390000}"/>
    <cellStyle name="Normal 2 2 3 2 2 2 4 2 2" xfId="14715" xr:uid="{00000000-0005-0000-0000-00002E390000}"/>
    <cellStyle name="Normal 2 2 3 2 2 2 4 3" xfId="14716" xr:uid="{00000000-0005-0000-0000-00002F390000}"/>
    <cellStyle name="Normal 2 2 3 2 2 2 5" xfId="14717" xr:uid="{00000000-0005-0000-0000-000030390000}"/>
    <cellStyle name="Normal 2 2 3 2 2 2 5 2" xfId="14718" xr:uid="{00000000-0005-0000-0000-000031390000}"/>
    <cellStyle name="Normal 2 2 3 2 2 2 6" xfId="14719" xr:uid="{00000000-0005-0000-0000-000032390000}"/>
    <cellStyle name="Normal 2 2 3 2 2 2 6 2" xfId="14720" xr:uid="{00000000-0005-0000-0000-000033390000}"/>
    <cellStyle name="Normal 2 2 3 2 2 2 7" xfId="14721" xr:uid="{00000000-0005-0000-0000-000034390000}"/>
    <cellStyle name="Normal 2 2 3 2 2 3" xfId="14722" xr:uid="{00000000-0005-0000-0000-000035390000}"/>
    <cellStyle name="Normal 2 2 3 2 2 3 2" xfId="14723" xr:uid="{00000000-0005-0000-0000-000036390000}"/>
    <cellStyle name="Normal 2 2 3 2 2 3 2 2" xfId="14724" xr:uid="{00000000-0005-0000-0000-000037390000}"/>
    <cellStyle name="Normal 2 2 3 2 2 3 2 2 2" xfId="14725" xr:uid="{00000000-0005-0000-0000-000038390000}"/>
    <cellStyle name="Normal 2 2 3 2 2 3 2 3" xfId="14726" xr:uid="{00000000-0005-0000-0000-000039390000}"/>
    <cellStyle name="Normal 2 2 3 2 2 3 3" xfId="14727" xr:uid="{00000000-0005-0000-0000-00003A390000}"/>
    <cellStyle name="Normal 2 2 3 2 2 3 3 2" xfId="14728" xr:uid="{00000000-0005-0000-0000-00003B390000}"/>
    <cellStyle name="Normal 2 2 3 2 2 3 3 2 2" xfId="14729" xr:uid="{00000000-0005-0000-0000-00003C390000}"/>
    <cellStyle name="Normal 2 2 3 2 2 3 3 3" xfId="14730" xr:uid="{00000000-0005-0000-0000-00003D390000}"/>
    <cellStyle name="Normal 2 2 3 2 2 3 4" xfId="14731" xr:uid="{00000000-0005-0000-0000-00003E390000}"/>
    <cellStyle name="Normal 2 2 3 2 2 3 4 2" xfId="14732" xr:uid="{00000000-0005-0000-0000-00003F390000}"/>
    <cellStyle name="Normal 2 2 3 2 2 3 4 2 2" xfId="14733" xr:uid="{00000000-0005-0000-0000-000040390000}"/>
    <cellStyle name="Normal 2 2 3 2 2 3 4 3" xfId="14734" xr:uid="{00000000-0005-0000-0000-000041390000}"/>
    <cellStyle name="Normal 2 2 3 2 2 3 5" xfId="14735" xr:uid="{00000000-0005-0000-0000-000042390000}"/>
    <cellStyle name="Normal 2 2 3 2 2 3 5 2" xfId="14736" xr:uid="{00000000-0005-0000-0000-000043390000}"/>
    <cellStyle name="Normal 2 2 3 2 2 3 6" xfId="14737" xr:uid="{00000000-0005-0000-0000-000044390000}"/>
    <cellStyle name="Normal 2 2 3 2 2 3 6 2" xfId="14738" xr:uid="{00000000-0005-0000-0000-000045390000}"/>
    <cellStyle name="Normal 2 2 3 2 2 3 7" xfId="14739" xr:uid="{00000000-0005-0000-0000-000046390000}"/>
    <cellStyle name="Normal 2 2 3 2 2 4" xfId="14740" xr:uid="{00000000-0005-0000-0000-000047390000}"/>
    <cellStyle name="Normal 2 2 3 2 2 4 2" xfId="14741" xr:uid="{00000000-0005-0000-0000-000048390000}"/>
    <cellStyle name="Normal 2 2 3 2 2 4 2 2" xfId="14742" xr:uid="{00000000-0005-0000-0000-000049390000}"/>
    <cellStyle name="Normal 2 2 3 2 2 4 3" xfId="14743" xr:uid="{00000000-0005-0000-0000-00004A390000}"/>
    <cellStyle name="Normal 2 2 3 2 2 5" xfId="14744" xr:uid="{00000000-0005-0000-0000-00004B390000}"/>
    <cellStyle name="Normal 2 2 3 2 2 5 2" xfId="14745" xr:uid="{00000000-0005-0000-0000-00004C390000}"/>
    <cellStyle name="Normal 2 2 3 2 2 5 2 2" xfId="14746" xr:uid="{00000000-0005-0000-0000-00004D390000}"/>
    <cellStyle name="Normal 2 2 3 2 2 5 3" xfId="14747" xr:uid="{00000000-0005-0000-0000-00004E390000}"/>
    <cellStyle name="Normal 2 2 3 2 2 6" xfId="14748" xr:uid="{00000000-0005-0000-0000-00004F390000}"/>
    <cellStyle name="Normal 2 2 3 2 2 6 2" xfId="14749" xr:uid="{00000000-0005-0000-0000-000050390000}"/>
    <cellStyle name="Normal 2 2 3 2 2 6 2 2" xfId="14750" xr:uid="{00000000-0005-0000-0000-000051390000}"/>
    <cellStyle name="Normal 2 2 3 2 2 6 3" xfId="14751" xr:uid="{00000000-0005-0000-0000-000052390000}"/>
    <cellStyle name="Normal 2 2 3 2 2 7" xfId="14752" xr:uid="{00000000-0005-0000-0000-000053390000}"/>
    <cellStyle name="Normal 2 2 3 2 2 7 2" xfId="14753" xr:uid="{00000000-0005-0000-0000-000054390000}"/>
    <cellStyle name="Normal 2 2 3 2 2 8" xfId="14754" xr:uid="{00000000-0005-0000-0000-000055390000}"/>
    <cellStyle name="Normal 2 2 3 2 2 8 2" xfId="14755" xr:uid="{00000000-0005-0000-0000-000056390000}"/>
    <cellStyle name="Normal 2 2 3 2 2 9" xfId="14756" xr:uid="{00000000-0005-0000-0000-000057390000}"/>
    <cellStyle name="Normal 2 2 3 2 3" xfId="14757" xr:uid="{00000000-0005-0000-0000-000058390000}"/>
    <cellStyle name="Normal 2 2 3 2 3 2" xfId="14758" xr:uid="{00000000-0005-0000-0000-000059390000}"/>
    <cellStyle name="Normal 2 2 3 2 3 2 2" xfId="14759" xr:uid="{00000000-0005-0000-0000-00005A390000}"/>
    <cellStyle name="Normal 2 2 3 2 3 2 2 2" xfId="14760" xr:uid="{00000000-0005-0000-0000-00005B390000}"/>
    <cellStyle name="Normal 2 2 3 2 3 2 2 2 2" xfId="14761" xr:uid="{00000000-0005-0000-0000-00005C390000}"/>
    <cellStyle name="Normal 2 2 3 2 3 2 2 3" xfId="14762" xr:uid="{00000000-0005-0000-0000-00005D390000}"/>
    <cellStyle name="Normal 2 2 3 2 3 2 3" xfId="14763" xr:uid="{00000000-0005-0000-0000-00005E390000}"/>
    <cellStyle name="Normal 2 2 3 2 3 2 3 2" xfId="14764" xr:uid="{00000000-0005-0000-0000-00005F390000}"/>
    <cellStyle name="Normal 2 2 3 2 3 2 3 2 2" xfId="14765" xr:uid="{00000000-0005-0000-0000-000060390000}"/>
    <cellStyle name="Normal 2 2 3 2 3 2 3 3" xfId="14766" xr:uid="{00000000-0005-0000-0000-000061390000}"/>
    <cellStyle name="Normal 2 2 3 2 3 2 4" xfId="14767" xr:uid="{00000000-0005-0000-0000-000062390000}"/>
    <cellStyle name="Normal 2 2 3 2 3 2 4 2" xfId="14768" xr:uid="{00000000-0005-0000-0000-000063390000}"/>
    <cellStyle name="Normal 2 2 3 2 3 2 4 2 2" xfId="14769" xr:uid="{00000000-0005-0000-0000-000064390000}"/>
    <cellStyle name="Normal 2 2 3 2 3 2 4 3" xfId="14770" xr:uid="{00000000-0005-0000-0000-000065390000}"/>
    <cellStyle name="Normal 2 2 3 2 3 2 5" xfId="14771" xr:uid="{00000000-0005-0000-0000-000066390000}"/>
    <cellStyle name="Normal 2 2 3 2 3 2 5 2" xfId="14772" xr:uid="{00000000-0005-0000-0000-000067390000}"/>
    <cellStyle name="Normal 2 2 3 2 3 2 6" xfId="14773" xr:uid="{00000000-0005-0000-0000-000068390000}"/>
    <cellStyle name="Normal 2 2 3 2 3 2 6 2" xfId="14774" xr:uid="{00000000-0005-0000-0000-000069390000}"/>
    <cellStyle name="Normal 2 2 3 2 3 2 7" xfId="14775" xr:uid="{00000000-0005-0000-0000-00006A390000}"/>
    <cellStyle name="Normal 2 2 3 2 3 3" xfId="14776" xr:uid="{00000000-0005-0000-0000-00006B390000}"/>
    <cellStyle name="Normal 2 2 3 2 3 3 2" xfId="14777" xr:uid="{00000000-0005-0000-0000-00006C390000}"/>
    <cellStyle name="Normal 2 2 3 2 3 3 2 2" xfId="14778" xr:uid="{00000000-0005-0000-0000-00006D390000}"/>
    <cellStyle name="Normal 2 2 3 2 3 3 3" xfId="14779" xr:uid="{00000000-0005-0000-0000-00006E390000}"/>
    <cellStyle name="Normal 2 2 3 2 3 4" xfId="14780" xr:uid="{00000000-0005-0000-0000-00006F390000}"/>
    <cellStyle name="Normal 2 2 3 2 3 4 2" xfId="14781" xr:uid="{00000000-0005-0000-0000-000070390000}"/>
    <cellStyle name="Normal 2 2 3 2 3 4 2 2" xfId="14782" xr:uid="{00000000-0005-0000-0000-000071390000}"/>
    <cellStyle name="Normal 2 2 3 2 3 4 3" xfId="14783" xr:uid="{00000000-0005-0000-0000-000072390000}"/>
    <cellStyle name="Normal 2 2 3 2 3 5" xfId="14784" xr:uid="{00000000-0005-0000-0000-000073390000}"/>
    <cellStyle name="Normal 2 2 3 2 3 5 2" xfId="14785" xr:uid="{00000000-0005-0000-0000-000074390000}"/>
    <cellStyle name="Normal 2 2 3 2 3 5 2 2" xfId="14786" xr:uid="{00000000-0005-0000-0000-000075390000}"/>
    <cellStyle name="Normal 2 2 3 2 3 5 3" xfId="14787" xr:uid="{00000000-0005-0000-0000-000076390000}"/>
    <cellStyle name="Normal 2 2 3 2 3 6" xfId="14788" xr:uid="{00000000-0005-0000-0000-000077390000}"/>
    <cellStyle name="Normal 2 2 3 2 3 6 2" xfId="14789" xr:uid="{00000000-0005-0000-0000-000078390000}"/>
    <cellStyle name="Normal 2 2 3 2 3 7" xfId="14790" xr:uid="{00000000-0005-0000-0000-000079390000}"/>
    <cellStyle name="Normal 2 2 3 2 3 7 2" xfId="14791" xr:uid="{00000000-0005-0000-0000-00007A390000}"/>
    <cellStyle name="Normal 2 2 3 2 3 8" xfId="14792" xr:uid="{00000000-0005-0000-0000-00007B390000}"/>
    <cellStyle name="Normal 2 2 3 2 4" xfId="14793" xr:uid="{00000000-0005-0000-0000-00007C390000}"/>
    <cellStyle name="Normal 2 2 3 2 4 2" xfId="14794" xr:uid="{00000000-0005-0000-0000-00007D390000}"/>
    <cellStyle name="Normal 2 2 3 2 4 2 2" xfId="14795" xr:uid="{00000000-0005-0000-0000-00007E390000}"/>
    <cellStyle name="Normal 2 2 3 2 4 2 2 2" xfId="14796" xr:uid="{00000000-0005-0000-0000-00007F390000}"/>
    <cellStyle name="Normal 2 2 3 2 4 2 3" xfId="14797" xr:uid="{00000000-0005-0000-0000-000080390000}"/>
    <cellStyle name="Normal 2 2 3 2 4 3" xfId="14798" xr:uid="{00000000-0005-0000-0000-000081390000}"/>
    <cellStyle name="Normal 2 2 3 2 4 3 2" xfId="14799" xr:uid="{00000000-0005-0000-0000-000082390000}"/>
    <cellStyle name="Normal 2 2 3 2 4 3 2 2" xfId="14800" xr:uid="{00000000-0005-0000-0000-000083390000}"/>
    <cellStyle name="Normal 2 2 3 2 4 3 3" xfId="14801" xr:uid="{00000000-0005-0000-0000-000084390000}"/>
    <cellStyle name="Normal 2 2 3 2 4 4" xfId="14802" xr:uid="{00000000-0005-0000-0000-000085390000}"/>
    <cellStyle name="Normal 2 2 3 2 4 4 2" xfId="14803" xr:uid="{00000000-0005-0000-0000-000086390000}"/>
    <cellStyle name="Normal 2 2 3 2 4 4 2 2" xfId="14804" xr:uid="{00000000-0005-0000-0000-000087390000}"/>
    <cellStyle name="Normal 2 2 3 2 4 4 3" xfId="14805" xr:uid="{00000000-0005-0000-0000-000088390000}"/>
    <cellStyle name="Normal 2 2 3 2 4 5" xfId="14806" xr:uid="{00000000-0005-0000-0000-000089390000}"/>
    <cellStyle name="Normal 2 2 3 2 4 5 2" xfId="14807" xr:uid="{00000000-0005-0000-0000-00008A390000}"/>
    <cellStyle name="Normal 2 2 3 2 4 6" xfId="14808" xr:uid="{00000000-0005-0000-0000-00008B390000}"/>
    <cellStyle name="Normal 2 2 3 2 4 6 2" xfId="14809" xr:uid="{00000000-0005-0000-0000-00008C390000}"/>
    <cellStyle name="Normal 2 2 3 2 4 7" xfId="14810" xr:uid="{00000000-0005-0000-0000-00008D390000}"/>
    <cellStyle name="Normal 2 2 3 2 5" xfId="14811" xr:uid="{00000000-0005-0000-0000-00008E390000}"/>
    <cellStyle name="Normal 2 2 3 2 5 2" xfId="14812" xr:uid="{00000000-0005-0000-0000-00008F390000}"/>
    <cellStyle name="Normal 2 2 3 2 5 2 2" xfId="14813" xr:uid="{00000000-0005-0000-0000-000090390000}"/>
    <cellStyle name="Normal 2 2 3 2 5 2 2 2" xfId="14814" xr:uid="{00000000-0005-0000-0000-000091390000}"/>
    <cellStyle name="Normal 2 2 3 2 5 2 3" xfId="14815" xr:uid="{00000000-0005-0000-0000-000092390000}"/>
    <cellStyle name="Normal 2 2 3 2 5 3" xfId="14816" xr:uid="{00000000-0005-0000-0000-000093390000}"/>
    <cellStyle name="Normal 2 2 3 2 5 3 2" xfId="14817" xr:uid="{00000000-0005-0000-0000-000094390000}"/>
    <cellStyle name="Normal 2 2 3 2 5 3 2 2" xfId="14818" xr:uid="{00000000-0005-0000-0000-000095390000}"/>
    <cellStyle name="Normal 2 2 3 2 5 3 3" xfId="14819" xr:uid="{00000000-0005-0000-0000-000096390000}"/>
    <cellStyle name="Normal 2 2 3 2 5 4" xfId="14820" xr:uid="{00000000-0005-0000-0000-000097390000}"/>
    <cellStyle name="Normal 2 2 3 2 5 4 2" xfId="14821" xr:uid="{00000000-0005-0000-0000-000098390000}"/>
    <cellStyle name="Normal 2 2 3 2 5 4 2 2" xfId="14822" xr:uid="{00000000-0005-0000-0000-000099390000}"/>
    <cellStyle name="Normal 2 2 3 2 5 4 3" xfId="14823" xr:uid="{00000000-0005-0000-0000-00009A390000}"/>
    <cellStyle name="Normal 2 2 3 2 5 5" xfId="14824" xr:uid="{00000000-0005-0000-0000-00009B390000}"/>
    <cellStyle name="Normal 2 2 3 2 5 5 2" xfId="14825" xr:uid="{00000000-0005-0000-0000-00009C390000}"/>
    <cellStyle name="Normal 2 2 3 2 5 6" xfId="14826" xr:uid="{00000000-0005-0000-0000-00009D390000}"/>
    <cellStyle name="Normal 2 2 3 2 5 6 2" xfId="14827" xr:uid="{00000000-0005-0000-0000-00009E390000}"/>
    <cellStyle name="Normal 2 2 3 2 5 7" xfId="14828" xr:uid="{00000000-0005-0000-0000-00009F390000}"/>
    <cellStyle name="Normal 2 2 3 2 6" xfId="14829" xr:uid="{00000000-0005-0000-0000-0000A0390000}"/>
    <cellStyle name="Normal 2 2 3 2 6 2" xfId="14830" xr:uid="{00000000-0005-0000-0000-0000A1390000}"/>
    <cellStyle name="Normal 2 2 3 2 6 2 2" xfId="14831" xr:uid="{00000000-0005-0000-0000-0000A2390000}"/>
    <cellStyle name="Normal 2 2 3 2 6 3" xfId="14832" xr:uid="{00000000-0005-0000-0000-0000A3390000}"/>
    <cellStyle name="Normal 2 2 3 2 7" xfId="14833" xr:uid="{00000000-0005-0000-0000-0000A4390000}"/>
    <cellStyle name="Normal 2 2 3 2 7 2" xfId="14834" xr:uid="{00000000-0005-0000-0000-0000A5390000}"/>
    <cellStyle name="Normal 2 2 3 2 7 2 2" xfId="14835" xr:uid="{00000000-0005-0000-0000-0000A6390000}"/>
    <cellStyle name="Normal 2 2 3 2 7 3" xfId="14836" xr:uid="{00000000-0005-0000-0000-0000A7390000}"/>
    <cellStyle name="Normal 2 2 3 2 8" xfId="14837" xr:uid="{00000000-0005-0000-0000-0000A8390000}"/>
    <cellStyle name="Normal 2 2 3 2 8 2" xfId="14838" xr:uid="{00000000-0005-0000-0000-0000A9390000}"/>
    <cellStyle name="Normal 2 2 3 2 8 2 2" xfId="14839" xr:uid="{00000000-0005-0000-0000-0000AA390000}"/>
    <cellStyle name="Normal 2 2 3 2 8 3" xfId="14840" xr:uid="{00000000-0005-0000-0000-0000AB390000}"/>
    <cellStyle name="Normal 2 2 3 2 9" xfId="14841" xr:uid="{00000000-0005-0000-0000-0000AC390000}"/>
    <cellStyle name="Normal 2 2 3 2 9 2" xfId="14842" xr:uid="{00000000-0005-0000-0000-0000AD390000}"/>
    <cellStyle name="Normal 2 2 3 3" xfId="471" xr:uid="{00000000-0005-0000-0000-0000AE390000}"/>
    <cellStyle name="Normal 2 2 3 3 10" xfId="14843" xr:uid="{00000000-0005-0000-0000-0000AF390000}"/>
    <cellStyle name="Normal 2 2 3 3 10 2" xfId="14844" xr:uid="{00000000-0005-0000-0000-0000B0390000}"/>
    <cellStyle name="Normal 2 2 3 3 11" xfId="14845" xr:uid="{00000000-0005-0000-0000-0000B1390000}"/>
    <cellStyle name="Normal 2 2 3 3 2" xfId="14846" xr:uid="{00000000-0005-0000-0000-0000B2390000}"/>
    <cellStyle name="Normal 2 2 3 3 2 2" xfId="14847" xr:uid="{00000000-0005-0000-0000-0000B3390000}"/>
    <cellStyle name="Normal 2 2 3 3 2 2 2" xfId="14848" xr:uid="{00000000-0005-0000-0000-0000B4390000}"/>
    <cellStyle name="Normal 2 2 3 3 2 2 2 2" xfId="14849" xr:uid="{00000000-0005-0000-0000-0000B5390000}"/>
    <cellStyle name="Normal 2 2 3 3 2 2 2 2 2" xfId="14850" xr:uid="{00000000-0005-0000-0000-0000B6390000}"/>
    <cellStyle name="Normal 2 2 3 3 2 2 2 3" xfId="14851" xr:uid="{00000000-0005-0000-0000-0000B7390000}"/>
    <cellStyle name="Normal 2 2 3 3 2 2 3" xfId="14852" xr:uid="{00000000-0005-0000-0000-0000B8390000}"/>
    <cellStyle name="Normal 2 2 3 3 2 2 3 2" xfId="14853" xr:uid="{00000000-0005-0000-0000-0000B9390000}"/>
    <cellStyle name="Normal 2 2 3 3 2 2 3 2 2" xfId="14854" xr:uid="{00000000-0005-0000-0000-0000BA390000}"/>
    <cellStyle name="Normal 2 2 3 3 2 2 3 3" xfId="14855" xr:uid="{00000000-0005-0000-0000-0000BB390000}"/>
    <cellStyle name="Normal 2 2 3 3 2 2 4" xfId="14856" xr:uid="{00000000-0005-0000-0000-0000BC390000}"/>
    <cellStyle name="Normal 2 2 3 3 2 2 4 2" xfId="14857" xr:uid="{00000000-0005-0000-0000-0000BD390000}"/>
    <cellStyle name="Normal 2 2 3 3 2 2 4 2 2" xfId="14858" xr:uid="{00000000-0005-0000-0000-0000BE390000}"/>
    <cellStyle name="Normal 2 2 3 3 2 2 4 3" xfId="14859" xr:uid="{00000000-0005-0000-0000-0000BF390000}"/>
    <cellStyle name="Normal 2 2 3 3 2 2 5" xfId="14860" xr:uid="{00000000-0005-0000-0000-0000C0390000}"/>
    <cellStyle name="Normal 2 2 3 3 2 2 5 2" xfId="14861" xr:uid="{00000000-0005-0000-0000-0000C1390000}"/>
    <cellStyle name="Normal 2 2 3 3 2 2 6" xfId="14862" xr:uid="{00000000-0005-0000-0000-0000C2390000}"/>
    <cellStyle name="Normal 2 2 3 3 2 2 6 2" xfId="14863" xr:uid="{00000000-0005-0000-0000-0000C3390000}"/>
    <cellStyle name="Normal 2 2 3 3 2 2 7" xfId="14864" xr:uid="{00000000-0005-0000-0000-0000C4390000}"/>
    <cellStyle name="Normal 2 2 3 3 2 3" xfId="14865" xr:uid="{00000000-0005-0000-0000-0000C5390000}"/>
    <cellStyle name="Normal 2 2 3 3 2 3 2" xfId="14866" xr:uid="{00000000-0005-0000-0000-0000C6390000}"/>
    <cellStyle name="Normal 2 2 3 3 2 3 2 2" xfId="14867" xr:uid="{00000000-0005-0000-0000-0000C7390000}"/>
    <cellStyle name="Normal 2 2 3 3 2 3 2 2 2" xfId="14868" xr:uid="{00000000-0005-0000-0000-0000C8390000}"/>
    <cellStyle name="Normal 2 2 3 3 2 3 2 3" xfId="14869" xr:uid="{00000000-0005-0000-0000-0000C9390000}"/>
    <cellStyle name="Normal 2 2 3 3 2 3 3" xfId="14870" xr:uid="{00000000-0005-0000-0000-0000CA390000}"/>
    <cellStyle name="Normal 2 2 3 3 2 3 3 2" xfId="14871" xr:uid="{00000000-0005-0000-0000-0000CB390000}"/>
    <cellStyle name="Normal 2 2 3 3 2 3 3 2 2" xfId="14872" xr:uid="{00000000-0005-0000-0000-0000CC390000}"/>
    <cellStyle name="Normal 2 2 3 3 2 3 3 3" xfId="14873" xr:uid="{00000000-0005-0000-0000-0000CD390000}"/>
    <cellStyle name="Normal 2 2 3 3 2 3 4" xfId="14874" xr:uid="{00000000-0005-0000-0000-0000CE390000}"/>
    <cellStyle name="Normal 2 2 3 3 2 3 4 2" xfId="14875" xr:uid="{00000000-0005-0000-0000-0000CF390000}"/>
    <cellStyle name="Normal 2 2 3 3 2 3 4 2 2" xfId="14876" xr:uid="{00000000-0005-0000-0000-0000D0390000}"/>
    <cellStyle name="Normal 2 2 3 3 2 3 4 3" xfId="14877" xr:uid="{00000000-0005-0000-0000-0000D1390000}"/>
    <cellStyle name="Normal 2 2 3 3 2 3 5" xfId="14878" xr:uid="{00000000-0005-0000-0000-0000D2390000}"/>
    <cellStyle name="Normal 2 2 3 3 2 3 5 2" xfId="14879" xr:uid="{00000000-0005-0000-0000-0000D3390000}"/>
    <cellStyle name="Normal 2 2 3 3 2 3 6" xfId="14880" xr:uid="{00000000-0005-0000-0000-0000D4390000}"/>
    <cellStyle name="Normal 2 2 3 3 2 3 6 2" xfId="14881" xr:uid="{00000000-0005-0000-0000-0000D5390000}"/>
    <cellStyle name="Normal 2 2 3 3 2 3 7" xfId="14882" xr:uid="{00000000-0005-0000-0000-0000D6390000}"/>
    <cellStyle name="Normal 2 2 3 3 2 4" xfId="14883" xr:uid="{00000000-0005-0000-0000-0000D7390000}"/>
    <cellStyle name="Normal 2 2 3 3 2 4 2" xfId="14884" xr:uid="{00000000-0005-0000-0000-0000D8390000}"/>
    <cellStyle name="Normal 2 2 3 3 2 4 2 2" xfId="14885" xr:uid="{00000000-0005-0000-0000-0000D9390000}"/>
    <cellStyle name="Normal 2 2 3 3 2 4 3" xfId="14886" xr:uid="{00000000-0005-0000-0000-0000DA390000}"/>
    <cellStyle name="Normal 2 2 3 3 2 5" xfId="14887" xr:uid="{00000000-0005-0000-0000-0000DB390000}"/>
    <cellStyle name="Normal 2 2 3 3 2 5 2" xfId="14888" xr:uid="{00000000-0005-0000-0000-0000DC390000}"/>
    <cellStyle name="Normal 2 2 3 3 2 5 2 2" xfId="14889" xr:uid="{00000000-0005-0000-0000-0000DD390000}"/>
    <cellStyle name="Normal 2 2 3 3 2 5 3" xfId="14890" xr:uid="{00000000-0005-0000-0000-0000DE390000}"/>
    <cellStyle name="Normal 2 2 3 3 2 6" xfId="14891" xr:uid="{00000000-0005-0000-0000-0000DF390000}"/>
    <cellStyle name="Normal 2 2 3 3 2 6 2" xfId="14892" xr:uid="{00000000-0005-0000-0000-0000E0390000}"/>
    <cellStyle name="Normal 2 2 3 3 2 6 2 2" xfId="14893" xr:uid="{00000000-0005-0000-0000-0000E1390000}"/>
    <cellStyle name="Normal 2 2 3 3 2 6 3" xfId="14894" xr:uid="{00000000-0005-0000-0000-0000E2390000}"/>
    <cellStyle name="Normal 2 2 3 3 2 7" xfId="14895" xr:uid="{00000000-0005-0000-0000-0000E3390000}"/>
    <cellStyle name="Normal 2 2 3 3 2 7 2" xfId="14896" xr:uid="{00000000-0005-0000-0000-0000E4390000}"/>
    <cellStyle name="Normal 2 2 3 3 2 8" xfId="14897" xr:uid="{00000000-0005-0000-0000-0000E5390000}"/>
    <cellStyle name="Normal 2 2 3 3 2 8 2" xfId="14898" xr:uid="{00000000-0005-0000-0000-0000E6390000}"/>
    <cellStyle name="Normal 2 2 3 3 2 9" xfId="14899" xr:uid="{00000000-0005-0000-0000-0000E7390000}"/>
    <cellStyle name="Normal 2 2 3 3 3" xfId="14900" xr:uid="{00000000-0005-0000-0000-0000E8390000}"/>
    <cellStyle name="Normal 2 2 3 3 3 2" xfId="14901" xr:uid="{00000000-0005-0000-0000-0000E9390000}"/>
    <cellStyle name="Normal 2 2 3 3 3 2 2" xfId="14902" xr:uid="{00000000-0005-0000-0000-0000EA390000}"/>
    <cellStyle name="Normal 2 2 3 3 3 2 2 2" xfId="14903" xr:uid="{00000000-0005-0000-0000-0000EB390000}"/>
    <cellStyle name="Normal 2 2 3 3 3 2 2 2 2" xfId="14904" xr:uid="{00000000-0005-0000-0000-0000EC390000}"/>
    <cellStyle name="Normal 2 2 3 3 3 2 2 3" xfId="14905" xr:uid="{00000000-0005-0000-0000-0000ED390000}"/>
    <cellStyle name="Normal 2 2 3 3 3 2 3" xfId="14906" xr:uid="{00000000-0005-0000-0000-0000EE390000}"/>
    <cellStyle name="Normal 2 2 3 3 3 2 3 2" xfId="14907" xr:uid="{00000000-0005-0000-0000-0000EF390000}"/>
    <cellStyle name="Normal 2 2 3 3 3 2 3 2 2" xfId="14908" xr:uid="{00000000-0005-0000-0000-0000F0390000}"/>
    <cellStyle name="Normal 2 2 3 3 3 2 3 3" xfId="14909" xr:uid="{00000000-0005-0000-0000-0000F1390000}"/>
    <cellStyle name="Normal 2 2 3 3 3 2 4" xfId="14910" xr:uid="{00000000-0005-0000-0000-0000F2390000}"/>
    <cellStyle name="Normal 2 2 3 3 3 2 4 2" xfId="14911" xr:uid="{00000000-0005-0000-0000-0000F3390000}"/>
    <cellStyle name="Normal 2 2 3 3 3 2 4 2 2" xfId="14912" xr:uid="{00000000-0005-0000-0000-0000F4390000}"/>
    <cellStyle name="Normal 2 2 3 3 3 2 4 3" xfId="14913" xr:uid="{00000000-0005-0000-0000-0000F5390000}"/>
    <cellStyle name="Normal 2 2 3 3 3 2 5" xfId="14914" xr:uid="{00000000-0005-0000-0000-0000F6390000}"/>
    <cellStyle name="Normal 2 2 3 3 3 2 5 2" xfId="14915" xr:uid="{00000000-0005-0000-0000-0000F7390000}"/>
    <cellStyle name="Normal 2 2 3 3 3 2 6" xfId="14916" xr:uid="{00000000-0005-0000-0000-0000F8390000}"/>
    <cellStyle name="Normal 2 2 3 3 3 2 6 2" xfId="14917" xr:uid="{00000000-0005-0000-0000-0000F9390000}"/>
    <cellStyle name="Normal 2 2 3 3 3 2 7" xfId="14918" xr:uid="{00000000-0005-0000-0000-0000FA390000}"/>
    <cellStyle name="Normal 2 2 3 3 3 3" xfId="14919" xr:uid="{00000000-0005-0000-0000-0000FB390000}"/>
    <cellStyle name="Normal 2 2 3 3 3 3 2" xfId="14920" xr:uid="{00000000-0005-0000-0000-0000FC390000}"/>
    <cellStyle name="Normal 2 2 3 3 3 3 2 2" xfId="14921" xr:uid="{00000000-0005-0000-0000-0000FD390000}"/>
    <cellStyle name="Normal 2 2 3 3 3 3 3" xfId="14922" xr:uid="{00000000-0005-0000-0000-0000FE390000}"/>
    <cellStyle name="Normal 2 2 3 3 3 4" xfId="14923" xr:uid="{00000000-0005-0000-0000-0000FF390000}"/>
    <cellStyle name="Normal 2 2 3 3 3 4 2" xfId="14924" xr:uid="{00000000-0005-0000-0000-0000003A0000}"/>
    <cellStyle name="Normal 2 2 3 3 3 4 2 2" xfId="14925" xr:uid="{00000000-0005-0000-0000-0000013A0000}"/>
    <cellStyle name="Normal 2 2 3 3 3 4 3" xfId="14926" xr:uid="{00000000-0005-0000-0000-0000023A0000}"/>
    <cellStyle name="Normal 2 2 3 3 3 5" xfId="14927" xr:uid="{00000000-0005-0000-0000-0000033A0000}"/>
    <cellStyle name="Normal 2 2 3 3 3 5 2" xfId="14928" xr:uid="{00000000-0005-0000-0000-0000043A0000}"/>
    <cellStyle name="Normal 2 2 3 3 3 5 2 2" xfId="14929" xr:uid="{00000000-0005-0000-0000-0000053A0000}"/>
    <cellStyle name="Normal 2 2 3 3 3 5 3" xfId="14930" xr:uid="{00000000-0005-0000-0000-0000063A0000}"/>
    <cellStyle name="Normal 2 2 3 3 3 6" xfId="14931" xr:uid="{00000000-0005-0000-0000-0000073A0000}"/>
    <cellStyle name="Normal 2 2 3 3 3 6 2" xfId="14932" xr:uid="{00000000-0005-0000-0000-0000083A0000}"/>
    <cellStyle name="Normal 2 2 3 3 3 7" xfId="14933" xr:uid="{00000000-0005-0000-0000-0000093A0000}"/>
    <cellStyle name="Normal 2 2 3 3 3 7 2" xfId="14934" xr:uid="{00000000-0005-0000-0000-00000A3A0000}"/>
    <cellStyle name="Normal 2 2 3 3 3 8" xfId="14935" xr:uid="{00000000-0005-0000-0000-00000B3A0000}"/>
    <cellStyle name="Normal 2 2 3 3 4" xfId="14936" xr:uid="{00000000-0005-0000-0000-00000C3A0000}"/>
    <cellStyle name="Normal 2 2 3 3 4 2" xfId="14937" xr:uid="{00000000-0005-0000-0000-00000D3A0000}"/>
    <cellStyle name="Normal 2 2 3 3 4 2 2" xfId="14938" xr:uid="{00000000-0005-0000-0000-00000E3A0000}"/>
    <cellStyle name="Normal 2 2 3 3 4 2 2 2" xfId="14939" xr:uid="{00000000-0005-0000-0000-00000F3A0000}"/>
    <cellStyle name="Normal 2 2 3 3 4 2 3" xfId="14940" xr:uid="{00000000-0005-0000-0000-0000103A0000}"/>
    <cellStyle name="Normal 2 2 3 3 4 3" xfId="14941" xr:uid="{00000000-0005-0000-0000-0000113A0000}"/>
    <cellStyle name="Normal 2 2 3 3 4 3 2" xfId="14942" xr:uid="{00000000-0005-0000-0000-0000123A0000}"/>
    <cellStyle name="Normal 2 2 3 3 4 3 2 2" xfId="14943" xr:uid="{00000000-0005-0000-0000-0000133A0000}"/>
    <cellStyle name="Normal 2 2 3 3 4 3 3" xfId="14944" xr:uid="{00000000-0005-0000-0000-0000143A0000}"/>
    <cellStyle name="Normal 2 2 3 3 4 4" xfId="14945" xr:uid="{00000000-0005-0000-0000-0000153A0000}"/>
    <cellStyle name="Normal 2 2 3 3 4 4 2" xfId="14946" xr:uid="{00000000-0005-0000-0000-0000163A0000}"/>
    <cellStyle name="Normal 2 2 3 3 4 4 2 2" xfId="14947" xr:uid="{00000000-0005-0000-0000-0000173A0000}"/>
    <cellStyle name="Normal 2 2 3 3 4 4 3" xfId="14948" xr:uid="{00000000-0005-0000-0000-0000183A0000}"/>
    <cellStyle name="Normal 2 2 3 3 4 5" xfId="14949" xr:uid="{00000000-0005-0000-0000-0000193A0000}"/>
    <cellStyle name="Normal 2 2 3 3 4 5 2" xfId="14950" xr:uid="{00000000-0005-0000-0000-00001A3A0000}"/>
    <cellStyle name="Normal 2 2 3 3 4 6" xfId="14951" xr:uid="{00000000-0005-0000-0000-00001B3A0000}"/>
    <cellStyle name="Normal 2 2 3 3 4 6 2" xfId="14952" xr:uid="{00000000-0005-0000-0000-00001C3A0000}"/>
    <cellStyle name="Normal 2 2 3 3 4 7" xfId="14953" xr:uid="{00000000-0005-0000-0000-00001D3A0000}"/>
    <cellStyle name="Normal 2 2 3 3 5" xfId="14954" xr:uid="{00000000-0005-0000-0000-00001E3A0000}"/>
    <cellStyle name="Normal 2 2 3 3 5 2" xfId="14955" xr:uid="{00000000-0005-0000-0000-00001F3A0000}"/>
    <cellStyle name="Normal 2 2 3 3 5 2 2" xfId="14956" xr:uid="{00000000-0005-0000-0000-0000203A0000}"/>
    <cellStyle name="Normal 2 2 3 3 5 2 2 2" xfId="14957" xr:uid="{00000000-0005-0000-0000-0000213A0000}"/>
    <cellStyle name="Normal 2 2 3 3 5 2 3" xfId="14958" xr:uid="{00000000-0005-0000-0000-0000223A0000}"/>
    <cellStyle name="Normal 2 2 3 3 5 3" xfId="14959" xr:uid="{00000000-0005-0000-0000-0000233A0000}"/>
    <cellStyle name="Normal 2 2 3 3 5 3 2" xfId="14960" xr:uid="{00000000-0005-0000-0000-0000243A0000}"/>
    <cellStyle name="Normal 2 2 3 3 5 3 2 2" xfId="14961" xr:uid="{00000000-0005-0000-0000-0000253A0000}"/>
    <cellStyle name="Normal 2 2 3 3 5 3 3" xfId="14962" xr:uid="{00000000-0005-0000-0000-0000263A0000}"/>
    <cellStyle name="Normal 2 2 3 3 5 4" xfId="14963" xr:uid="{00000000-0005-0000-0000-0000273A0000}"/>
    <cellStyle name="Normal 2 2 3 3 5 4 2" xfId="14964" xr:uid="{00000000-0005-0000-0000-0000283A0000}"/>
    <cellStyle name="Normal 2 2 3 3 5 4 2 2" xfId="14965" xr:uid="{00000000-0005-0000-0000-0000293A0000}"/>
    <cellStyle name="Normal 2 2 3 3 5 4 3" xfId="14966" xr:uid="{00000000-0005-0000-0000-00002A3A0000}"/>
    <cellStyle name="Normal 2 2 3 3 5 5" xfId="14967" xr:uid="{00000000-0005-0000-0000-00002B3A0000}"/>
    <cellStyle name="Normal 2 2 3 3 5 5 2" xfId="14968" xr:uid="{00000000-0005-0000-0000-00002C3A0000}"/>
    <cellStyle name="Normal 2 2 3 3 5 6" xfId="14969" xr:uid="{00000000-0005-0000-0000-00002D3A0000}"/>
    <cellStyle name="Normal 2 2 3 3 5 6 2" xfId="14970" xr:uid="{00000000-0005-0000-0000-00002E3A0000}"/>
    <cellStyle name="Normal 2 2 3 3 5 7" xfId="14971" xr:uid="{00000000-0005-0000-0000-00002F3A0000}"/>
    <cellStyle name="Normal 2 2 3 3 6" xfId="14972" xr:uid="{00000000-0005-0000-0000-0000303A0000}"/>
    <cellStyle name="Normal 2 2 3 3 6 2" xfId="14973" xr:uid="{00000000-0005-0000-0000-0000313A0000}"/>
    <cellStyle name="Normal 2 2 3 3 6 2 2" xfId="14974" xr:uid="{00000000-0005-0000-0000-0000323A0000}"/>
    <cellStyle name="Normal 2 2 3 3 6 3" xfId="14975" xr:uid="{00000000-0005-0000-0000-0000333A0000}"/>
    <cellStyle name="Normal 2 2 3 3 7" xfId="14976" xr:uid="{00000000-0005-0000-0000-0000343A0000}"/>
    <cellStyle name="Normal 2 2 3 3 7 2" xfId="14977" xr:uid="{00000000-0005-0000-0000-0000353A0000}"/>
    <cellStyle name="Normal 2 2 3 3 7 2 2" xfId="14978" xr:uid="{00000000-0005-0000-0000-0000363A0000}"/>
    <cellStyle name="Normal 2 2 3 3 7 3" xfId="14979" xr:uid="{00000000-0005-0000-0000-0000373A0000}"/>
    <cellStyle name="Normal 2 2 3 3 8" xfId="14980" xr:uid="{00000000-0005-0000-0000-0000383A0000}"/>
    <cellStyle name="Normal 2 2 3 3 8 2" xfId="14981" xr:uid="{00000000-0005-0000-0000-0000393A0000}"/>
    <cellStyle name="Normal 2 2 3 3 8 2 2" xfId="14982" xr:uid="{00000000-0005-0000-0000-00003A3A0000}"/>
    <cellStyle name="Normal 2 2 3 3 8 3" xfId="14983" xr:uid="{00000000-0005-0000-0000-00003B3A0000}"/>
    <cellStyle name="Normal 2 2 3 3 9" xfId="14984" xr:uid="{00000000-0005-0000-0000-00003C3A0000}"/>
    <cellStyle name="Normal 2 2 3 3 9 2" xfId="14985" xr:uid="{00000000-0005-0000-0000-00003D3A0000}"/>
    <cellStyle name="Normal 2 2 3 4" xfId="14986" xr:uid="{00000000-0005-0000-0000-00003E3A0000}"/>
    <cellStyle name="Normal 2 2 3 4 2" xfId="14987" xr:uid="{00000000-0005-0000-0000-00003F3A0000}"/>
    <cellStyle name="Normal 2 2 3 4 2 2" xfId="14988" xr:uid="{00000000-0005-0000-0000-0000403A0000}"/>
    <cellStyle name="Normal 2 2 3 4 2 2 2" xfId="14989" xr:uid="{00000000-0005-0000-0000-0000413A0000}"/>
    <cellStyle name="Normal 2 2 3 4 2 2 2 2" xfId="14990" xr:uid="{00000000-0005-0000-0000-0000423A0000}"/>
    <cellStyle name="Normal 2 2 3 4 2 2 3" xfId="14991" xr:uid="{00000000-0005-0000-0000-0000433A0000}"/>
    <cellStyle name="Normal 2 2 3 4 2 3" xfId="14992" xr:uid="{00000000-0005-0000-0000-0000443A0000}"/>
    <cellStyle name="Normal 2 2 3 4 2 3 2" xfId="14993" xr:uid="{00000000-0005-0000-0000-0000453A0000}"/>
    <cellStyle name="Normal 2 2 3 4 2 3 2 2" xfId="14994" xr:uid="{00000000-0005-0000-0000-0000463A0000}"/>
    <cellStyle name="Normal 2 2 3 4 2 3 3" xfId="14995" xr:uid="{00000000-0005-0000-0000-0000473A0000}"/>
    <cellStyle name="Normal 2 2 3 4 2 4" xfId="14996" xr:uid="{00000000-0005-0000-0000-0000483A0000}"/>
    <cellStyle name="Normal 2 2 3 4 2 4 2" xfId="14997" xr:uid="{00000000-0005-0000-0000-0000493A0000}"/>
    <cellStyle name="Normal 2 2 3 4 2 4 2 2" xfId="14998" xr:uid="{00000000-0005-0000-0000-00004A3A0000}"/>
    <cellStyle name="Normal 2 2 3 4 2 4 3" xfId="14999" xr:uid="{00000000-0005-0000-0000-00004B3A0000}"/>
    <cellStyle name="Normal 2 2 3 4 2 5" xfId="15000" xr:uid="{00000000-0005-0000-0000-00004C3A0000}"/>
    <cellStyle name="Normal 2 2 3 4 2 5 2" xfId="15001" xr:uid="{00000000-0005-0000-0000-00004D3A0000}"/>
    <cellStyle name="Normal 2 2 3 4 2 6" xfId="15002" xr:uid="{00000000-0005-0000-0000-00004E3A0000}"/>
    <cellStyle name="Normal 2 2 3 4 2 6 2" xfId="15003" xr:uid="{00000000-0005-0000-0000-00004F3A0000}"/>
    <cellStyle name="Normal 2 2 3 4 2 7" xfId="15004" xr:uid="{00000000-0005-0000-0000-0000503A0000}"/>
    <cellStyle name="Normal 2 2 3 4 3" xfId="15005" xr:uid="{00000000-0005-0000-0000-0000513A0000}"/>
    <cellStyle name="Normal 2 2 3 4 3 2" xfId="15006" xr:uid="{00000000-0005-0000-0000-0000523A0000}"/>
    <cellStyle name="Normal 2 2 3 4 3 2 2" xfId="15007" xr:uid="{00000000-0005-0000-0000-0000533A0000}"/>
    <cellStyle name="Normal 2 2 3 4 3 2 2 2" xfId="15008" xr:uid="{00000000-0005-0000-0000-0000543A0000}"/>
    <cellStyle name="Normal 2 2 3 4 3 2 3" xfId="15009" xr:uid="{00000000-0005-0000-0000-0000553A0000}"/>
    <cellStyle name="Normal 2 2 3 4 3 3" xfId="15010" xr:uid="{00000000-0005-0000-0000-0000563A0000}"/>
    <cellStyle name="Normal 2 2 3 4 3 3 2" xfId="15011" xr:uid="{00000000-0005-0000-0000-0000573A0000}"/>
    <cellStyle name="Normal 2 2 3 4 3 3 2 2" xfId="15012" xr:uid="{00000000-0005-0000-0000-0000583A0000}"/>
    <cellStyle name="Normal 2 2 3 4 3 3 3" xfId="15013" xr:uid="{00000000-0005-0000-0000-0000593A0000}"/>
    <cellStyle name="Normal 2 2 3 4 3 4" xfId="15014" xr:uid="{00000000-0005-0000-0000-00005A3A0000}"/>
    <cellStyle name="Normal 2 2 3 4 3 4 2" xfId="15015" xr:uid="{00000000-0005-0000-0000-00005B3A0000}"/>
    <cellStyle name="Normal 2 2 3 4 3 4 2 2" xfId="15016" xr:uid="{00000000-0005-0000-0000-00005C3A0000}"/>
    <cellStyle name="Normal 2 2 3 4 3 4 3" xfId="15017" xr:uid="{00000000-0005-0000-0000-00005D3A0000}"/>
    <cellStyle name="Normal 2 2 3 4 3 5" xfId="15018" xr:uid="{00000000-0005-0000-0000-00005E3A0000}"/>
    <cellStyle name="Normal 2 2 3 4 3 5 2" xfId="15019" xr:uid="{00000000-0005-0000-0000-00005F3A0000}"/>
    <cellStyle name="Normal 2 2 3 4 3 6" xfId="15020" xr:uid="{00000000-0005-0000-0000-0000603A0000}"/>
    <cellStyle name="Normal 2 2 3 4 3 6 2" xfId="15021" xr:uid="{00000000-0005-0000-0000-0000613A0000}"/>
    <cellStyle name="Normal 2 2 3 4 3 7" xfId="15022" xr:uid="{00000000-0005-0000-0000-0000623A0000}"/>
    <cellStyle name="Normal 2 2 3 4 4" xfId="15023" xr:uid="{00000000-0005-0000-0000-0000633A0000}"/>
    <cellStyle name="Normal 2 2 3 4 4 2" xfId="15024" xr:uid="{00000000-0005-0000-0000-0000643A0000}"/>
    <cellStyle name="Normal 2 2 3 4 4 2 2" xfId="15025" xr:uid="{00000000-0005-0000-0000-0000653A0000}"/>
    <cellStyle name="Normal 2 2 3 4 4 3" xfId="15026" xr:uid="{00000000-0005-0000-0000-0000663A0000}"/>
    <cellStyle name="Normal 2 2 3 4 5" xfId="15027" xr:uid="{00000000-0005-0000-0000-0000673A0000}"/>
    <cellStyle name="Normal 2 2 3 4 5 2" xfId="15028" xr:uid="{00000000-0005-0000-0000-0000683A0000}"/>
    <cellStyle name="Normal 2 2 3 4 5 2 2" xfId="15029" xr:uid="{00000000-0005-0000-0000-0000693A0000}"/>
    <cellStyle name="Normal 2 2 3 4 5 3" xfId="15030" xr:uid="{00000000-0005-0000-0000-00006A3A0000}"/>
    <cellStyle name="Normal 2 2 3 4 6" xfId="15031" xr:uid="{00000000-0005-0000-0000-00006B3A0000}"/>
    <cellStyle name="Normal 2 2 3 4 6 2" xfId="15032" xr:uid="{00000000-0005-0000-0000-00006C3A0000}"/>
    <cellStyle name="Normal 2 2 3 4 6 2 2" xfId="15033" xr:uid="{00000000-0005-0000-0000-00006D3A0000}"/>
    <cellStyle name="Normal 2 2 3 4 6 3" xfId="15034" xr:uid="{00000000-0005-0000-0000-00006E3A0000}"/>
    <cellStyle name="Normal 2 2 3 4 7" xfId="15035" xr:uid="{00000000-0005-0000-0000-00006F3A0000}"/>
    <cellStyle name="Normal 2 2 3 4 7 2" xfId="15036" xr:uid="{00000000-0005-0000-0000-0000703A0000}"/>
    <cellStyle name="Normal 2 2 3 4 8" xfId="15037" xr:uid="{00000000-0005-0000-0000-0000713A0000}"/>
    <cellStyle name="Normal 2 2 3 4 8 2" xfId="15038" xr:uid="{00000000-0005-0000-0000-0000723A0000}"/>
    <cellStyle name="Normal 2 2 3 4 9" xfId="15039" xr:uid="{00000000-0005-0000-0000-0000733A0000}"/>
    <cellStyle name="Normal 2 2 3 5" xfId="15040" xr:uid="{00000000-0005-0000-0000-0000743A0000}"/>
    <cellStyle name="Normal 2 2 3 5 2" xfId="15041" xr:uid="{00000000-0005-0000-0000-0000753A0000}"/>
    <cellStyle name="Normal 2 2 3 5 2 2" xfId="15042" xr:uid="{00000000-0005-0000-0000-0000763A0000}"/>
    <cellStyle name="Normal 2 2 3 5 2 2 2" xfId="15043" xr:uid="{00000000-0005-0000-0000-0000773A0000}"/>
    <cellStyle name="Normal 2 2 3 5 2 2 2 2" xfId="15044" xr:uid="{00000000-0005-0000-0000-0000783A0000}"/>
    <cellStyle name="Normal 2 2 3 5 2 2 3" xfId="15045" xr:uid="{00000000-0005-0000-0000-0000793A0000}"/>
    <cellStyle name="Normal 2 2 3 5 2 3" xfId="15046" xr:uid="{00000000-0005-0000-0000-00007A3A0000}"/>
    <cellStyle name="Normal 2 2 3 5 2 3 2" xfId="15047" xr:uid="{00000000-0005-0000-0000-00007B3A0000}"/>
    <cellStyle name="Normal 2 2 3 5 2 3 2 2" xfId="15048" xr:uid="{00000000-0005-0000-0000-00007C3A0000}"/>
    <cellStyle name="Normal 2 2 3 5 2 3 3" xfId="15049" xr:uid="{00000000-0005-0000-0000-00007D3A0000}"/>
    <cellStyle name="Normal 2 2 3 5 2 4" xfId="15050" xr:uid="{00000000-0005-0000-0000-00007E3A0000}"/>
    <cellStyle name="Normal 2 2 3 5 2 4 2" xfId="15051" xr:uid="{00000000-0005-0000-0000-00007F3A0000}"/>
    <cellStyle name="Normal 2 2 3 5 2 4 2 2" xfId="15052" xr:uid="{00000000-0005-0000-0000-0000803A0000}"/>
    <cellStyle name="Normal 2 2 3 5 2 4 3" xfId="15053" xr:uid="{00000000-0005-0000-0000-0000813A0000}"/>
    <cellStyle name="Normal 2 2 3 5 2 5" xfId="15054" xr:uid="{00000000-0005-0000-0000-0000823A0000}"/>
    <cellStyle name="Normal 2 2 3 5 2 5 2" xfId="15055" xr:uid="{00000000-0005-0000-0000-0000833A0000}"/>
    <cellStyle name="Normal 2 2 3 5 2 6" xfId="15056" xr:uid="{00000000-0005-0000-0000-0000843A0000}"/>
    <cellStyle name="Normal 2 2 3 5 2 6 2" xfId="15057" xr:uid="{00000000-0005-0000-0000-0000853A0000}"/>
    <cellStyle name="Normal 2 2 3 5 2 7" xfId="15058" xr:uid="{00000000-0005-0000-0000-0000863A0000}"/>
    <cellStyle name="Normal 2 2 3 5 3" xfId="15059" xr:uid="{00000000-0005-0000-0000-0000873A0000}"/>
    <cellStyle name="Normal 2 2 3 5 3 2" xfId="15060" xr:uid="{00000000-0005-0000-0000-0000883A0000}"/>
    <cellStyle name="Normal 2 2 3 5 3 2 2" xfId="15061" xr:uid="{00000000-0005-0000-0000-0000893A0000}"/>
    <cellStyle name="Normal 2 2 3 5 3 3" xfId="15062" xr:uid="{00000000-0005-0000-0000-00008A3A0000}"/>
    <cellStyle name="Normal 2 2 3 5 4" xfId="15063" xr:uid="{00000000-0005-0000-0000-00008B3A0000}"/>
    <cellStyle name="Normal 2 2 3 5 4 2" xfId="15064" xr:uid="{00000000-0005-0000-0000-00008C3A0000}"/>
    <cellStyle name="Normal 2 2 3 5 4 2 2" xfId="15065" xr:uid="{00000000-0005-0000-0000-00008D3A0000}"/>
    <cellStyle name="Normal 2 2 3 5 4 3" xfId="15066" xr:uid="{00000000-0005-0000-0000-00008E3A0000}"/>
    <cellStyle name="Normal 2 2 3 5 5" xfId="15067" xr:uid="{00000000-0005-0000-0000-00008F3A0000}"/>
    <cellStyle name="Normal 2 2 3 5 5 2" xfId="15068" xr:uid="{00000000-0005-0000-0000-0000903A0000}"/>
    <cellStyle name="Normal 2 2 3 5 5 2 2" xfId="15069" xr:uid="{00000000-0005-0000-0000-0000913A0000}"/>
    <cellStyle name="Normal 2 2 3 5 5 3" xfId="15070" xr:uid="{00000000-0005-0000-0000-0000923A0000}"/>
    <cellStyle name="Normal 2 2 3 5 6" xfId="15071" xr:uid="{00000000-0005-0000-0000-0000933A0000}"/>
    <cellStyle name="Normal 2 2 3 5 6 2" xfId="15072" xr:uid="{00000000-0005-0000-0000-0000943A0000}"/>
    <cellStyle name="Normal 2 2 3 5 7" xfId="15073" xr:uid="{00000000-0005-0000-0000-0000953A0000}"/>
    <cellStyle name="Normal 2 2 3 5 7 2" xfId="15074" xr:uid="{00000000-0005-0000-0000-0000963A0000}"/>
    <cellStyle name="Normal 2 2 3 5 8" xfId="15075" xr:uid="{00000000-0005-0000-0000-0000973A0000}"/>
    <cellStyle name="Normal 2 2 3 6" xfId="15076" xr:uid="{00000000-0005-0000-0000-0000983A0000}"/>
    <cellStyle name="Normal 2 2 3 6 2" xfId="15077" xr:uid="{00000000-0005-0000-0000-0000993A0000}"/>
    <cellStyle name="Normal 2 2 3 6 2 2" xfId="15078" xr:uid="{00000000-0005-0000-0000-00009A3A0000}"/>
    <cellStyle name="Normal 2 2 3 6 2 2 2" xfId="15079" xr:uid="{00000000-0005-0000-0000-00009B3A0000}"/>
    <cellStyle name="Normal 2 2 3 6 2 3" xfId="15080" xr:uid="{00000000-0005-0000-0000-00009C3A0000}"/>
    <cellStyle name="Normal 2 2 3 6 3" xfId="15081" xr:uid="{00000000-0005-0000-0000-00009D3A0000}"/>
    <cellStyle name="Normal 2 2 3 6 3 2" xfId="15082" xr:uid="{00000000-0005-0000-0000-00009E3A0000}"/>
    <cellStyle name="Normal 2 2 3 6 3 2 2" xfId="15083" xr:uid="{00000000-0005-0000-0000-00009F3A0000}"/>
    <cellStyle name="Normal 2 2 3 6 3 3" xfId="15084" xr:uid="{00000000-0005-0000-0000-0000A03A0000}"/>
    <cellStyle name="Normal 2 2 3 6 4" xfId="15085" xr:uid="{00000000-0005-0000-0000-0000A13A0000}"/>
    <cellStyle name="Normal 2 2 3 6 4 2" xfId="15086" xr:uid="{00000000-0005-0000-0000-0000A23A0000}"/>
    <cellStyle name="Normal 2 2 3 6 4 2 2" xfId="15087" xr:uid="{00000000-0005-0000-0000-0000A33A0000}"/>
    <cellStyle name="Normal 2 2 3 6 4 3" xfId="15088" xr:uid="{00000000-0005-0000-0000-0000A43A0000}"/>
    <cellStyle name="Normal 2 2 3 6 5" xfId="15089" xr:uid="{00000000-0005-0000-0000-0000A53A0000}"/>
    <cellStyle name="Normal 2 2 3 6 5 2" xfId="15090" xr:uid="{00000000-0005-0000-0000-0000A63A0000}"/>
    <cellStyle name="Normal 2 2 3 6 6" xfId="15091" xr:uid="{00000000-0005-0000-0000-0000A73A0000}"/>
    <cellStyle name="Normal 2 2 3 6 6 2" xfId="15092" xr:uid="{00000000-0005-0000-0000-0000A83A0000}"/>
    <cellStyle name="Normal 2 2 3 6 7" xfId="15093" xr:uid="{00000000-0005-0000-0000-0000A93A0000}"/>
    <cellStyle name="Normal 2 2 3 7" xfId="15094" xr:uid="{00000000-0005-0000-0000-0000AA3A0000}"/>
    <cellStyle name="Normal 2 2 3 7 2" xfId="15095" xr:uid="{00000000-0005-0000-0000-0000AB3A0000}"/>
    <cellStyle name="Normal 2 2 3 7 2 2" xfId="15096" xr:uid="{00000000-0005-0000-0000-0000AC3A0000}"/>
    <cellStyle name="Normal 2 2 3 7 2 2 2" xfId="15097" xr:uid="{00000000-0005-0000-0000-0000AD3A0000}"/>
    <cellStyle name="Normal 2 2 3 7 2 3" xfId="15098" xr:uid="{00000000-0005-0000-0000-0000AE3A0000}"/>
    <cellStyle name="Normal 2 2 3 7 3" xfId="15099" xr:uid="{00000000-0005-0000-0000-0000AF3A0000}"/>
    <cellStyle name="Normal 2 2 3 7 3 2" xfId="15100" xr:uid="{00000000-0005-0000-0000-0000B03A0000}"/>
    <cellStyle name="Normal 2 2 3 7 3 2 2" xfId="15101" xr:uid="{00000000-0005-0000-0000-0000B13A0000}"/>
    <cellStyle name="Normal 2 2 3 7 3 3" xfId="15102" xr:uid="{00000000-0005-0000-0000-0000B23A0000}"/>
    <cellStyle name="Normal 2 2 3 7 4" xfId="15103" xr:uid="{00000000-0005-0000-0000-0000B33A0000}"/>
    <cellStyle name="Normal 2 2 3 7 4 2" xfId="15104" xr:uid="{00000000-0005-0000-0000-0000B43A0000}"/>
    <cellStyle name="Normal 2 2 3 7 4 2 2" xfId="15105" xr:uid="{00000000-0005-0000-0000-0000B53A0000}"/>
    <cellStyle name="Normal 2 2 3 7 4 3" xfId="15106" xr:uid="{00000000-0005-0000-0000-0000B63A0000}"/>
    <cellStyle name="Normal 2 2 3 7 5" xfId="15107" xr:uid="{00000000-0005-0000-0000-0000B73A0000}"/>
    <cellStyle name="Normal 2 2 3 7 5 2" xfId="15108" xr:uid="{00000000-0005-0000-0000-0000B83A0000}"/>
    <cellStyle name="Normal 2 2 3 7 6" xfId="15109" xr:uid="{00000000-0005-0000-0000-0000B93A0000}"/>
    <cellStyle name="Normal 2 2 3 7 6 2" xfId="15110" xr:uid="{00000000-0005-0000-0000-0000BA3A0000}"/>
    <cellStyle name="Normal 2 2 3 7 7" xfId="15111" xr:uid="{00000000-0005-0000-0000-0000BB3A0000}"/>
    <cellStyle name="Normal 2 2 3 8" xfId="15112" xr:uid="{00000000-0005-0000-0000-0000BC3A0000}"/>
    <cellStyle name="Normal 2 2 3 8 2" xfId="15113" xr:uid="{00000000-0005-0000-0000-0000BD3A0000}"/>
    <cellStyle name="Normal 2 2 3 8 2 2" xfId="15114" xr:uid="{00000000-0005-0000-0000-0000BE3A0000}"/>
    <cellStyle name="Normal 2 2 3 8 3" xfId="15115" xr:uid="{00000000-0005-0000-0000-0000BF3A0000}"/>
    <cellStyle name="Normal 2 2 3 9" xfId="15116" xr:uid="{00000000-0005-0000-0000-0000C03A0000}"/>
    <cellStyle name="Normal 2 2 3 9 2" xfId="15117" xr:uid="{00000000-0005-0000-0000-0000C13A0000}"/>
    <cellStyle name="Normal 2 2 3 9 2 2" xfId="15118" xr:uid="{00000000-0005-0000-0000-0000C23A0000}"/>
    <cellStyle name="Normal 2 2 3 9 3" xfId="15119" xr:uid="{00000000-0005-0000-0000-0000C33A0000}"/>
    <cellStyle name="Normal 2 2 3_Confidential Information" xfId="15120" xr:uid="{00000000-0005-0000-0000-0000C43A0000}"/>
    <cellStyle name="Normal 2 2 4" xfId="15121" xr:uid="{00000000-0005-0000-0000-0000C53A0000}"/>
    <cellStyle name="Normal 2 2 5" xfId="15122" xr:uid="{00000000-0005-0000-0000-0000C63A0000}"/>
    <cellStyle name="Normal 2 2 6" xfId="15123" xr:uid="{00000000-0005-0000-0000-0000C73A0000}"/>
    <cellStyle name="Normal 2 2 7" xfId="15124" xr:uid="{00000000-0005-0000-0000-0000C83A0000}"/>
    <cellStyle name="Normal 2 2 8" xfId="15125" xr:uid="{00000000-0005-0000-0000-0000C93A0000}"/>
    <cellStyle name="Normal 2 2 9" xfId="15126" xr:uid="{00000000-0005-0000-0000-0000CA3A0000}"/>
    <cellStyle name="Normal 2 3" xfId="472" xr:uid="{00000000-0005-0000-0000-0000CB3A0000}"/>
    <cellStyle name="Normal 2 3 10" xfId="15127" xr:uid="{00000000-0005-0000-0000-0000CC3A0000}"/>
    <cellStyle name="Normal 2 3 10 2" xfId="15128" xr:uid="{00000000-0005-0000-0000-0000CD3A0000}"/>
    <cellStyle name="Normal 2 3 10 2 2" xfId="15129" xr:uid="{00000000-0005-0000-0000-0000CE3A0000}"/>
    <cellStyle name="Normal 2 3 10 3" xfId="15130" xr:uid="{00000000-0005-0000-0000-0000CF3A0000}"/>
    <cellStyle name="Normal 2 3 11" xfId="15131" xr:uid="{00000000-0005-0000-0000-0000D03A0000}"/>
    <cellStyle name="Normal 2 3 11 2" xfId="15132" xr:uid="{00000000-0005-0000-0000-0000D13A0000}"/>
    <cellStyle name="Normal 2 3 11 2 2" xfId="15133" xr:uid="{00000000-0005-0000-0000-0000D23A0000}"/>
    <cellStyle name="Normal 2 3 11 3" xfId="15134" xr:uid="{00000000-0005-0000-0000-0000D33A0000}"/>
    <cellStyle name="Normal 2 3 12" xfId="15135" xr:uid="{00000000-0005-0000-0000-0000D43A0000}"/>
    <cellStyle name="Normal 2 3 12 2" xfId="15136" xr:uid="{00000000-0005-0000-0000-0000D53A0000}"/>
    <cellStyle name="Normal 2 3 12 2 2" xfId="15137" xr:uid="{00000000-0005-0000-0000-0000D63A0000}"/>
    <cellStyle name="Normal 2 3 12 3" xfId="15138" xr:uid="{00000000-0005-0000-0000-0000D73A0000}"/>
    <cellStyle name="Normal 2 3 13" xfId="15139" xr:uid="{00000000-0005-0000-0000-0000D83A0000}"/>
    <cellStyle name="Normal 2 3 13 2" xfId="15140" xr:uid="{00000000-0005-0000-0000-0000D93A0000}"/>
    <cellStyle name="Normal 2 3 13 2 2" xfId="15141" xr:uid="{00000000-0005-0000-0000-0000DA3A0000}"/>
    <cellStyle name="Normal 2 3 13 3" xfId="15142" xr:uid="{00000000-0005-0000-0000-0000DB3A0000}"/>
    <cellStyle name="Normal 2 3 14" xfId="15143" xr:uid="{00000000-0005-0000-0000-0000DC3A0000}"/>
    <cellStyle name="Normal 2 3 14 2" xfId="15144" xr:uid="{00000000-0005-0000-0000-0000DD3A0000}"/>
    <cellStyle name="Normal 2 3 15" xfId="15145" xr:uid="{00000000-0005-0000-0000-0000DE3A0000}"/>
    <cellStyle name="Normal 2 3 15 2" xfId="15146" xr:uid="{00000000-0005-0000-0000-0000DF3A0000}"/>
    <cellStyle name="Normal 2 3 16" xfId="15147" xr:uid="{00000000-0005-0000-0000-0000E03A0000}"/>
    <cellStyle name="Normal 2 3 17" xfId="15148" xr:uid="{00000000-0005-0000-0000-0000E13A0000}"/>
    <cellStyle name="Normal 2 3 2" xfId="473" xr:uid="{00000000-0005-0000-0000-0000E23A0000}"/>
    <cellStyle name="Normal 2 3 2 10" xfId="15149" xr:uid="{00000000-0005-0000-0000-0000E33A0000}"/>
    <cellStyle name="Normal 2 3 2 10 2" xfId="15150" xr:uid="{00000000-0005-0000-0000-0000E43A0000}"/>
    <cellStyle name="Normal 2 3 2 10 2 2" xfId="15151" xr:uid="{00000000-0005-0000-0000-0000E53A0000}"/>
    <cellStyle name="Normal 2 3 2 10 3" xfId="15152" xr:uid="{00000000-0005-0000-0000-0000E63A0000}"/>
    <cellStyle name="Normal 2 3 2 11" xfId="15153" xr:uid="{00000000-0005-0000-0000-0000E73A0000}"/>
    <cellStyle name="Normal 2 3 2 11 2" xfId="15154" xr:uid="{00000000-0005-0000-0000-0000E83A0000}"/>
    <cellStyle name="Normal 2 3 2 12" xfId="15155" xr:uid="{00000000-0005-0000-0000-0000E93A0000}"/>
    <cellStyle name="Normal 2 3 2 12 2" xfId="15156" xr:uid="{00000000-0005-0000-0000-0000EA3A0000}"/>
    <cellStyle name="Normal 2 3 2 13" xfId="15157" xr:uid="{00000000-0005-0000-0000-0000EB3A0000}"/>
    <cellStyle name="Normal 2 3 2 2" xfId="474" xr:uid="{00000000-0005-0000-0000-0000EC3A0000}"/>
    <cellStyle name="Normal 2 3 2 2 10" xfId="15158" xr:uid="{00000000-0005-0000-0000-0000ED3A0000}"/>
    <cellStyle name="Normal 2 3 2 2 10 2" xfId="15159" xr:uid="{00000000-0005-0000-0000-0000EE3A0000}"/>
    <cellStyle name="Normal 2 3 2 2 11" xfId="15160" xr:uid="{00000000-0005-0000-0000-0000EF3A0000}"/>
    <cellStyle name="Normal 2 3 2 2 2" xfId="15161" xr:uid="{00000000-0005-0000-0000-0000F03A0000}"/>
    <cellStyle name="Normal 2 3 2 2 2 2" xfId="15162" xr:uid="{00000000-0005-0000-0000-0000F13A0000}"/>
    <cellStyle name="Normal 2 3 2 2 2 2 2" xfId="15163" xr:uid="{00000000-0005-0000-0000-0000F23A0000}"/>
    <cellStyle name="Normal 2 3 2 2 2 2 2 2" xfId="15164" xr:uid="{00000000-0005-0000-0000-0000F33A0000}"/>
    <cellStyle name="Normal 2 3 2 2 2 2 2 2 2" xfId="15165" xr:uid="{00000000-0005-0000-0000-0000F43A0000}"/>
    <cellStyle name="Normal 2 3 2 2 2 2 2 3" xfId="15166" xr:uid="{00000000-0005-0000-0000-0000F53A0000}"/>
    <cellStyle name="Normal 2 3 2 2 2 2 3" xfId="15167" xr:uid="{00000000-0005-0000-0000-0000F63A0000}"/>
    <cellStyle name="Normal 2 3 2 2 2 2 3 2" xfId="15168" xr:uid="{00000000-0005-0000-0000-0000F73A0000}"/>
    <cellStyle name="Normal 2 3 2 2 2 2 3 2 2" xfId="15169" xr:uid="{00000000-0005-0000-0000-0000F83A0000}"/>
    <cellStyle name="Normal 2 3 2 2 2 2 3 3" xfId="15170" xr:uid="{00000000-0005-0000-0000-0000F93A0000}"/>
    <cellStyle name="Normal 2 3 2 2 2 2 4" xfId="15171" xr:uid="{00000000-0005-0000-0000-0000FA3A0000}"/>
    <cellStyle name="Normal 2 3 2 2 2 2 4 2" xfId="15172" xr:uid="{00000000-0005-0000-0000-0000FB3A0000}"/>
    <cellStyle name="Normal 2 3 2 2 2 2 4 2 2" xfId="15173" xr:uid="{00000000-0005-0000-0000-0000FC3A0000}"/>
    <cellStyle name="Normal 2 3 2 2 2 2 4 3" xfId="15174" xr:uid="{00000000-0005-0000-0000-0000FD3A0000}"/>
    <cellStyle name="Normal 2 3 2 2 2 2 5" xfId="15175" xr:uid="{00000000-0005-0000-0000-0000FE3A0000}"/>
    <cellStyle name="Normal 2 3 2 2 2 2 5 2" xfId="15176" xr:uid="{00000000-0005-0000-0000-0000FF3A0000}"/>
    <cellStyle name="Normal 2 3 2 2 2 2 6" xfId="15177" xr:uid="{00000000-0005-0000-0000-0000003B0000}"/>
    <cellStyle name="Normal 2 3 2 2 2 2 6 2" xfId="15178" xr:uid="{00000000-0005-0000-0000-0000013B0000}"/>
    <cellStyle name="Normal 2 3 2 2 2 2 7" xfId="15179" xr:uid="{00000000-0005-0000-0000-0000023B0000}"/>
    <cellStyle name="Normal 2 3 2 2 2 3" xfId="15180" xr:uid="{00000000-0005-0000-0000-0000033B0000}"/>
    <cellStyle name="Normal 2 3 2 2 2 3 2" xfId="15181" xr:uid="{00000000-0005-0000-0000-0000043B0000}"/>
    <cellStyle name="Normal 2 3 2 2 2 3 2 2" xfId="15182" xr:uid="{00000000-0005-0000-0000-0000053B0000}"/>
    <cellStyle name="Normal 2 3 2 2 2 3 2 2 2" xfId="15183" xr:uid="{00000000-0005-0000-0000-0000063B0000}"/>
    <cellStyle name="Normal 2 3 2 2 2 3 2 3" xfId="15184" xr:uid="{00000000-0005-0000-0000-0000073B0000}"/>
    <cellStyle name="Normal 2 3 2 2 2 3 3" xfId="15185" xr:uid="{00000000-0005-0000-0000-0000083B0000}"/>
    <cellStyle name="Normal 2 3 2 2 2 3 3 2" xfId="15186" xr:uid="{00000000-0005-0000-0000-0000093B0000}"/>
    <cellStyle name="Normal 2 3 2 2 2 3 3 2 2" xfId="15187" xr:uid="{00000000-0005-0000-0000-00000A3B0000}"/>
    <cellStyle name="Normal 2 3 2 2 2 3 3 3" xfId="15188" xr:uid="{00000000-0005-0000-0000-00000B3B0000}"/>
    <cellStyle name="Normal 2 3 2 2 2 3 4" xfId="15189" xr:uid="{00000000-0005-0000-0000-00000C3B0000}"/>
    <cellStyle name="Normal 2 3 2 2 2 3 4 2" xfId="15190" xr:uid="{00000000-0005-0000-0000-00000D3B0000}"/>
    <cellStyle name="Normal 2 3 2 2 2 3 4 2 2" xfId="15191" xr:uid="{00000000-0005-0000-0000-00000E3B0000}"/>
    <cellStyle name="Normal 2 3 2 2 2 3 4 3" xfId="15192" xr:uid="{00000000-0005-0000-0000-00000F3B0000}"/>
    <cellStyle name="Normal 2 3 2 2 2 3 5" xfId="15193" xr:uid="{00000000-0005-0000-0000-0000103B0000}"/>
    <cellStyle name="Normal 2 3 2 2 2 3 5 2" xfId="15194" xr:uid="{00000000-0005-0000-0000-0000113B0000}"/>
    <cellStyle name="Normal 2 3 2 2 2 3 6" xfId="15195" xr:uid="{00000000-0005-0000-0000-0000123B0000}"/>
    <cellStyle name="Normal 2 3 2 2 2 3 6 2" xfId="15196" xr:uid="{00000000-0005-0000-0000-0000133B0000}"/>
    <cellStyle name="Normal 2 3 2 2 2 3 7" xfId="15197" xr:uid="{00000000-0005-0000-0000-0000143B0000}"/>
    <cellStyle name="Normal 2 3 2 2 2 4" xfId="15198" xr:uid="{00000000-0005-0000-0000-0000153B0000}"/>
    <cellStyle name="Normal 2 3 2 2 2 4 2" xfId="15199" xr:uid="{00000000-0005-0000-0000-0000163B0000}"/>
    <cellStyle name="Normal 2 3 2 2 2 4 2 2" xfId="15200" xr:uid="{00000000-0005-0000-0000-0000173B0000}"/>
    <cellStyle name="Normal 2 3 2 2 2 4 3" xfId="15201" xr:uid="{00000000-0005-0000-0000-0000183B0000}"/>
    <cellStyle name="Normal 2 3 2 2 2 5" xfId="15202" xr:uid="{00000000-0005-0000-0000-0000193B0000}"/>
    <cellStyle name="Normal 2 3 2 2 2 5 2" xfId="15203" xr:uid="{00000000-0005-0000-0000-00001A3B0000}"/>
    <cellStyle name="Normal 2 3 2 2 2 5 2 2" xfId="15204" xr:uid="{00000000-0005-0000-0000-00001B3B0000}"/>
    <cellStyle name="Normal 2 3 2 2 2 5 3" xfId="15205" xr:uid="{00000000-0005-0000-0000-00001C3B0000}"/>
    <cellStyle name="Normal 2 3 2 2 2 6" xfId="15206" xr:uid="{00000000-0005-0000-0000-00001D3B0000}"/>
    <cellStyle name="Normal 2 3 2 2 2 6 2" xfId="15207" xr:uid="{00000000-0005-0000-0000-00001E3B0000}"/>
    <cellStyle name="Normal 2 3 2 2 2 6 2 2" xfId="15208" xr:uid="{00000000-0005-0000-0000-00001F3B0000}"/>
    <cellStyle name="Normal 2 3 2 2 2 6 3" xfId="15209" xr:uid="{00000000-0005-0000-0000-0000203B0000}"/>
    <cellStyle name="Normal 2 3 2 2 2 7" xfId="15210" xr:uid="{00000000-0005-0000-0000-0000213B0000}"/>
    <cellStyle name="Normal 2 3 2 2 2 7 2" xfId="15211" xr:uid="{00000000-0005-0000-0000-0000223B0000}"/>
    <cellStyle name="Normal 2 3 2 2 2 8" xfId="15212" xr:uid="{00000000-0005-0000-0000-0000233B0000}"/>
    <cellStyle name="Normal 2 3 2 2 2 8 2" xfId="15213" xr:uid="{00000000-0005-0000-0000-0000243B0000}"/>
    <cellStyle name="Normal 2 3 2 2 2 9" xfId="15214" xr:uid="{00000000-0005-0000-0000-0000253B0000}"/>
    <cellStyle name="Normal 2 3 2 2 3" xfId="15215" xr:uid="{00000000-0005-0000-0000-0000263B0000}"/>
    <cellStyle name="Normal 2 3 2 2 3 2" xfId="15216" xr:uid="{00000000-0005-0000-0000-0000273B0000}"/>
    <cellStyle name="Normal 2 3 2 2 3 2 2" xfId="15217" xr:uid="{00000000-0005-0000-0000-0000283B0000}"/>
    <cellStyle name="Normal 2 3 2 2 3 2 2 2" xfId="15218" xr:uid="{00000000-0005-0000-0000-0000293B0000}"/>
    <cellStyle name="Normal 2 3 2 2 3 2 2 2 2" xfId="15219" xr:uid="{00000000-0005-0000-0000-00002A3B0000}"/>
    <cellStyle name="Normal 2 3 2 2 3 2 2 3" xfId="15220" xr:uid="{00000000-0005-0000-0000-00002B3B0000}"/>
    <cellStyle name="Normal 2 3 2 2 3 2 3" xfId="15221" xr:uid="{00000000-0005-0000-0000-00002C3B0000}"/>
    <cellStyle name="Normal 2 3 2 2 3 2 3 2" xfId="15222" xr:uid="{00000000-0005-0000-0000-00002D3B0000}"/>
    <cellStyle name="Normal 2 3 2 2 3 2 3 2 2" xfId="15223" xr:uid="{00000000-0005-0000-0000-00002E3B0000}"/>
    <cellStyle name="Normal 2 3 2 2 3 2 3 3" xfId="15224" xr:uid="{00000000-0005-0000-0000-00002F3B0000}"/>
    <cellStyle name="Normal 2 3 2 2 3 2 4" xfId="15225" xr:uid="{00000000-0005-0000-0000-0000303B0000}"/>
    <cellStyle name="Normal 2 3 2 2 3 2 4 2" xfId="15226" xr:uid="{00000000-0005-0000-0000-0000313B0000}"/>
    <cellStyle name="Normal 2 3 2 2 3 2 4 2 2" xfId="15227" xr:uid="{00000000-0005-0000-0000-0000323B0000}"/>
    <cellStyle name="Normal 2 3 2 2 3 2 4 3" xfId="15228" xr:uid="{00000000-0005-0000-0000-0000333B0000}"/>
    <cellStyle name="Normal 2 3 2 2 3 2 5" xfId="15229" xr:uid="{00000000-0005-0000-0000-0000343B0000}"/>
    <cellStyle name="Normal 2 3 2 2 3 2 5 2" xfId="15230" xr:uid="{00000000-0005-0000-0000-0000353B0000}"/>
    <cellStyle name="Normal 2 3 2 2 3 2 6" xfId="15231" xr:uid="{00000000-0005-0000-0000-0000363B0000}"/>
    <cellStyle name="Normal 2 3 2 2 3 2 6 2" xfId="15232" xr:uid="{00000000-0005-0000-0000-0000373B0000}"/>
    <cellStyle name="Normal 2 3 2 2 3 2 7" xfId="15233" xr:uid="{00000000-0005-0000-0000-0000383B0000}"/>
    <cellStyle name="Normal 2 3 2 2 3 3" xfId="15234" xr:uid="{00000000-0005-0000-0000-0000393B0000}"/>
    <cellStyle name="Normal 2 3 2 2 3 3 2" xfId="15235" xr:uid="{00000000-0005-0000-0000-00003A3B0000}"/>
    <cellStyle name="Normal 2 3 2 2 3 3 2 2" xfId="15236" xr:uid="{00000000-0005-0000-0000-00003B3B0000}"/>
    <cellStyle name="Normal 2 3 2 2 3 3 3" xfId="15237" xr:uid="{00000000-0005-0000-0000-00003C3B0000}"/>
    <cellStyle name="Normal 2 3 2 2 3 4" xfId="15238" xr:uid="{00000000-0005-0000-0000-00003D3B0000}"/>
    <cellStyle name="Normal 2 3 2 2 3 4 2" xfId="15239" xr:uid="{00000000-0005-0000-0000-00003E3B0000}"/>
    <cellStyle name="Normal 2 3 2 2 3 4 2 2" xfId="15240" xr:uid="{00000000-0005-0000-0000-00003F3B0000}"/>
    <cellStyle name="Normal 2 3 2 2 3 4 3" xfId="15241" xr:uid="{00000000-0005-0000-0000-0000403B0000}"/>
    <cellStyle name="Normal 2 3 2 2 3 5" xfId="15242" xr:uid="{00000000-0005-0000-0000-0000413B0000}"/>
    <cellStyle name="Normal 2 3 2 2 3 5 2" xfId="15243" xr:uid="{00000000-0005-0000-0000-0000423B0000}"/>
    <cellStyle name="Normal 2 3 2 2 3 5 2 2" xfId="15244" xr:uid="{00000000-0005-0000-0000-0000433B0000}"/>
    <cellStyle name="Normal 2 3 2 2 3 5 3" xfId="15245" xr:uid="{00000000-0005-0000-0000-0000443B0000}"/>
    <cellStyle name="Normal 2 3 2 2 3 6" xfId="15246" xr:uid="{00000000-0005-0000-0000-0000453B0000}"/>
    <cellStyle name="Normal 2 3 2 2 3 6 2" xfId="15247" xr:uid="{00000000-0005-0000-0000-0000463B0000}"/>
    <cellStyle name="Normal 2 3 2 2 3 7" xfId="15248" xr:uid="{00000000-0005-0000-0000-0000473B0000}"/>
    <cellStyle name="Normal 2 3 2 2 3 7 2" xfId="15249" xr:uid="{00000000-0005-0000-0000-0000483B0000}"/>
    <cellStyle name="Normal 2 3 2 2 3 8" xfId="15250" xr:uid="{00000000-0005-0000-0000-0000493B0000}"/>
    <cellStyle name="Normal 2 3 2 2 4" xfId="15251" xr:uid="{00000000-0005-0000-0000-00004A3B0000}"/>
    <cellStyle name="Normal 2 3 2 2 4 2" xfId="15252" xr:uid="{00000000-0005-0000-0000-00004B3B0000}"/>
    <cellStyle name="Normal 2 3 2 2 4 2 2" xfId="15253" xr:uid="{00000000-0005-0000-0000-00004C3B0000}"/>
    <cellStyle name="Normal 2 3 2 2 4 2 2 2" xfId="15254" xr:uid="{00000000-0005-0000-0000-00004D3B0000}"/>
    <cellStyle name="Normal 2 3 2 2 4 2 3" xfId="15255" xr:uid="{00000000-0005-0000-0000-00004E3B0000}"/>
    <cellStyle name="Normal 2 3 2 2 4 3" xfId="15256" xr:uid="{00000000-0005-0000-0000-00004F3B0000}"/>
    <cellStyle name="Normal 2 3 2 2 4 3 2" xfId="15257" xr:uid="{00000000-0005-0000-0000-0000503B0000}"/>
    <cellStyle name="Normal 2 3 2 2 4 3 2 2" xfId="15258" xr:uid="{00000000-0005-0000-0000-0000513B0000}"/>
    <cellStyle name="Normal 2 3 2 2 4 3 3" xfId="15259" xr:uid="{00000000-0005-0000-0000-0000523B0000}"/>
    <cellStyle name="Normal 2 3 2 2 4 4" xfId="15260" xr:uid="{00000000-0005-0000-0000-0000533B0000}"/>
    <cellStyle name="Normal 2 3 2 2 4 4 2" xfId="15261" xr:uid="{00000000-0005-0000-0000-0000543B0000}"/>
    <cellStyle name="Normal 2 3 2 2 4 4 2 2" xfId="15262" xr:uid="{00000000-0005-0000-0000-0000553B0000}"/>
    <cellStyle name="Normal 2 3 2 2 4 4 3" xfId="15263" xr:uid="{00000000-0005-0000-0000-0000563B0000}"/>
    <cellStyle name="Normal 2 3 2 2 4 5" xfId="15264" xr:uid="{00000000-0005-0000-0000-0000573B0000}"/>
    <cellStyle name="Normal 2 3 2 2 4 5 2" xfId="15265" xr:uid="{00000000-0005-0000-0000-0000583B0000}"/>
    <cellStyle name="Normal 2 3 2 2 4 6" xfId="15266" xr:uid="{00000000-0005-0000-0000-0000593B0000}"/>
    <cellStyle name="Normal 2 3 2 2 4 6 2" xfId="15267" xr:uid="{00000000-0005-0000-0000-00005A3B0000}"/>
    <cellStyle name="Normal 2 3 2 2 4 7" xfId="15268" xr:uid="{00000000-0005-0000-0000-00005B3B0000}"/>
    <cellStyle name="Normal 2 3 2 2 5" xfId="15269" xr:uid="{00000000-0005-0000-0000-00005C3B0000}"/>
    <cellStyle name="Normal 2 3 2 2 5 2" xfId="15270" xr:uid="{00000000-0005-0000-0000-00005D3B0000}"/>
    <cellStyle name="Normal 2 3 2 2 5 2 2" xfId="15271" xr:uid="{00000000-0005-0000-0000-00005E3B0000}"/>
    <cellStyle name="Normal 2 3 2 2 5 2 2 2" xfId="15272" xr:uid="{00000000-0005-0000-0000-00005F3B0000}"/>
    <cellStyle name="Normal 2 3 2 2 5 2 3" xfId="15273" xr:uid="{00000000-0005-0000-0000-0000603B0000}"/>
    <cellStyle name="Normal 2 3 2 2 5 3" xfId="15274" xr:uid="{00000000-0005-0000-0000-0000613B0000}"/>
    <cellStyle name="Normal 2 3 2 2 5 3 2" xfId="15275" xr:uid="{00000000-0005-0000-0000-0000623B0000}"/>
    <cellStyle name="Normal 2 3 2 2 5 3 2 2" xfId="15276" xr:uid="{00000000-0005-0000-0000-0000633B0000}"/>
    <cellStyle name="Normal 2 3 2 2 5 3 3" xfId="15277" xr:uid="{00000000-0005-0000-0000-0000643B0000}"/>
    <cellStyle name="Normal 2 3 2 2 5 4" xfId="15278" xr:uid="{00000000-0005-0000-0000-0000653B0000}"/>
    <cellStyle name="Normal 2 3 2 2 5 4 2" xfId="15279" xr:uid="{00000000-0005-0000-0000-0000663B0000}"/>
    <cellStyle name="Normal 2 3 2 2 5 4 2 2" xfId="15280" xr:uid="{00000000-0005-0000-0000-0000673B0000}"/>
    <cellStyle name="Normal 2 3 2 2 5 4 3" xfId="15281" xr:uid="{00000000-0005-0000-0000-0000683B0000}"/>
    <cellStyle name="Normal 2 3 2 2 5 5" xfId="15282" xr:uid="{00000000-0005-0000-0000-0000693B0000}"/>
    <cellStyle name="Normal 2 3 2 2 5 5 2" xfId="15283" xr:uid="{00000000-0005-0000-0000-00006A3B0000}"/>
    <cellStyle name="Normal 2 3 2 2 5 6" xfId="15284" xr:uid="{00000000-0005-0000-0000-00006B3B0000}"/>
    <cellStyle name="Normal 2 3 2 2 5 6 2" xfId="15285" xr:uid="{00000000-0005-0000-0000-00006C3B0000}"/>
    <cellStyle name="Normal 2 3 2 2 5 7" xfId="15286" xr:uid="{00000000-0005-0000-0000-00006D3B0000}"/>
    <cellStyle name="Normal 2 3 2 2 6" xfId="15287" xr:uid="{00000000-0005-0000-0000-00006E3B0000}"/>
    <cellStyle name="Normal 2 3 2 2 6 2" xfId="15288" xr:uid="{00000000-0005-0000-0000-00006F3B0000}"/>
    <cellStyle name="Normal 2 3 2 2 6 2 2" xfId="15289" xr:uid="{00000000-0005-0000-0000-0000703B0000}"/>
    <cellStyle name="Normal 2 3 2 2 6 3" xfId="15290" xr:uid="{00000000-0005-0000-0000-0000713B0000}"/>
    <cellStyle name="Normal 2 3 2 2 7" xfId="15291" xr:uid="{00000000-0005-0000-0000-0000723B0000}"/>
    <cellStyle name="Normal 2 3 2 2 7 2" xfId="15292" xr:uid="{00000000-0005-0000-0000-0000733B0000}"/>
    <cellStyle name="Normal 2 3 2 2 7 2 2" xfId="15293" xr:uid="{00000000-0005-0000-0000-0000743B0000}"/>
    <cellStyle name="Normal 2 3 2 2 7 3" xfId="15294" xr:uid="{00000000-0005-0000-0000-0000753B0000}"/>
    <cellStyle name="Normal 2 3 2 2 8" xfId="15295" xr:uid="{00000000-0005-0000-0000-0000763B0000}"/>
    <cellStyle name="Normal 2 3 2 2 8 2" xfId="15296" xr:uid="{00000000-0005-0000-0000-0000773B0000}"/>
    <cellStyle name="Normal 2 3 2 2 8 2 2" xfId="15297" xr:uid="{00000000-0005-0000-0000-0000783B0000}"/>
    <cellStyle name="Normal 2 3 2 2 8 3" xfId="15298" xr:uid="{00000000-0005-0000-0000-0000793B0000}"/>
    <cellStyle name="Normal 2 3 2 2 9" xfId="15299" xr:uid="{00000000-0005-0000-0000-00007A3B0000}"/>
    <cellStyle name="Normal 2 3 2 2 9 2" xfId="15300" xr:uid="{00000000-0005-0000-0000-00007B3B0000}"/>
    <cellStyle name="Normal 2 3 2 3" xfId="475" xr:uid="{00000000-0005-0000-0000-00007C3B0000}"/>
    <cellStyle name="Normal 2 3 2 3 10" xfId="15301" xr:uid="{00000000-0005-0000-0000-00007D3B0000}"/>
    <cellStyle name="Normal 2 3 2 3 10 2" xfId="15302" xr:uid="{00000000-0005-0000-0000-00007E3B0000}"/>
    <cellStyle name="Normal 2 3 2 3 11" xfId="15303" xr:uid="{00000000-0005-0000-0000-00007F3B0000}"/>
    <cellStyle name="Normal 2 3 2 3 2" xfId="15304" xr:uid="{00000000-0005-0000-0000-0000803B0000}"/>
    <cellStyle name="Normal 2 3 2 3 2 2" xfId="15305" xr:uid="{00000000-0005-0000-0000-0000813B0000}"/>
    <cellStyle name="Normal 2 3 2 3 2 2 2" xfId="15306" xr:uid="{00000000-0005-0000-0000-0000823B0000}"/>
    <cellStyle name="Normal 2 3 2 3 2 2 2 2" xfId="15307" xr:uid="{00000000-0005-0000-0000-0000833B0000}"/>
    <cellStyle name="Normal 2 3 2 3 2 2 2 2 2" xfId="15308" xr:uid="{00000000-0005-0000-0000-0000843B0000}"/>
    <cellStyle name="Normal 2 3 2 3 2 2 2 3" xfId="15309" xr:uid="{00000000-0005-0000-0000-0000853B0000}"/>
    <cellStyle name="Normal 2 3 2 3 2 2 3" xfId="15310" xr:uid="{00000000-0005-0000-0000-0000863B0000}"/>
    <cellStyle name="Normal 2 3 2 3 2 2 3 2" xfId="15311" xr:uid="{00000000-0005-0000-0000-0000873B0000}"/>
    <cellStyle name="Normal 2 3 2 3 2 2 3 2 2" xfId="15312" xr:uid="{00000000-0005-0000-0000-0000883B0000}"/>
    <cellStyle name="Normal 2 3 2 3 2 2 3 3" xfId="15313" xr:uid="{00000000-0005-0000-0000-0000893B0000}"/>
    <cellStyle name="Normal 2 3 2 3 2 2 4" xfId="15314" xr:uid="{00000000-0005-0000-0000-00008A3B0000}"/>
    <cellStyle name="Normal 2 3 2 3 2 2 4 2" xfId="15315" xr:uid="{00000000-0005-0000-0000-00008B3B0000}"/>
    <cellStyle name="Normal 2 3 2 3 2 2 4 2 2" xfId="15316" xr:uid="{00000000-0005-0000-0000-00008C3B0000}"/>
    <cellStyle name="Normal 2 3 2 3 2 2 4 3" xfId="15317" xr:uid="{00000000-0005-0000-0000-00008D3B0000}"/>
    <cellStyle name="Normal 2 3 2 3 2 2 5" xfId="15318" xr:uid="{00000000-0005-0000-0000-00008E3B0000}"/>
    <cellStyle name="Normal 2 3 2 3 2 2 5 2" xfId="15319" xr:uid="{00000000-0005-0000-0000-00008F3B0000}"/>
    <cellStyle name="Normal 2 3 2 3 2 2 6" xfId="15320" xr:uid="{00000000-0005-0000-0000-0000903B0000}"/>
    <cellStyle name="Normal 2 3 2 3 2 2 6 2" xfId="15321" xr:uid="{00000000-0005-0000-0000-0000913B0000}"/>
    <cellStyle name="Normal 2 3 2 3 2 2 7" xfId="15322" xr:uid="{00000000-0005-0000-0000-0000923B0000}"/>
    <cellStyle name="Normal 2 3 2 3 2 3" xfId="15323" xr:uid="{00000000-0005-0000-0000-0000933B0000}"/>
    <cellStyle name="Normal 2 3 2 3 2 3 2" xfId="15324" xr:uid="{00000000-0005-0000-0000-0000943B0000}"/>
    <cellStyle name="Normal 2 3 2 3 2 3 2 2" xfId="15325" xr:uid="{00000000-0005-0000-0000-0000953B0000}"/>
    <cellStyle name="Normal 2 3 2 3 2 3 2 2 2" xfId="15326" xr:uid="{00000000-0005-0000-0000-0000963B0000}"/>
    <cellStyle name="Normal 2 3 2 3 2 3 2 3" xfId="15327" xr:uid="{00000000-0005-0000-0000-0000973B0000}"/>
    <cellStyle name="Normal 2 3 2 3 2 3 3" xfId="15328" xr:uid="{00000000-0005-0000-0000-0000983B0000}"/>
    <cellStyle name="Normal 2 3 2 3 2 3 3 2" xfId="15329" xr:uid="{00000000-0005-0000-0000-0000993B0000}"/>
    <cellStyle name="Normal 2 3 2 3 2 3 3 2 2" xfId="15330" xr:uid="{00000000-0005-0000-0000-00009A3B0000}"/>
    <cellStyle name="Normal 2 3 2 3 2 3 3 3" xfId="15331" xr:uid="{00000000-0005-0000-0000-00009B3B0000}"/>
    <cellStyle name="Normal 2 3 2 3 2 3 4" xfId="15332" xr:uid="{00000000-0005-0000-0000-00009C3B0000}"/>
    <cellStyle name="Normal 2 3 2 3 2 3 4 2" xfId="15333" xr:uid="{00000000-0005-0000-0000-00009D3B0000}"/>
    <cellStyle name="Normal 2 3 2 3 2 3 4 2 2" xfId="15334" xr:uid="{00000000-0005-0000-0000-00009E3B0000}"/>
    <cellStyle name="Normal 2 3 2 3 2 3 4 3" xfId="15335" xr:uid="{00000000-0005-0000-0000-00009F3B0000}"/>
    <cellStyle name="Normal 2 3 2 3 2 3 5" xfId="15336" xr:uid="{00000000-0005-0000-0000-0000A03B0000}"/>
    <cellStyle name="Normal 2 3 2 3 2 3 5 2" xfId="15337" xr:uid="{00000000-0005-0000-0000-0000A13B0000}"/>
    <cellStyle name="Normal 2 3 2 3 2 3 6" xfId="15338" xr:uid="{00000000-0005-0000-0000-0000A23B0000}"/>
    <cellStyle name="Normal 2 3 2 3 2 3 6 2" xfId="15339" xr:uid="{00000000-0005-0000-0000-0000A33B0000}"/>
    <cellStyle name="Normal 2 3 2 3 2 3 7" xfId="15340" xr:uid="{00000000-0005-0000-0000-0000A43B0000}"/>
    <cellStyle name="Normal 2 3 2 3 2 4" xfId="15341" xr:uid="{00000000-0005-0000-0000-0000A53B0000}"/>
    <cellStyle name="Normal 2 3 2 3 2 4 2" xfId="15342" xr:uid="{00000000-0005-0000-0000-0000A63B0000}"/>
    <cellStyle name="Normal 2 3 2 3 2 4 2 2" xfId="15343" xr:uid="{00000000-0005-0000-0000-0000A73B0000}"/>
    <cellStyle name="Normal 2 3 2 3 2 4 3" xfId="15344" xr:uid="{00000000-0005-0000-0000-0000A83B0000}"/>
    <cellStyle name="Normal 2 3 2 3 2 5" xfId="15345" xr:uid="{00000000-0005-0000-0000-0000A93B0000}"/>
    <cellStyle name="Normal 2 3 2 3 2 5 2" xfId="15346" xr:uid="{00000000-0005-0000-0000-0000AA3B0000}"/>
    <cellStyle name="Normal 2 3 2 3 2 5 2 2" xfId="15347" xr:uid="{00000000-0005-0000-0000-0000AB3B0000}"/>
    <cellStyle name="Normal 2 3 2 3 2 5 3" xfId="15348" xr:uid="{00000000-0005-0000-0000-0000AC3B0000}"/>
    <cellStyle name="Normal 2 3 2 3 2 6" xfId="15349" xr:uid="{00000000-0005-0000-0000-0000AD3B0000}"/>
    <cellStyle name="Normal 2 3 2 3 2 6 2" xfId="15350" xr:uid="{00000000-0005-0000-0000-0000AE3B0000}"/>
    <cellStyle name="Normal 2 3 2 3 2 6 2 2" xfId="15351" xr:uid="{00000000-0005-0000-0000-0000AF3B0000}"/>
    <cellStyle name="Normal 2 3 2 3 2 6 3" xfId="15352" xr:uid="{00000000-0005-0000-0000-0000B03B0000}"/>
    <cellStyle name="Normal 2 3 2 3 2 7" xfId="15353" xr:uid="{00000000-0005-0000-0000-0000B13B0000}"/>
    <cellStyle name="Normal 2 3 2 3 2 7 2" xfId="15354" xr:uid="{00000000-0005-0000-0000-0000B23B0000}"/>
    <cellStyle name="Normal 2 3 2 3 2 8" xfId="15355" xr:uid="{00000000-0005-0000-0000-0000B33B0000}"/>
    <cellStyle name="Normal 2 3 2 3 2 8 2" xfId="15356" xr:uid="{00000000-0005-0000-0000-0000B43B0000}"/>
    <cellStyle name="Normal 2 3 2 3 2 9" xfId="15357" xr:uid="{00000000-0005-0000-0000-0000B53B0000}"/>
    <cellStyle name="Normal 2 3 2 3 3" xfId="15358" xr:uid="{00000000-0005-0000-0000-0000B63B0000}"/>
    <cellStyle name="Normal 2 3 2 3 3 2" xfId="15359" xr:uid="{00000000-0005-0000-0000-0000B73B0000}"/>
    <cellStyle name="Normal 2 3 2 3 3 2 2" xfId="15360" xr:uid="{00000000-0005-0000-0000-0000B83B0000}"/>
    <cellStyle name="Normal 2 3 2 3 3 2 2 2" xfId="15361" xr:uid="{00000000-0005-0000-0000-0000B93B0000}"/>
    <cellStyle name="Normal 2 3 2 3 3 2 2 2 2" xfId="15362" xr:uid="{00000000-0005-0000-0000-0000BA3B0000}"/>
    <cellStyle name="Normal 2 3 2 3 3 2 2 3" xfId="15363" xr:uid="{00000000-0005-0000-0000-0000BB3B0000}"/>
    <cellStyle name="Normal 2 3 2 3 3 2 3" xfId="15364" xr:uid="{00000000-0005-0000-0000-0000BC3B0000}"/>
    <cellStyle name="Normal 2 3 2 3 3 2 3 2" xfId="15365" xr:uid="{00000000-0005-0000-0000-0000BD3B0000}"/>
    <cellStyle name="Normal 2 3 2 3 3 2 3 2 2" xfId="15366" xr:uid="{00000000-0005-0000-0000-0000BE3B0000}"/>
    <cellStyle name="Normal 2 3 2 3 3 2 3 3" xfId="15367" xr:uid="{00000000-0005-0000-0000-0000BF3B0000}"/>
    <cellStyle name="Normal 2 3 2 3 3 2 4" xfId="15368" xr:uid="{00000000-0005-0000-0000-0000C03B0000}"/>
    <cellStyle name="Normal 2 3 2 3 3 2 4 2" xfId="15369" xr:uid="{00000000-0005-0000-0000-0000C13B0000}"/>
    <cellStyle name="Normal 2 3 2 3 3 2 4 2 2" xfId="15370" xr:uid="{00000000-0005-0000-0000-0000C23B0000}"/>
    <cellStyle name="Normal 2 3 2 3 3 2 4 3" xfId="15371" xr:uid="{00000000-0005-0000-0000-0000C33B0000}"/>
    <cellStyle name="Normal 2 3 2 3 3 2 5" xfId="15372" xr:uid="{00000000-0005-0000-0000-0000C43B0000}"/>
    <cellStyle name="Normal 2 3 2 3 3 2 5 2" xfId="15373" xr:uid="{00000000-0005-0000-0000-0000C53B0000}"/>
    <cellStyle name="Normal 2 3 2 3 3 2 6" xfId="15374" xr:uid="{00000000-0005-0000-0000-0000C63B0000}"/>
    <cellStyle name="Normal 2 3 2 3 3 2 6 2" xfId="15375" xr:uid="{00000000-0005-0000-0000-0000C73B0000}"/>
    <cellStyle name="Normal 2 3 2 3 3 2 7" xfId="15376" xr:uid="{00000000-0005-0000-0000-0000C83B0000}"/>
    <cellStyle name="Normal 2 3 2 3 3 3" xfId="15377" xr:uid="{00000000-0005-0000-0000-0000C93B0000}"/>
    <cellStyle name="Normal 2 3 2 3 3 3 2" xfId="15378" xr:uid="{00000000-0005-0000-0000-0000CA3B0000}"/>
    <cellStyle name="Normal 2 3 2 3 3 3 2 2" xfId="15379" xr:uid="{00000000-0005-0000-0000-0000CB3B0000}"/>
    <cellStyle name="Normal 2 3 2 3 3 3 3" xfId="15380" xr:uid="{00000000-0005-0000-0000-0000CC3B0000}"/>
    <cellStyle name="Normal 2 3 2 3 3 4" xfId="15381" xr:uid="{00000000-0005-0000-0000-0000CD3B0000}"/>
    <cellStyle name="Normal 2 3 2 3 3 4 2" xfId="15382" xr:uid="{00000000-0005-0000-0000-0000CE3B0000}"/>
    <cellStyle name="Normal 2 3 2 3 3 4 2 2" xfId="15383" xr:uid="{00000000-0005-0000-0000-0000CF3B0000}"/>
    <cellStyle name="Normal 2 3 2 3 3 4 3" xfId="15384" xr:uid="{00000000-0005-0000-0000-0000D03B0000}"/>
    <cellStyle name="Normal 2 3 2 3 3 5" xfId="15385" xr:uid="{00000000-0005-0000-0000-0000D13B0000}"/>
    <cellStyle name="Normal 2 3 2 3 3 5 2" xfId="15386" xr:uid="{00000000-0005-0000-0000-0000D23B0000}"/>
    <cellStyle name="Normal 2 3 2 3 3 5 2 2" xfId="15387" xr:uid="{00000000-0005-0000-0000-0000D33B0000}"/>
    <cellStyle name="Normal 2 3 2 3 3 5 3" xfId="15388" xr:uid="{00000000-0005-0000-0000-0000D43B0000}"/>
    <cellStyle name="Normal 2 3 2 3 3 6" xfId="15389" xr:uid="{00000000-0005-0000-0000-0000D53B0000}"/>
    <cellStyle name="Normal 2 3 2 3 3 6 2" xfId="15390" xr:uid="{00000000-0005-0000-0000-0000D63B0000}"/>
    <cellStyle name="Normal 2 3 2 3 3 7" xfId="15391" xr:uid="{00000000-0005-0000-0000-0000D73B0000}"/>
    <cellStyle name="Normal 2 3 2 3 3 7 2" xfId="15392" xr:uid="{00000000-0005-0000-0000-0000D83B0000}"/>
    <cellStyle name="Normal 2 3 2 3 3 8" xfId="15393" xr:uid="{00000000-0005-0000-0000-0000D93B0000}"/>
    <cellStyle name="Normal 2 3 2 3 4" xfId="15394" xr:uid="{00000000-0005-0000-0000-0000DA3B0000}"/>
    <cellStyle name="Normal 2 3 2 3 4 2" xfId="15395" xr:uid="{00000000-0005-0000-0000-0000DB3B0000}"/>
    <cellStyle name="Normal 2 3 2 3 4 2 2" xfId="15396" xr:uid="{00000000-0005-0000-0000-0000DC3B0000}"/>
    <cellStyle name="Normal 2 3 2 3 4 2 2 2" xfId="15397" xr:uid="{00000000-0005-0000-0000-0000DD3B0000}"/>
    <cellStyle name="Normal 2 3 2 3 4 2 3" xfId="15398" xr:uid="{00000000-0005-0000-0000-0000DE3B0000}"/>
    <cellStyle name="Normal 2 3 2 3 4 3" xfId="15399" xr:uid="{00000000-0005-0000-0000-0000DF3B0000}"/>
    <cellStyle name="Normal 2 3 2 3 4 3 2" xfId="15400" xr:uid="{00000000-0005-0000-0000-0000E03B0000}"/>
    <cellStyle name="Normal 2 3 2 3 4 3 2 2" xfId="15401" xr:uid="{00000000-0005-0000-0000-0000E13B0000}"/>
    <cellStyle name="Normal 2 3 2 3 4 3 3" xfId="15402" xr:uid="{00000000-0005-0000-0000-0000E23B0000}"/>
    <cellStyle name="Normal 2 3 2 3 4 4" xfId="15403" xr:uid="{00000000-0005-0000-0000-0000E33B0000}"/>
    <cellStyle name="Normal 2 3 2 3 4 4 2" xfId="15404" xr:uid="{00000000-0005-0000-0000-0000E43B0000}"/>
    <cellStyle name="Normal 2 3 2 3 4 4 2 2" xfId="15405" xr:uid="{00000000-0005-0000-0000-0000E53B0000}"/>
    <cellStyle name="Normal 2 3 2 3 4 4 3" xfId="15406" xr:uid="{00000000-0005-0000-0000-0000E63B0000}"/>
    <cellStyle name="Normal 2 3 2 3 4 5" xfId="15407" xr:uid="{00000000-0005-0000-0000-0000E73B0000}"/>
    <cellStyle name="Normal 2 3 2 3 4 5 2" xfId="15408" xr:uid="{00000000-0005-0000-0000-0000E83B0000}"/>
    <cellStyle name="Normal 2 3 2 3 4 6" xfId="15409" xr:uid="{00000000-0005-0000-0000-0000E93B0000}"/>
    <cellStyle name="Normal 2 3 2 3 4 6 2" xfId="15410" xr:uid="{00000000-0005-0000-0000-0000EA3B0000}"/>
    <cellStyle name="Normal 2 3 2 3 4 7" xfId="15411" xr:uid="{00000000-0005-0000-0000-0000EB3B0000}"/>
    <cellStyle name="Normal 2 3 2 3 5" xfId="15412" xr:uid="{00000000-0005-0000-0000-0000EC3B0000}"/>
    <cellStyle name="Normal 2 3 2 3 5 2" xfId="15413" xr:uid="{00000000-0005-0000-0000-0000ED3B0000}"/>
    <cellStyle name="Normal 2 3 2 3 5 2 2" xfId="15414" xr:uid="{00000000-0005-0000-0000-0000EE3B0000}"/>
    <cellStyle name="Normal 2 3 2 3 5 2 2 2" xfId="15415" xr:uid="{00000000-0005-0000-0000-0000EF3B0000}"/>
    <cellStyle name="Normal 2 3 2 3 5 2 3" xfId="15416" xr:uid="{00000000-0005-0000-0000-0000F03B0000}"/>
    <cellStyle name="Normal 2 3 2 3 5 3" xfId="15417" xr:uid="{00000000-0005-0000-0000-0000F13B0000}"/>
    <cellStyle name="Normal 2 3 2 3 5 3 2" xfId="15418" xr:uid="{00000000-0005-0000-0000-0000F23B0000}"/>
    <cellStyle name="Normal 2 3 2 3 5 3 2 2" xfId="15419" xr:uid="{00000000-0005-0000-0000-0000F33B0000}"/>
    <cellStyle name="Normal 2 3 2 3 5 3 3" xfId="15420" xr:uid="{00000000-0005-0000-0000-0000F43B0000}"/>
    <cellStyle name="Normal 2 3 2 3 5 4" xfId="15421" xr:uid="{00000000-0005-0000-0000-0000F53B0000}"/>
    <cellStyle name="Normal 2 3 2 3 5 4 2" xfId="15422" xr:uid="{00000000-0005-0000-0000-0000F63B0000}"/>
    <cellStyle name="Normal 2 3 2 3 5 4 2 2" xfId="15423" xr:uid="{00000000-0005-0000-0000-0000F73B0000}"/>
    <cellStyle name="Normal 2 3 2 3 5 4 3" xfId="15424" xr:uid="{00000000-0005-0000-0000-0000F83B0000}"/>
    <cellStyle name="Normal 2 3 2 3 5 5" xfId="15425" xr:uid="{00000000-0005-0000-0000-0000F93B0000}"/>
    <cellStyle name="Normal 2 3 2 3 5 5 2" xfId="15426" xr:uid="{00000000-0005-0000-0000-0000FA3B0000}"/>
    <cellStyle name="Normal 2 3 2 3 5 6" xfId="15427" xr:uid="{00000000-0005-0000-0000-0000FB3B0000}"/>
    <cellStyle name="Normal 2 3 2 3 5 6 2" xfId="15428" xr:uid="{00000000-0005-0000-0000-0000FC3B0000}"/>
    <cellStyle name="Normal 2 3 2 3 5 7" xfId="15429" xr:uid="{00000000-0005-0000-0000-0000FD3B0000}"/>
    <cellStyle name="Normal 2 3 2 3 6" xfId="15430" xr:uid="{00000000-0005-0000-0000-0000FE3B0000}"/>
    <cellStyle name="Normal 2 3 2 3 6 2" xfId="15431" xr:uid="{00000000-0005-0000-0000-0000FF3B0000}"/>
    <cellStyle name="Normal 2 3 2 3 6 2 2" xfId="15432" xr:uid="{00000000-0005-0000-0000-0000003C0000}"/>
    <cellStyle name="Normal 2 3 2 3 6 3" xfId="15433" xr:uid="{00000000-0005-0000-0000-0000013C0000}"/>
    <cellStyle name="Normal 2 3 2 3 7" xfId="15434" xr:uid="{00000000-0005-0000-0000-0000023C0000}"/>
    <cellStyle name="Normal 2 3 2 3 7 2" xfId="15435" xr:uid="{00000000-0005-0000-0000-0000033C0000}"/>
    <cellStyle name="Normal 2 3 2 3 7 2 2" xfId="15436" xr:uid="{00000000-0005-0000-0000-0000043C0000}"/>
    <cellStyle name="Normal 2 3 2 3 7 3" xfId="15437" xr:uid="{00000000-0005-0000-0000-0000053C0000}"/>
    <cellStyle name="Normal 2 3 2 3 8" xfId="15438" xr:uid="{00000000-0005-0000-0000-0000063C0000}"/>
    <cellStyle name="Normal 2 3 2 3 8 2" xfId="15439" xr:uid="{00000000-0005-0000-0000-0000073C0000}"/>
    <cellStyle name="Normal 2 3 2 3 8 2 2" xfId="15440" xr:uid="{00000000-0005-0000-0000-0000083C0000}"/>
    <cellStyle name="Normal 2 3 2 3 8 3" xfId="15441" xr:uid="{00000000-0005-0000-0000-0000093C0000}"/>
    <cellStyle name="Normal 2 3 2 3 9" xfId="15442" xr:uid="{00000000-0005-0000-0000-00000A3C0000}"/>
    <cellStyle name="Normal 2 3 2 3 9 2" xfId="15443" xr:uid="{00000000-0005-0000-0000-00000B3C0000}"/>
    <cellStyle name="Normal 2 3 2 4" xfId="15444" xr:uid="{00000000-0005-0000-0000-00000C3C0000}"/>
    <cellStyle name="Normal 2 3 2 4 2" xfId="15445" xr:uid="{00000000-0005-0000-0000-00000D3C0000}"/>
    <cellStyle name="Normal 2 3 2 4 2 2" xfId="15446" xr:uid="{00000000-0005-0000-0000-00000E3C0000}"/>
    <cellStyle name="Normal 2 3 2 4 2 2 2" xfId="15447" xr:uid="{00000000-0005-0000-0000-00000F3C0000}"/>
    <cellStyle name="Normal 2 3 2 4 2 2 2 2" xfId="15448" xr:uid="{00000000-0005-0000-0000-0000103C0000}"/>
    <cellStyle name="Normal 2 3 2 4 2 2 3" xfId="15449" xr:uid="{00000000-0005-0000-0000-0000113C0000}"/>
    <cellStyle name="Normal 2 3 2 4 2 3" xfId="15450" xr:uid="{00000000-0005-0000-0000-0000123C0000}"/>
    <cellStyle name="Normal 2 3 2 4 2 3 2" xfId="15451" xr:uid="{00000000-0005-0000-0000-0000133C0000}"/>
    <cellStyle name="Normal 2 3 2 4 2 3 2 2" xfId="15452" xr:uid="{00000000-0005-0000-0000-0000143C0000}"/>
    <cellStyle name="Normal 2 3 2 4 2 3 3" xfId="15453" xr:uid="{00000000-0005-0000-0000-0000153C0000}"/>
    <cellStyle name="Normal 2 3 2 4 2 4" xfId="15454" xr:uid="{00000000-0005-0000-0000-0000163C0000}"/>
    <cellStyle name="Normal 2 3 2 4 2 4 2" xfId="15455" xr:uid="{00000000-0005-0000-0000-0000173C0000}"/>
    <cellStyle name="Normal 2 3 2 4 2 4 2 2" xfId="15456" xr:uid="{00000000-0005-0000-0000-0000183C0000}"/>
    <cellStyle name="Normal 2 3 2 4 2 4 3" xfId="15457" xr:uid="{00000000-0005-0000-0000-0000193C0000}"/>
    <cellStyle name="Normal 2 3 2 4 2 5" xfId="15458" xr:uid="{00000000-0005-0000-0000-00001A3C0000}"/>
    <cellStyle name="Normal 2 3 2 4 2 5 2" xfId="15459" xr:uid="{00000000-0005-0000-0000-00001B3C0000}"/>
    <cellStyle name="Normal 2 3 2 4 2 6" xfId="15460" xr:uid="{00000000-0005-0000-0000-00001C3C0000}"/>
    <cellStyle name="Normal 2 3 2 4 2 6 2" xfId="15461" xr:uid="{00000000-0005-0000-0000-00001D3C0000}"/>
    <cellStyle name="Normal 2 3 2 4 2 7" xfId="15462" xr:uid="{00000000-0005-0000-0000-00001E3C0000}"/>
    <cellStyle name="Normal 2 3 2 4 3" xfId="15463" xr:uid="{00000000-0005-0000-0000-00001F3C0000}"/>
    <cellStyle name="Normal 2 3 2 4 3 2" xfId="15464" xr:uid="{00000000-0005-0000-0000-0000203C0000}"/>
    <cellStyle name="Normal 2 3 2 4 3 2 2" xfId="15465" xr:uid="{00000000-0005-0000-0000-0000213C0000}"/>
    <cellStyle name="Normal 2 3 2 4 3 2 2 2" xfId="15466" xr:uid="{00000000-0005-0000-0000-0000223C0000}"/>
    <cellStyle name="Normal 2 3 2 4 3 2 3" xfId="15467" xr:uid="{00000000-0005-0000-0000-0000233C0000}"/>
    <cellStyle name="Normal 2 3 2 4 3 3" xfId="15468" xr:uid="{00000000-0005-0000-0000-0000243C0000}"/>
    <cellStyle name="Normal 2 3 2 4 3 3 2" xfId="15469" xr:uid="{00000000-0005-0000-0000-0000253C0000}"/>
    <cellStyle name="Normal 2 3 2 4 3 3 2 2" xfId="15470" xr:uid="{00000000-0005-0000-0000-0000263C0000}"/>
    <cellStyle name="Normal 2 3 2 4 3 3 3" xfId="15471" xr:uid="{00000000-0005-0000-0000-0000273C0000}"/>
    <cellStyle name="Normal 2 3 2 4 3 4" xfId="15472" xr:uid="{00000000-0005-0000-0000-0000283C0000}"/>
    <cellStyle name="Normal 2 3 2 4 3 4 2" xfId="15473" xr:uid="{00000000-0005-0000-0000-0000293C0000}"/>
    <cellStyle name="Normal 2 3 2 4 3 4 2 2" xfId="15474" xr:uid="{00000000-0005-0000-0000-00002A3C0000}"/>
    <cellStyle name="Normal 2 3 2 4 3 4 3" xfId="15475" xr:uid="{00000000-0005-0000-0000-00002B3C0000}"/>
    <cellStyle name="Normal 2 3 2 4 3 5" xfId="15476" xr:uid="{00000000-0005-0000-0000-00002C3C0000}"/>
    <cellStyle name="Normal 2 3 2 4 3 5 2" xfId="15477" xr:uid="{00000000-0005-0000-0000-00002D3C0000}"/>
    <cellStyle name="Normal 2 3 2 4 3 6" xfId="15478" xr:uid="{00000000-0005-0000-0000-00002E3C0000}"/>
    <cellStyle name="Normal 2 3 2 4 3 6 2" xfId="15479" xr:uid="{00000000-0005-0000-0000-00002F3C0000}"/>
    <cellStyle name="Normal 2 3 2 4 3 7" xfId="15480" xr:uid="{00000000-0005-0000-0000-0000303C0000}"/>
    <cellStyle name="Normal 2 3 2 4 4" xfId="15481" xr:uid="{00000000-0005-0000-0000-0000313C0000}"/>
    <cellStyle name="Normal 2 3 2 4 4 2" xfId="15482" xr:uid="{00000000-0005-0000-0000-0000323C0000}"/>
    <cellStyle name="Normal 2 3 2 4 4 2 2" xfId="15483" xr:uid="{00000000-0005-0000-0000-0000333C0000}"/>
    <cellStyle name="Normal 2 3 2 4 4 3" xfId="15484" xr:uid="{00000000-0005-0000-0000-0000343C0000}"/>
    <cellStyle name="Normal 2 3 2 4 5" xfId="15485" xr:uid="{00000000-0005-0000-0000-0000353C0000}"/>
    <cellStyle name="Normal 2 3 2 4 5 2" xfId="15486" xr:uid="{00000000-0005-0000-0000-0000363C0000}"/>
    <cellStyle name="Normal 2 3 2 4 5 2 2" xfId="15487" xr:uid="{00000000-0005-0000-0000-0000373C0000}"/>
    <cellStyle name="Normal 2 3 2 4 5 3" xfId="15488" xr:uid="{00000000-0005-0000-0000-0000383C0000}"/>
    <cellStyle name="Normal 2 3 2 4 6" xfId="15489" xr:uid="{00000000-0005-0000-0000-0000393C0000}"/>
    <cellStyle name="Normal 2 3 2 4 6 2" xfId="15490" xr:uid="{00000000-0005-0000-0000-00003A3C0000}"/>
    <cellStyle name="Normal 2 3 2 4 6 2 2" xfId="15491" xr:uid="{00000000-0005-0000-0000-00003B3C0000}"/>
    <cellStyle name="Normal 2 3 2 4 6 3" xfId="15492" xr:uid="{00000000-0005-0000-0000-00003C3C0000}"/>
    <cellStyle name="Normal 2 3 2 4 7" xfId="15493" xr:uid="{00000000-0005-0000-0000-00003D3C0000}"/>
    <cellStyle name="Normal 2 3 2 4 7 2" xfId="15494" xr:uid="{00000000-0005-0000-0000-00003E3C0000}"/>
    <cellStyle name="Normal 2 3 2 4 8" xfId="15495" xr:uid="{00000000-0005-0000-0000-00003F3C0000}"/>
    <cellStyle name="Normal 2 3 2 4 8 2" xfId="15496" xr:uid="{00000000-0005-0000-0000-0000403C0000}"/>
    <cellStyle name="Normal 2 3 2 4 9" xfId="15497" xr:uid="{00000000-0005-0000-0000-0000413C0000}"/>
    <cellStyle name="Normal 2 3 2 5" xfId="15498" xr:uid="{00000000-0005-0000-0000-0000423C0000}"/>
    <cellStyle name="Normal 2 3 2 5 2" xfId="15499" xr:uid="{00000000-0005-0000-0000-0000433C0000}"/>
    <cellStyle name="Normal 2 3 2 5 2 2" xfId="15500" xr:uid="{00000000-0005-0000-0000-0000443C0000}"/>
    <cellStyle name="Normal 2 3 2 5 2 2 2" xfId="15501" xr:uid="{00000000-0005-0000-0000-0000453C0000}"/>
    <cellStyle name="Normal 2 3 2 5 2 2 2 2" xfId="15502" xr:uid="{00000000-0005-0000-0000-0000463C0000}"/>
    <cellStyle name="Normal 2 3 2 5 2 2 3" xfId="15503" xr:uid="{00000000-0005-0000-0000-0000473C0000}"/>
    <cellStyle name="Normal 2 3 2 5 2 3" xfId="15504" xr:uid="{00000000-0005-0000-0000-0000483C0000}"/>
    <cellStyle name="Normal 2 3 2 5 2 3 2" xfId="15505" xr:uid="{00000000-0005-0000-0000-0000493C0000}"/>
    <cellStyle name="Normal 2 3 2 5 2 3 2 2" xfId="15506" xr:uid="{00000000-0005-0000-0000-00004A3C0000}"/>
    <cellStyle name="Normal 2 3 2 5 2 3 3" xfId="15507" xr:uid="{00000000-0005-0000-0000-00004B3C0000}"/>
    <cellStyle name="Normal 2 3 2 5 2 4" xfId="15508" xr:uid="{00000000-0005-0000-0000-00004C3C0000}"/>
    <cellStyle name="Normal 2 3 2 5 2 4 2" xfId="15509" xr:uid="{00000000-0005-0000-0000-00004D3C0000}"/>
    <cellStyle name="Normal 2 3 2 5 2 4 2 2" xfId="15510" xr:uid="{00000000-0005-0000-0000-00004E3C0000}"/>
    <cellStyle name="Normal 2 3 2 5 2 4 3" xfId="15511" xr:uid="{00000000-0005-0000-0000-00004F3C0000}"/>
    <cellStyle name="Normal 2 3 2 5 2 5" xfId="15512" xr:uid="{00000000-0005-0000-0000-0000503C0000}"/>
    <cellStyle name="Normal 2 3 2 5 2 5 2" xfId="15513" xr:uid="{00000000-0005-0000-0000-0000513C0000}"/>
    <cellStyle name="Normal 2 3 2 5 2 6" xfId="15514" xr:uid="{00000000-0005-0000-0000-0000523C0000}"/>
    <cellStyle name="Normal 2 3 2 5 2 6 2" xfId="15515" xr:uid="{00000000-0005-0000-0000-0000533C0000}"/>
    <cellStyle name="Normal 2 3 2 5 2 7" xfId="15516" xr:uid="{00000000-0005-0000-0000-0000543C0000}"/>
    <cellStyle name="Normal 2 3 2 5 3" xfId="15517" xr:uid="{00000000-0005-0000-0000-0000553C0000}"/>
    <cellStyle name="Normal 2 3 2 5 3 2" xfId="15518" xr:uid="{00000000-0005-0000-0000-0000563C0000}"/>
    <cellStyle name="Normal 2 3 2 5 3 2 2" xfId="15519" xr:uid="{00000000-0005-0000-0000-0000573C0000}"/>
    <cellStyle name="Normal 2 3 2 5 3 3" xfId="15520" xr:uid="{00000000-0005-0000-0000-0000583C0000}"/>
    <cellStyle name="Normal 2 3 2 5 4" xfId="15521" xr:uid="{00000000-0005-0000-0000-0000593C0000}"/>
    <cellStyle name="Normal 2 3 2 5 4 2" xfId="15522" xr:uid="{00000000-0005-0000-0000-00005A3C0000}"/>
    <cellStyle name="Normal 2 3 2 5 4 2 2" xfId="15523" xr:uid="{00000000-0005-0000-0000-00005B3C0000}"/>
    <cellStyle name="Normal 2 3 2 5 4 3" xfId="15524" xr:uid="{00000000-0005-0000-0000-00005C3C0000}"/>
    <cellStyle name="Normal 2 3 2 5 5" xfId="15525" xr:uid="{00000000-0005-0000-0000-00005D3C0000}"/>
    <cellStyle name="Normal 2 3 2 5 5 2" xfId="15526" xr:uid="{00000000-0005-0000-0000-00005E3C0000}"/>
    <cellStyle name="Normal 2 3 2 5 5 2 2" xfId="15527" xr:uid="{00000000-0005-0000-0000-00005F3C0000}"/>
    <cellStyle name="Normal 2 3 2 5 5 3" xfId="15528" xr:uid="{00000000-0005-0000-0000-0000603C0000}"/>
    <cellStyle name="Normal 2 3 2 5 6" xfId="15529" xr:uid="{00000000-0005-0000-0000-0000613C0000}"/>
    <cellStyle name="Normal 2 3 2 5 6 2" xfId="15530" xr:uid="{00000000-0005-0000-0000-0000623C0000}"/>
    <cellStyle name="Normal 2 3 2 5 7" xfId="15531" xr:uid="{00000000-0005-0000-0000-0000633C0000}"/>
    <cellStyle name="Normal 2 3 2 5 7 2" xfId="15532" xr:uid="{00000000-0005-0000-0000-0000643C0000}"/>
    <cellStyle name="Normal 2 3 2 5 8" xfId="15533" xr:uid="{00000000-0005-0000-0000-0000653C0000}"/>
    <cellStyle name="Normal 2 3 2 6" xfId="15534" xr:uid="{00000000-0005-0000-0000-0000663C0000}"/>
    <cellStyle name="Normal 2 3 2 6 2" xfId="15535" xr:uid="{00000000-0005-0000-0000-0000673C0000}"/>
    <cellStyle name="Normal 2 3 2 6 2 2" xfId="15536" xr:uid="{00000000-0005-0000-0000-0000683C0000}"/>
    <cellStyle name="Normal 2 3 2 6 2 2 2" xfId="15537" xr:uid="{00000000-0005-0000-0000-0000693C0000}"/>
    <cellStyle name="Normal 2 3 2 6 2 3" xfId="15538" xr:uid="{00000000-0005-0000-0000-00006A3C0000}"/>
    <cellStyle name="Normal 2 3 2 6 3" xfId="15539" xr:uid="{00000000-0005-0000-0000-00006B3C0000}"/>
    <cellStyle name="Normal 2 3 2 6 3 2" xfId="15540" xr:uid="{00000000-0005-0000-0000-00006C3C0000}"/>
    <cellStyle name="Normal 2 3 2 6 3 2 2" xfId="15541" xr:uid="{00000000-0005-0000-0000-00006D3C0000}"/>
    <cellStyle name="Normal 2 3 2 6 3 3" xfId="15542" xr:uid="{00000000-0005-0000-0000-00006E3C0000}"/>
    <cellStyle name="Normal 2 3 2 6 4" xfId="15543" xr:uid="{00000000-0005-0000-0000-00006F3C0000}"/>
    <cellStyle name="Normal 2 3 2 6 4 2" xfId="15544" xr:uid="{00000000-0005-0000-0000-0000703C0000}"/>
    <cellStyle name="Normal 2 3 2 6 4 2 2" xfId="15545" xr:uid="{00000000-0005-0000-0000-0000713C0000}"/>
    <cellStyle name="Normal 2 3 2 6 4 3" xfId="15546" xr:uid="{00000000-0005-0000-0000-0000723C0000}"/>
    <cellStyle name="Normal 2 3 2 6 5" xfId="15547" xr:uid="{00000000-0005-0000-0000-0000733C0000}"/>
    <cellStyle name="Normal 2 3 2 6 5 2" xfId="15548" xr:uid="{00000000-0005-0000-0000-0000743C0000}"/>
    <cellStyle name="Normal 2 3 2 6 6" xfId="15549" xr:uid="{00000000-0005-0000-0000-0000753C0000}"/>
    <cellStyle name="Normal 2 3 2 6 6 2" xfId="15550" xr:uid="{00000000-0005-0000-0000-0000763C0000}"/>
    <cellStyle name="Normal 2 3 2 6 7" xfId="15551" xr:uid="{00000000-0005-0000-0000-0000773C0000}"/>
    <cellStyle name="Normal 2 3 2 7" xfId="15552" xr:uid="{00000000-0005-0000-0000-0000783C0000}"/>
    <cellStyle name="Normal 2 3 2 7 2" xfId="15553" xr:uid="{00000000-0005-0000-0000-0000793C0000}"/>
    <cellStyle name="Normal 2 3 2 7 2 2" xfId="15554" xr:uid="{00000000-0005-0000-0000-00007A3C0000}"/>
    <cellStyle name="Normal 2 3 2 7 2 2 2" xfId="15555" xr:uid="{00000000-0005-0000-0000-00007B3C0000}"/>
    <cellStyle name="Normal 2 3 2 7 2 3" xfId="15556" xr:uid="{00000000-0005-0000-0000-00007C3C0000}"/>
    <cellStyle name="Normal 2 3 2 7 3" xfId="15557" xr:uid="{00000000-0005-0000-0000-00007D3C0000}"/>
    <cellStyle name="Normal 2 3 2 7 3 2" xfId="15558" xr:uid="{00000000-0005-0000-0000-00007E3C0000}"/>
    <cellStyle name="Normal 2 3 2 7 3 2 2" xfId="15559" xr:uid="{00000000-0005-0000-0000-00007F3C0000}"/>
    <cellStyle name="Normal 2 3 2 7 3 3" xfId="15560" xr:uid="{00000000-0005-0000-0000-0000803C0000}"/>
    <cellStyle name="Normal 2 3 2 7 4" xfId="15561" xr:uid="{00000000-0005-0000-0000-0000813C0000}"/>
    <cellStyle name="Normal 2 3 2 7 4 2" xfId="15562" xr:uid="{00000000-0005-0000-0000-0000823C0000}"/>
    <cellStyle name="Normal 2 3 2 7 4 2 2" xfId="15563" xr:uid="{00000000-0005-0000-0000-0000833C0000}"/>
    <cellStyle name="Normal 2 3 2 7 4 3" xfId="15564" xr:uid="{00000000-0005-0000-0000-0000843C0000}"/>
    <cellStyle name="Normal 2 3 2 7 5" xfId="15565" xr:uid="{00000000-0005-0000-0000-0000853C0000}"/>
    <cellStyle name="Normal 2 3 2 7 5 2" xfId="15566" xr:uid="{00000000-0005-0000-0000-0000863C0000}"/>
    <cellStyle name="Normal 2 3 2 7 6" xfId="15567" xr:uid="{00000000-0005-0000-0000-0000873C0000}"/>
    <cellStyle name="Normal 2 3 2 7 6 2" xfId="15568" xr:uid="{00000000-0005-0000-0000-0000883C0000}"/>
    <cellStyle name="Normal 2 3 2 7 7" xfId="15569" xr:uid="{00000000-0005-0000-0000-0000893C0000}"/>
    <cellStyle name="Normal 2 3 2 8" xfId="15570" xr:uid="{00000000-0005-0000-0000-00008A3C0000}"/>
    <cellStyle name="Normal 2 3 2 8 2" xfId="15571" xr:uid="{00000000-0005-0000-0000-00008B3C0000}"/>
    <cellStyle name="Normal 2 3 2 8 2 2" xfId="15572" xr:uid="{00000000-0005-0000-0000-00008C3C0000}"/>
    <cellStyle name="Normal 2 3 2 8 3" xfId="15573" xr:uid="{00000000-0005-0000-0000-00008D3C0000}"/>
    <cellStyle name="Normal 2 3 2 9" xfId="15574" xr:uid="{00000000-0005-0000-0000-00008E3C0000}"/>
    <cellStyle name="Normal 2 3 2 9 2" xfId="15575" xr:uid="{00000000-0005-0000-0000-00008F3C0000}"/>
    <cellStyle name="Normal 2 3 2 9 2 2" xfId="15576" xr:uid="{00000000-0005-0000-0000-0000903C0000}"/>
    <cellStyle name="Normal 2 3 2 9 3" xfId="15577" xr:uid="{00000000-0005-0000-0000-0000913C0000}"/>
    <cellStyle name="Normal 2 3 2_Confidential Information" xfId="15578" xr:uid="{00000000-0005-0000-0000-0000923C0000}"/>
    <cellStyle name="Normal 2 3 3" xfId="476" xr:uid="{00000000-0005-0000-0000-0000933C0000}"/>
    <cellStyle name="Normal 2 3 3 10" xfId="15579" xr:uid="{00000000-0005-0000-0000-0000943C0000}"/>
    <cellStyle name="Normal 2 3 3 10 2" xfId="15580" xr:uid="{00000000-0005-0000-0000-0000953C0000}"/>
    <cellStyle name="Normal 2 3 3 10 2 2" xfId="15581" xr:uid="{00000000-0005-0000-0000-0000963C0000}"/>
    <cellStyle name="Normal 2 3 3 10 3" xfId="15582" xr:uid="{00000000-0005-0000-0000-0000973C0000}"/>
    <cellStyle name="Normal 2 3 3 11" xfId="15583" xr:uid="{00000000-0005-0000-0000-0000983C0000}"/>
    <cellStyle name="Normal 2 3 3 11 2" xfId="15584" xr:uid="{00000000-0005-0000-0000-0000993C0000}"/>
    <cellStyle name="Normal 2 3 3 12" xfId="15585" xr:uid="{00000000-0005-0000-0000-00009A3C0000}"/>
    <cellStyle name="Normal 2 3 3 12 2" xfId="15586" xr:uid="{00000000-0005-0000-0000-00009B3C0000}"/>
    <cellStyle name="Normal 2 3 3 13" xfId="15587" xr:uid="{00000000-0005-0000-0000-00009C3C0000}"/>
    <cellStyle name="Normal 2 3 3 2" xfId="477" xr:uid="{00000000-0005-0000-0000-00009D3C0000}"/>
    <cellStyle name="Normal 2 3 3 2 10" xfId="15588" xr:uid="{00000000-0005-0000-0000-00009E3C0000}"/>
    <cellStyle name="Normal 2 3 3 2 10 2" xfId="15589" xr:uid="{00000000-0005-0000-0000-00009F3C0000}"/>
    <cellStyle name="Normal 2 3 3 2 11" xfId="15590" xr:uid="{00000000-0005-0000-0000-0000A03C0000}"/>
    <cellStyle name="Normal 2 3 3 2 2" xfId="15591" xr:uid="{00000000-0005-0000-0000-0000A13C0000}"/>
    <cellStyle name="Normal 2 3 3 2 2 2" xfId="15592" xr:uid="{00000000-0005-0000-0000-0000A23C0000}"/>
    <cellStyle name="Normal 2 3 3 2 2 2 2" xfId="15593" xr:uid="{00000000-0005-0000-0000-0000A33C0000}"/>
    <cellStyle name="Normal 2 3 3 2 2 2 2 2" xfId="15594" xr:uid="{00000000-0005-0000-0000-0000A43C0000}"/>
    <cellStyle name="Normal 2 3 3 2 2 2 2 2 2" xfId="15595" xr:uid="{00000000-0005-0000-0000-0000A53C0000}"/>
    <cellStyle name="Normal 2 3 3 2 2 2 2 3" xfId="15596" xr:uid="{00000000-0005-0000-0000-0000A63C0000}"/>
    <cellStyle name="Normal 2 3 3 2 2 2 3" xfId="15597" xr:uid="{00000000-0005-0000-0000-0000A73C0000}"/>
    <cellStyle name="Normal 2 3 3 2 2 2 3 2" xfId="15598" xr:uid="{00000000-0005-0000-0000-0000A83C0000}"/>
    <cellStyle name="Normal 2 3 3 2 2 2 3 2 2" xfId="15599" xr:uid="{00000000-0005-0000-0000-0000A93C0000}"/>
    <cellStyle name="Normal 2 3 3 2 2 2 3 3" xfId="15600" xr:uid="{00000000-0005-0000-0000-0000AA3C0000}"/>
    <cellStyle name="Normal 2 3 3 2 2 2 4" xfId="15601" xr:uid="{00000000-0005-0000-0000-0000AB3C0000}"/>
    <cellStyle name="Normal 2 3 3 2 2 2 4 2" xfId="15602" xr:uid="{00000000-0005-0000-0000-0000AC3C0000}"/>
    <cellStyle name="Normal 2 3 3 2 2 2 4 2 2" xfId="15603" xr:uid="{00000000-0005-0000-0000-0000AD3C0000}"/>
    <cellStyle name="Normal 2 3 3 2 2 2 4 3" xfId="15604" xr:uid="{00000000-0005-0000-0000-0000AE3C0000}"/>
    <cellStyle name="Normal 2 3 3 2 2 2 5" xfId="15605" xr:uid="{00000000-0005-0000-0000-0000AF3C0000}"/>
    <cellStyle name="Normal 2 3 3 2 2 2 5 2" xfId="15606" xr:uid="{00000000-0005-0000-0000-0000B03C0000}"/>
    <cellStyle name="Normal 2 3 3 2 2 2 6" xfId="15607" xr:uid="{00000000-0005-0000-0000-0000B13C0000}"/>
    <cellStyle name="Normal 2 3 3 2 2 2 6 2" xfId="15608" xr:uid="{00000000-0005-0000-0000-0000B23C0000}"/>
    <cellStyle name="Normal 2 3 3 2 2 2 7" xfId="15609" xr:uid="{00000000-0005-0000-0000-0000B33C0000}"/>
    <cellStyle name="Normal 2 3 3 2 2 3" xfId="15610" xr:uid="{00000000-0005-0000-0000-0000B43C0000}"/>
    <cellStyle name="Normal 2 3 3 2 2 3 2" xfId="15611" xr:uid="{00000000-0005-0000-0000-0000B53C0000}"/>
    <cellStyle name="Normal 2 3 3 2 2 3 2 2" xfId="15612" xr:uid="{00000000-0005-0000-0000-0000B63C0000}"/>
    <cellStyle name="Normal 2 3 3 2 2 3 2 2 2" xfId="15613" xr:uid="{00000000-0005-0000-0000-0000B73C0000}"/>
    <cellStyle name="Normal 2 3 3 2 2 3 2 3" xfId="15614" xr:uid="{00000000-0005-0000-0000-0000B83C0000}"/>
    <cellStyle name="Normal 2 3 3 2 2 3 3" xfId="15615" xr:uid="{00000000-0005-0000-0000-0000B93C0000}"/>
    <cellStyle name="Normal 2 3 3 2 2 3 3 2" xfId="15616" xr:uid="{00000000-0005-0000-0000-0000BA3C0000}"/>
    <cellStyle name="Normal 2 3 3 2 2 3 3 2 2" xfId="15617" xr:uid="{00000000-0005-0000-0000-0000BB3C0000}"/>
    <cellStyle name="Normal 2 3 3 2 2 3 3 3" xfId="15618" xr:uid="{00000000-0005-0000-0000-0000BC3C0000}"/>
    <cellStyle name="Normal 2 3 3 2 2 3 4" xfId="15619" xr:uid="{00000000-0005-0000-0000-0000BD3C0000}"/>
    <cellStyle name="Normal 2 3 3 2 2 3 4 2" xfId="15620" xr:uid="{00000000-0005-0000-0000-0000BE3C0000}"/>
    <cellStyle name="Normal 2 3 3 2 2 3 4 2 2" xfId="15621" xr:uid="{00000000-0005-0000-0000-0000BF3C0000}"/>
    <cellStyle name="Normal 2 3 3 2 2 3 4 3" xfId="15622" xr:uid="{00000000-0005-0000-0000-0000C03C0000}"/>
    <cellStyle name="Normal 2 3 3 2 2 3 5" xfId="15623" xr:uid="{00000000-0005-0000-0000-0000C13C0000}"/>
    <cellStyle name="Normal 2 3 3 2 2 3 5 2" xfId="15624" xr:uid="{00000000-0005-0000-0000-0000C23C0000}"/>
    <cellStyle name="Normal 2 3 3 2 2 3 6" xfId="15625" xr:uid="{00000000-0005-0000-0000-0000C33C0000}"/>
    <cellStyle name="Normal 2 3 3 2 2 3 6 2" xfId="15626" xr:uid="{00000000-0005-0000-0000-0000C43C0000}"/>
    <cellStyle name="Normal 2 3 3 2 2 3 7" xfId="15627" xr:uid="{00000000-0005-0000-0000-0000C53C0000}"/>
    <cellStyle name="Normal 2 3 3 2 2 4" xfId="15628" xr:uid="{00000000-0005-0000-0000-0000C63C0000}"/>
    <cellStyle name="Normal 2 3 3 2 2 4 2" xfId="15629" xr:uid="{00000000-0005-0000-0000-0000C73C0000}"/>
    <cellStyle name="Normal 2 3 3 2 2 4 2 2" xfId="15630" xr:uid="{00000000-0005-0000-0000-0000C83C0000}"/>
    <cellStyle name="Normal 2 3 3 2 2 4 3" xfId="15631" xr:uid="{00000000-0005-0000-0000-0000C93C0000}"/>
    <cellStyle name="Normal 2 3 3 2 2 5" xfId="15632" xr:uid="{00000000-0005-0000-0000-0000CA3C0000}"/>
    <cellStyle name="Normal 2 3 3 2 2 5 2" xfId="15633" xr:uid="{00000000-0005-0000-0000-0000CB3C0000}"/>
    <cellStyle name="Normal 2 3 3 2 2 5 2 2" xfId="15634" xr:uid="{00000000-0005-0000-0000-0000CC3C0000}"/>
    <cellStyle name="Normal 2 3 3 2 2 5 3" xfId="15635" xr:uid="{00000000-0005-0000-0000-0000CD3C0000}"/>
    <cellStyle name="Normal 2 3 3 2 2 6" xfId="15636" xr:uid="{00000000-0005-0000-0000-0000CE3C0000}"/>
    <cellStyle name="Normal 2 3 3 2 2 6 2" xfId="15637" xr:uid="{00000000-0005-0000-0000-0000CF3C0000}"/>
    <cellStyle name="Normal 2 3 3 2 2 6 2 2" xfId="15638" xr:uid="{00000000-0005-0000-0000-0000D03C0000}"/>
    <cellStyle name="Normal 2 3 3 2 2 6 3" xfId="15639" xr:uid="{00000000-0005-0000-0000-0000D13C0000}"/>
    <cellStyle name="Normal 2 3 3 2 2 7" xfId="15640" xr:uid="{00000000-0005-0000-0000-0000D23C0000}"/>
    <cellStyle name="Normal 2 3 3 2 2 7 2" xfId="15641" xr:uid="{00000000-0005-0000-0000-0000D33C0000}"/>
    <cellStyle name="Normal 2 3 3 2 2 8" xfId="15642" xr:uid="{00000000-0005-0000-0000-0000D43C0000}"/>
    <cellStyle name="Normal 2 3 3 2 2 8 2" xfId="15643" xr:uid="{00000000-0005-0000-0000-0000D53C0000}"/>
    <cellStyle name="Normal 2 3 3 2 2 9" xfId="15644" xr:uid="{00000000-0005-0000-0000-0000D63C0000}"/>
    <cellStyle name="Normal 2 3 3 2 3" xfId="15645" xr:uid="{00000000-0005-0000-0000-0000D73C0000}"/>
    <cellStyle name="Normal 2 3 3 2 3 2" xfId="15646" xr:uid="{00000000-0005-0000-0000-0000D83C0000}"/>
    <cellStyle name="Normal 2 3 3 2 3 2 2" xfId="15647" xr:uid="{00000000-0005-0000-0000-0000D93C0000}"/>
    <cellStyle name="Normal 2 3 3 2 3 2 2 2" xfId="15648" xr:uid="{00000000-0005-0000-0000-0000DA3C0000}"/>
    <cellStyle name="Normal 2 3 3 2 3 2 2 2 2" xfId="15649" xr:uid="{00000000-0005-0000-0000-0000DB3C0000}"/>
    <cellStyle name="Normal 2 3 3 2 3 2 2 3" xfId="15650" xr:uid="{00000000-0005-0000-0000-0000DC3C0000}"/>
    <cellStyle name="Normal 2 3 3 2 3 2 3" xfId="15651" xr:uid="{00000000-0005-0000-0000-0000DD3C0000}"/>
    <cellStyle name="Normal 2 3 3 2 3 2 3 2" xfId="15652" xr:uid="{00000000-0005-0000-0000-0000DE3C0000}"/>
    <cellStyle name="Normal 2 3 3 2 3 2 3 2 2" xfId="15653" xr:uid="{00000000-0005-0000-0000-0000DF3C0000}"/>
    <cellStyle name="Normal 2 3 3 2 3 2 3 3" xfId="15654" xr:uid="{00000000-0005-0000-0000-0000E03C0000}"/>
    <cellStyle name="Normal 2 3 3 2 3 2 4" xfId="15655" xr:uid="{00000000-0005-0000-0000-0000E13C0000}"/>
    <cellStyle name="Normal 2 3 3 2 3 2 4 2" xfId="15656" xr:uid="{00000000-0005-0000-0000-0000E23C0000}"/>
    <cellStyle name="Normal 2 3 3 2 3 2 4 2 2" xfId="15657" xr:uid="{00000000-0005-0000-0000-0000E33C0000}"/>
    <cellStyle name="Normal 2 3 3 2 3 2 4 3" xfId="15658" xr:uid="{00000000-0005-0000-0000-0000E43C0000}"/>
    <cellStyle name="Normal 2 3 3 2 3 2 5" xfId="15659" xr:uid="{00000000-0005-0000-0000-0000E53C0000}"/>
    <cellStyle name="Normal 2 3 3 2 3 2 5 2" xfId="15660" xr:uid="{00000000-0005-0000-0000-0000E63C0000}"/>
    <cellStyle name="Normal 2 3 3 2 3 2 6" xfId="15661" xr:uid="{00000000-0005-0000-0000-0000E73C0000}"/>
    <cellStyle name="Normal 2 3 3 2 3 2 6 2" xfId="15662" xr:uid="{00000000-0005-0000-0000-0000E83C0000}"/>
    <cellStyle name="Normal 2 3 3 2 3 2 7" xfId="15663" xr:uid="{00000000-0005-0000-0000-0000E93C0000}"/>
    <cellStyle name="Normal 2 3 3 2 3 3" xfId="15664" xr:uid="{00000000-0005-0000-0000-0000EA3C0000}"/>
    <cellStyle name="Normal 2 3 3 2 3 3 2" xfId="15665" xr:uid="{00000000-0005-0000-0000-0000EB3C0000}"/>
    <cellStyle name="Normal 2 3 3 2 3 3 2 2" xfId="15666" xr:uid="{00000000-0005-0000-0000-0000EC3C0000}"/>
    <cellStyle name="Normal 2 3 3 2 3 3 3" xfId="15667" xr:uid="{00000000-0005-0000-0000-0000ED3C0000}"/>
    <cellStyle name="Normal 2 3 3 2 3 4" xfId="15668" xr:uid="{00000000-0005-0000-0000-0000EE3C0000}"/>
    <cellStyle name="Normal 2 3 3 2 3 4 2" xfId="15669" xr:uid="{00000000-0005-0000-0000-0000EF3C0000}"/>
    <cellStyle name="Normal 2 3 3 2 3 4 2 2" xfId="15670" xr:uid="{00000000-0005-0000-0000-0000F03C0000}"/>
    <cellStyle name="Normal 2 3 3 2 3 4 3" xfId="15671" xr:uid="{00000000-0005-0000-0000-0000F13C0000}"/>
    <cellStyle name="Normal 2 3 3 2 3 5" xfId="15672" xr:uid="{00000000-0005-0000-0000-0000F23C0000}"/>
    <cellStyle name="Normal 2 3 3 2 3 5 2" xfId="15673" xr:uid="{00000000-0005-0000-0000-0000F33C0000}"/>
    <cellStyle name="Normal 2 3 3 2 3 5 2 2" xfId="15674" xr:uid="{00000000-0005-0000-0000-0000F43C0000}"/>
    <cellStyle name="Normal 2 3 3 2 3 5 3" xfId="15675" xr:uid="{00000000-0005-0000-0000-0000F53C0000}"/>
    <cellStyle name="Normal 2 3 3 2 3 6" xfId="15676" xr:uid="{00000000-0005-0000-0000-0000F63C0000}"/>
    <cellStyle name="Normal 2 3 3 2 3 6 2" xfId="15677" xr:uid="{00000000-0005-0000-0000-0000F73C0000}"/>
    <cellStyle name="Normal 2 3 3 2 3 7" xfId="15678" xr:uid="{00000000-0005-0000-0000-0000F83C0000}"/>
    <cellStyle name="Normal 2 3 3 2 3 7 2" xfId="15679" xr:uid="{00000000-0005-0000-0000-0000F93C0000}"/>
    <cellStyle name="Normal 2 3 3 2 3 8" xfId="15680" xr:uid="{00000000-0005-0000-0000-0000FA3C0000}"/>
    <cellStyle name="Normal 2 3 3 2 4" xfId="15681" xr:uid="{00000000-0005-0000-0000-0000FB3C0000}"/>
    <cellStyle name="Normal 2 3 3 2 4 2" xfId="15682" xr:uid="{00000000-0005-0000-0000-0000FC3C0000}"/>
    <cellStyle name="Normal 2 3 3 2 4 2 2" xfId="15683" xr:uid="{00000000-0005-0000-0000-0000FD3C0000}"/>
    <cellStyle name="Normal 2 3 3 2 4 2 2 2" xfId="15684" xr:uid="{00000000-0005-0000-0000-0000FE3C0000}"/>
    <cellStyle name="Normal 2 3 3 2 4 2 3" xfId="15685" xr:uid="{00000000-0005-0000-0000-0000FF3C0000}"/>
    <cellStyle name="Normal 2 3 3 2 4 3" xfId="15686" xr:uid="{00000000-0005-0000-0000-0000003D0000}"/>
    <cellStyle name="Normal 2 3 3 2 4 3 2" xfId="15687" xr:uid="{00000000-0005-0000-0000-0000013D0000}"/>
    <cellStyle name="Normal 2 3 3 2 4 3 2 2" xfId="15688" xr:uid="{00000000-0005-0000-0000-0000023D0000}"/>
    <cellStyle name="Normal 2 3 3 2 4 3 3" xfId="15689" xr:uid="{00000000-0005-0000-0000-0000033D0000}"/>
    <cellStyle name="Normal 2 3 3 2 4 4" xfId="15690" xr:uid="{00000000-0005-0000-0000-0000043D0000}"/>
    <cellStyle name="Normal 2 3 3 2 4 4 2" xfId="15691" xr:uid="{00000000-0005-0000-0000-0000053D0000}"/>
    <cellStyle name="Normal 2 3 3 2 4 4 2 2" xfId="15692" xr:uid="{00000000-0005-0000-0000-0000063D0000}"/>
    <cellStyle name="Normal 2 3 3 2 4 4 3" xfId="15693" xr:uid="{00000000-0005-0000-0000-0000073D0000}"/>
    <cellStyle name="Normal 2 3 3 2 4 5" xfId="15694" xr:uid="{00000000-0005-0000-0000-0000083D0000}"/>
    <cellStyle name="Normal 2 3 3 2 4 5 2" xfId="15695" xr:uid="{00000000-0005-0000-0000-0000093D0000}"/>
    <cellStyle name="Normal 2 3 3 2 4 6" xfId="15696" xr:uid="{00000000-0005-0000-0000-00000A3D0000}"/>
    <cellStyle name="Normal 2 3 3 2 4 6 2" xfId="15697" xr:uid="{00000000-0005-0000-0000-00000B3D0000}"/>
    <cellStyle name="Normal 2 3 3 2 4 7" xfId="15698" xr:uid="{00000000-0005-0000-0000-00000C3D0000}"/>
    <cellStyle name="Normal 2 3 3 2 5" xfId="15699" xr:uid="{00000000-0005-0000-0000-00000D3D0000}"/>
    <cellStyle name="Normal 2 3 3 2 5 2" xfId="15700" xr:uid="{00000000-0005-0000-0000-00000E3D0000}"/>
    <cellStyle name="Normal 2 3 3 2 5 2 2" xfId="15701" xr:uid="{00000000-0005-0000-0000-00000F3D0000}"/>
    <cellStyle name="Normal 2 3 3 2 5 2 2 2" xfId="15702" xr:uid="{00000000-0005-0000-0000-0000103D0000}"/>
    <cellStyle name="Normal 2 3 3 2 5 2 3" xfId="15703" xr:uid="{00000000-0005-0000-0000-0000113D0000}"/>
    <cellStyle name="Normal 2 3 3 2 5 3" xfId="15704" xr:uid="{00000000-0005-0000-0000-0000123D0000}"/>
    <cellStyle name="Normal 2 3 3 2 5 3 2" xfId="15705" xr:uid="{00000000-0005-0000-0000-0000133D0000}"/>
    <cellStyle name="Normal 2 3 3 2 5 3 2 2" xfId="15706" xr:uid="{00000000-0005-0000-0000-0000143D0000}"/>
    <cellStyle name="Normal 2 3 3 2 5 3 3" xfId="15707" xr:uid="{00000000-0005-0000-0000-0000153D0000}"/>
    <cellStyle name="Normal 2 3 3 2 5 4" xfId="15708" xr:uid="{00000000-0005-0000-0000-0000163D0000}"/>
    <cellStyle name="Normal 2 3 3 2 5 4 2" xfId="15709" xr:uid="{00000000-0005-0000-0000-0000173D0000}"/>
    <cellStyle name="Normal 2 3 3 2 5 4 2 2" xfId="15710" xr:uid="{00000000-0005-0000-0000-0000183D0000}"/>
    <cellStyle name="Normal 2 3 3 2 5 4 3" xfId="15711" xr:uid="{00000000-0005-0000-0000-0000193D0000}"/>
    <cellStyle name="Normal 2 3 3 2 5 5" xfId="15712" xr:uid="{00000000-0005-0000-0000-00001A3D0000}"/>
    <cellStyle name="Normal 2 3 3 2 5 5 2" xfId="15713" xr:uid="{00000000-0005-0000-0000-00001B3D0000}"/>
    <cellStyle name="Normal 2 3 3 2 5 6" xfId="15714" xr:uid="{00000000-0005-0000-0000-00001C3D0000}"/>
    <cellStyle name="Normal 2 3 3 2 5 6 2" xfId="15715" xr:uid="{00000000-0005-0000-0000-00001D3D0000}"/>
    <cellStyle name="Normal 2 3 3 2 5 7" xfId="15716" xr:uid="{00000000-0005-0000-0000-00001E3D0000}"/>
    <cellStyle name="Normal 2 3 3 2 6" xfId="15717" xr:uid="{00000000-0005-0000-0000-00001F3D0000}"/>
    <cellStyle name="Normal 2 3 3 2 6 2" xfId="15718" xr:uid="{00000000-0005-0000-0000-0000203D0000}"/>
    <cellStyle name="Normal 2 3 3 2 6 2 2" xfId="15719" xr:uid="{00000000-0005-0000-0000-0000213D0000}"/>
    <cellStyle name="Normal 2 3 3 2 6 3" xfId="15720" xr:uid="{00000000-0005-0000-0000-0000223D0000}"/>
    <cellStyle name="Normal 2 3 3 2 7" xfId="15721" xr:uid="{00000000-0005-0000-0000-0000233D0000}"/>
    <cellStyle name="Normal 2 3 3 2 7 2" xfId="15722" xr:uid="{00000000-0005-0000-0000-0000243D0000}"/>
    <cellStyle name="Normal 2 3 3 2 7 2 2" xfId="15723" xr:uid="{00000000-0005-0000-0000-0000253D0000}"/>
    <cellStyle name="Normal 2 3 3 2 7 3" xfId="15724" xr:uid="{00000000-0005-0000-0000-0000263D0000}"/>
    <cellStyle name="Normal 2 3 3 2 8" xfId="15725" xr:uid="{00000000-0005-0000-0000-0000273D0000}"/>
    <cellStyle name="Normal 2 3 3 2 8 2" xfId="15726" xr:uid="{00000000-0005-0000-0000-0000283D0000}"/>
    <cellStyle name="Normal 2 3 3 2 8 2 2" xfId="15727" xr:uid="{00000000-0005-0000-0000-0000293D0000}"/>
    <cellStyle name="Normal 2 3 3 2 8 3" xfId="15728" xr:uid="{00000000-0005-0000-0000-00002A3D0000}"/>
    <cellStyle name="Normal 2 3 3 2 9" xfId="15729" xr:uid="{00000000-0005-0000-0000-00002B3D0000}"/>
    <cellStyle name="Normal 2 3 3 2 9 2" xfId="15730" xr:uid="{00000000-0005-0000-0000-00002C3D0000}"/>
    <cellStyle name="Normal 2 3 3 3" xfId="478" xr:uid="{00000000-0005-0000-0000-00002D3D0000}"/>
    <cellStyle name="Normal 2 3 3 3 10" xfId="15731" xr:uid="{00000000-0005-0000-0000-00002E3D0000}"/>
    <cellStyle name="Normal 2 3 3 3 10 2" xfId="15732" xr:uid="{00000000-0005-0000-0000-00002F3D0000}"/>
    <cellStyle name="Normal 2 3 3 3 11" xfId="15733" xr:uid="{00000000-0005-0000-0000-0000303D0000}"/>
    <cellStyle name="Normal 2 3 3 3 2" xfId="15734" xr:uid="{00000000-0005-0000-0000-0000313D0000}"/>
    <cellStyle name="Normal 2 3 3 3 2 2" xfId="15735" xr:uid="{00000000-0005-0000-0000-0000323D0000}"/>
    <cellStyle name="Normal 2 3 3 3 2 2 2" xfId="15736" xr:uid="{00000000-0005-0000-0000-0000333D0000}"/>
    <cellStyle name="Normal 2 3 3 3 2 2 2 2" xfId="15737" xr:uid="{00000000-0005-0000-0000-0000343D0000}"/>
    <cellStyle name="Normal 2 3 3 3 2 2 2 2 2" xfId="15738" xr:uid="{00000000-0005-0000-0000-0000353D0000}"/>
    <cellStyle name="Normal 2 3 3 3 2 2 2 3" xfId="15739" xr:uid="{00000000-0005-0000-0000-0000363D0000}"/>
    <cellStyle name="Normal 2 3 3 3 2 2 3" xfId="15740" xr:uid="{00000000-0005-0000-0000-0000373D0000}"/>
    <cellStyle name="Normal 2 3 3 3 2 2 3 2" xfId="15741" xr:uid="{00000000-0005-0000-0000-0000383D0000}"/>
    <cellStyle name="Normal 2 3 3 3 2 2 3 2 2" xfId="15742" xr:uid="{00000000-0005-0000-0000-0000393D0000}"/>
    <cellStyle name="Normal 2 3 3 3 2 2 3 3" xfId="15743" xr:uid="{00000000-0005-0000-0000-00003A3D0000}"/>
    <cellStyle name="Normal 2 3 3 3 2 2 4" xfId="15744" xr:uid="{00000000-0005-0000-0000-00003B3D0000}"/>
    <cellStyle name="Normal 2 3 3 3 2 2 4 2" xfId="15745" xr:uid="{00000000-0005-0000-0000-00003C3D0000}"/>
    <cellStyle name="Normal 2 3 3 3 2 2 4 2 2" xfId="15746" xr:uid="{00000000-0005-0000-0000-00003D3D0000}"/>
    <cellStyle name="Normal 2 3 3 3 2 2 4 3" xfId="15747" xr:uid="{00000000-0005-0000-0000-00003E3D0000}"/>
    <cellStyle name="Normal 2 3 3 3 2 2 5" xfId="15748" xr:uid="{00000000-0005-0000-0000-00003F3D0000}"/>
    <cellStyle name="Normal 2 3 3 3 2 2 5 2" xfId="15749" xr:uid="{00000000-0005-0000-0000-0000403D0000}"/>
    <cellStyle name="Normal 2 3 3 3 2 2 6" xfId="15750" xr:uid="{00000000-0005-0000-0000-0000413D0000}"/>
    <cellStyle name="Normal 2 3 3 3 2 2 6 2" xfId="15751" xr:uid="{00000000-0005-0000-0000-0000423D0000}"/>
    <cellStyle name="Normal 2 3 3 3 2 2 7" xfId="15752" xr:uid="{00000000-0005-0000-0000-0000433D0000}"/>
    <cellStyle name="Normal 2 3 3 3 2 3" xfId="15753" xr:uid="{00000000-0005-0000-0000-0000443D0000}"/>
    <cellStyle name="Normal 2 3 3 3 2 3 2" xfId="15754" xr:uid="{00000000-0005-0000-0000-0000453D0000}"/>
    <cellStyle name="Normal 2 3 3 3 2 3 2 2" xfId="15755" xr:uid="{00000000-0005-0000-0000-0000463D0000}"/>
    <cellStyle name="Normal 2 3 3 3 2 3 2 2 2" xfId="15756" xr:uid="{00000000-0005-0000-0000-0000473D0000}"/>
    <cellStyle name="Normal 2 3 3 3 2 3 2 3" xfId="15757" xr:uid="{00000000-0005-0000-0000-0000483D0000}"/>
    <cellStyle name="Normal 2 3 3 3 2 3 3" xfId="15758" xr:uid="{00000000-0005-0000-0000-0000493D0000}"/>
    <cellStyle name="Normal 2 3 3 3 2 3 3 2" xfId="15759" xr:uid="{00000000-0005-0000-0000-00004A3D0000}"/>
    <cellStyle name="Normal 2 3 3 3 2 3 3 2 2" xfId="15760" xr:uid="{00000000-0005-0000-0000-00004B3D0000}"/>
    <cellStyle name="Normal 2 3 3 3 2 3 3 3" xfId="15761" xr:uid="{00000000-0005-0000-0000-00004C3D0000}"/>
    <cellStyle name="Normal 2 3 3 3 2 3 4" xfId="15762" xr:uid="{00000000-0005-0000-0000-00004D3D0000}"/>
    <cellStyle name="Normal 2 3 3 3 2 3 4 2" xfId="15763" xr:uid="{00000000-0005-0000-0000-00004E3D0000}"/>
    <cellStyle name="Normal 2 3 3 3 2 3 4 2 2" xfId="15764" xr:uid="{00000000-0005-0000-0000-00004F3D0000}"/>
    <cellStyle name="Normal 2 3 3 3 2 3 4 3" xfId="15765" xr:uid="{00000000-0005-0000-0000-0000503D0000}"/>
    <cellStyle name="Normal 2 3 3 3 2 3 5" xfId="15766" xr:uid="{00000000-0005-0000-0000-0000513D0000}"/>
    <cellStyle name="Normal 2 3 3 3 2 3 5 2" xfId="15767" xr:uid="{00000000-0005-0000-0000-0000523D0000}"/>
    <cellStyle name="Normal 2 3 3 3 2 3 6" xfId="15768" xr:uid="{00000000-0005-0000-0000-0000533D0000}"/>
    <cellStyle name="Normal 2 3 3 3 2 3 6 2" xfId="15769" xr:uid="{00000000-0005-0000-0000-0000543D0000}"/>
    <cellStyle name="Normal 2 3 3 3 2 3 7" xfId="15770" xr:uid="{00000000-0005-0000-0000-0000553D0000}"/>
    <cellStyle name="Normal 2 3 3 3 2 4" xfId="15771" xr:uid="{00000000-0005-0000-0000-0000563D0000}"/>
    <cellStyle name="Normal 2 3 3 3 2 4 2" xfId="15772" xr:uid="{00000000-0005-0000-0000-0000573D0000}"/>
    <cellStyle name="Normal 2 3 3 3 2 4 2 2" xfId="15773" xr:uid="{00000000-0005-0000-0000-0000583D0000}"/>
    <cellStyle name="Normal 2 3 3 3 2 4 3" xfId="15774" xr:uid="{00000000-0005-0000-0000-0000593D0000}"/>
    <cellStyle name="Normal 2 3 3 3 2 5" xfId="15775" xr:uid="{00000000-0005-0000-0000-00005A3D0000}"/>
    <cellStyle name="Normal 2 3 3 3 2 5 2" xfId="15776" xr:uid="{00000000-0005-0000-0000-00005B3D0000}"/>
    <cellStyle name="Normal 2 3 3 3 2 5 2 2" xfId="15777" xr:uid="{00000000-0005-0000-0000-00005C3D0000}"/>
    <cellStyle name="Normal 2 3 3 3 2 5 3" xfId="15778" xr:uid="{00000000-0005-0000-0000-00005D3D0000}"/>
    <cellStyle name="Normal 2 3 3 3 2 6" xfId="15779" xr:uid="{00000000-0005-0000-0000-00005E3D0000}"/>
    <cellStyle name="Normal 2 3 3 3 2 6 2" xfId="15780" xr:uid="{00000000-0005-0000-0000-00005F3D0000}"/>
    <cellStyle name="Normal 2 3 3 3 2 6 2 2" xfId="15781" xr:uid="{00000000-0005-0000-0000-0000603D0000}"/>
    <cellStyle name="Normal 2 3 3 3 2 6 3" xfId="15782" xr:uid="{00000000-0005-0000-0000-0000613D0000}"/>
    <cellStyle name="Normal 2 3 3 3 2 7" xfId="15783" xr:uid="{00000000-0005-0000-0000-0000623D0000}"/>
    <cellStyle name="Normal 2 3 3 3 2 7 2" xfId="15784" xr:uid="{00000000-0005-0000-0000-0000633D0000}"/>
    <cellStyle name="Normal 2 3 3 3 2 8" xfId="15785" xr:uid="{00000000-0005-0000-0000-0000643D0000}"/>
    <cellStyle name="Normal 2 3 3 3 2 8 2" xfId="15786" xr:uid="{00000000-0005-0000-0000-0000653D0000}"/>
    <cellStyle name="Normal 2 3 3 3 2 9" xfId="15787" xr:uid="{00000000-0005-0000-0000-0000663D0000}"/>
    <cellStyle name="Normal 2 3 3 3 3" xfId="15788" xr:uid="{00000000-0005-0000-0000-0000673D0000}"/>
    <cellStyle name="Normal 2 3 3 3 3 2" xfId="15789" xr:uid="{00000000-0005-0000-0000-0000683D0000}"/>
    <cellStyle name="Normal 2 3 3 3 3 2 2" xfId="15790" xr:uid="{00000000-0005-0000-0000-0000693D0000}"/>
    <cellStyle name="Normal 2 3 3 3 3 2 2 2" xfId="15791" xr:uid="{00000000-0005-0000-0000-00006A3D0000}"/>
    <cellStyle name="Normal 2 3 3 3 3 2 2 2 2" xfId="15792" xr:uid="{00000000-0005-0000-0000-00006B3D0000}"/>
    <cellStyle name="Normal 2 3 3 3 3 2 2 3" xfId="15793" xr:uid="{00000000-0005-0000-0000-00006C3D0000}"/>
    <cellStyle name="Normal 2 3 3 3 3 2 3" xfId="15794" xr:uid="{00000000-0005-0000-0000-00006D3D0000}"/>
    <cellStyle name="Normal 2 3 3 3 3 2 3 2" xfId="15795" xr:uid="{00000000-0005-0000-0000-00006E3D0000}"/>
    <cellStyle name="Normal 2 3 3 3 3 2 3 2 2" xfId="15796" xr:uid="{00000000-0005-0000-0000-00006F3D0000}"/>
    <cellStyle name="Normal 2 3 3 3 3 2 3 3" xfId="15797" xr:uid="{00000000-0005-0000-0000-0000703D0000}"/>
    <cellStyle name="Normal 2 3 3 3 3 2 4" xfId="15798" xr:uid="{00000000-0005-0000-0000-0000713D0000}"/>
    <cellStyle name="Normal 2 3 3 3 3 2 4 2" xfId="15799" xr:uid="{00000000-0005-0000-0000-0000723D0000}"/>
    <cellStyle name="Normal 2 3 3 3 3 2 4 2 2" xfId="15800" xr:uid="{00000000-0005-0000-0000-0000733D0000}"/>
    <cellStyle name="Normal 2 3 3 3 3 2 4 3" xfId="15801" xr:uid="{00000000-0005-0000-0000-0000743D0000}"/>
    <cellStyle name="Normal 2 3 3 3 3 2 5" xfId="15802" xr:uid="{00000000-0005-0000-0000-0000753D0000}"/>
    <cellStyle name="Normal 2 3 3 3 3 2 5 2" xfId="15803" xr:uid="{00000000-0005-0000-0000-0000763D0000}"/>
    <cellStyle name="Normal 2 3 3 3 3 2 6" xfId="15804" xr:uid="{00000000-0005-0000-0000-0000773D0000}"/>
    <cellStyle name="Normal 2 3 3 3 3 2 6 2" xfId="15805" xr:uid="{00000000-0005-0000-0000-0000783D0000}"/>
    <cellStyle name="Normal 2 3 3 3 3 2 7" xfId="15806" xr:uid="{00000000-0005-0000-0000-0000793D0000}"/>
    <cellStyle name="Normal 2 3 3 3 3 3" xfId="15807" xr:uid="{00000000-0005-0000-0000-00007A3D0000}"/>
    <cellStyle name="Normal 2 3 3 3 3 3 2" xfId="15808" xr:uid="{00000000-0005-0000-0000-00007B3D0000}"/>
    <cellStyle name="Normal 2 3 3 3 3 3 2 2" xfId="15809" xr:uid="{00000000-0005-0000-0000-00007C3D0000}"/>
    <cellStyle name="Normal 2 3 3 3 3 3 3" xfId="15810" xr:uid="{00000000-0005-0000-0000-00007D3D0000}"/>
    <cellStyle name="Normal 2 3 3 3 3 4" xfId="15811" xr:uid="{00000000-0005-0000-0000-00007E3D0000}"/>
    <cellStyle name="Normal 2 3 3 3 3 4 2" xfId="15812" xr:uid="{00000000-0005-0000-0000-00007F3D0000}"/>
    <cellStyle name="Normal 2 3 3 3 3 4 2 2" xfId="15813" xr:uid="{00000000-0005-0000-0000-0000803D0000}"/>
    <cellStyle name="Normal 2 3 3 3 3 4 3" xfId="15814" xr:uid="{00000000-0005-0000-0000-0000813D0000}"/>
    <cellStyle name="Normal 2 3 3 3 3 5" xfId="15815" xr:uid="{00000000-0005-0000-0000-0000823D0000}"/>
    <cellStyle name="Normal 2 3 3 3 3 5 2" xfId="15816" xr:uid="{00000000-0005-0000-0000-0000833D0000}"/>
    <cellStyle name="Normal 2 3 3 3 3 5 2 2" xfId="15817" xr:uid="{00000000-0005-0000-0000-0000843D0000}"/>
    <cellStyle name="Normal 2 3 3 3 3 5 3" xfId="15818" xr:uid="{00000000-0005-0000-0000-0000853D0000}"/>
    <cellStyle name="Normal 2 3 3 3 3 6" xfId="15819" xr:uid="{00000000-0005-0000-0000-0000863D0000}"/>
    <cellStyle name="Normal 2 3 3 3 3 6 2" xfId="15820" xr:uid="{00000000-0005-0000-0000-0000873D0000}"/>
    <cellStyle name="Normal 2 3 3 3 3 7" xfId="15821" xr:uid="{00000000-0005-0000-0000-0000883D0000}"/>
    <cellStyle name="Normal 2 3 3 3 3 7 2" xfId="15822" xr:uid="{00000000-0005-0000-0000-0000893D0000}"/>
    <cellStyle name="Normal 2 3 3 3 3 8" xfId="15823" xr:uid="{00000000-0005-0000-0000-00008A3D0000}"/>
    <cellStyle name="Normal 2 3 3 3 4" xfId="15824" xr:uid="{00000000-0005-0000-0000-00008B3D0000}"/>
    <cellStyle name="Normal 2 3 3 3 4 2" xfId="15825" xr:uid="{00000000-0005-0000-0000-00008C3D0000}"/>
    <cellStyle name="Normal 2 3 3 3 4 2 2" xfId="15826" xr:uid="{00000000-0005-0000-0000-00008D3D0000}"/>
    <cellStyle name="Normal 2 3 3 3 4 2 2 2" xfId="15827" xr:uid="{00000000-0005-0000-0000-00008E3D0000}"/>
    <cellStyle name="Normal 2 3 3 3 4 2 3" xfId="15828" xr:uid="{00000000-0005-0000-0000-00008F3D0000}"/>
    <cellStyle name="Normal 2 3 3 3 4 3" xfId="15829" xr:uid="{00000000-0005-0000-0000-0000903D0000}"/>
    <cellStyle name="Normal 2 3 3 3 4 3 2" xfId="15830" xr:uid="{00000000-0005-0000-0000-0000913D0000}"/>
    <cellStyle name="Normal 2 3 3 3 4 3 2 2" xfId="15831" xr:uid="{00000000-0005-0000-0000-0000923D0000}"/>
    <cellStyle name="Normal 2 3 3 3 4 3 3" xfId="15832" xr:uid="{00000000-0005-0000-0000-0000933D0000}"/>
    <cellStyle name="Normal 2 3 3 3 4 4" xfId="15833" xr:uid="{00000000-0005-0000-0000-0000943D0000}"/>
    <cellStyle name="Normal 2 3 3 3 4 4 2" xfId="15834" xr:uid="{00000000-0005-0000-0000-0000953D0000}"/>
    <cellStyle name="Normal 2 3 3 3 4 4 2 2" xfId="15835" xr:uid="{00000000-0005-0000-0000-0000963D0000}"/>
    <cellStyle name="Normal 2 3 3 3 4 4 3" xfId="15836" xr:uid="{00000000-0005-0000-0000-0000973D0000}"/>
    <cellStyle name="Normal 2 3 3 3 4 5" xfId="15837" xr:uid="{00000000-0005-0000-0000-0000983D0000}"/>
    <cellStyle name="Normal 2 3 3 3 4 5 2" xfId="15838" xr:uid="{00000000-0005-0000-0000-0000993D0000}"/>
    <cellStyle name="Normal 2 3 3 3 4 6" xfId="15839" xr:uid="{00000000-0005-0000-0000-00009A3D0000}"/>
    <cellStyle name="Normal 2 3 3 3 4 6 2" xfId="15840" xr:uid="{00000000-0005-0000-0000-00009B3D0000}"/>
    <cellStyle name="Normal 2 3 3 3 4 7" xfId="15841" xr:uid="{00000000-0005-0000-0000-00009C3D0000}"/>
    <cellStyle name="Normal 2 3 3 3 5" xfId="15842" xr:uid="{00000000-0005-0000-0000-00009D3D0000}"/>
    <cellStyle name="Normal 2 3 3 3 5 2" xfId="15843" xr:uid="{00000000-0005-0000-0000-00009E3D0000}"/>
    <cellStyle name="Normal 2 3 3 3 5 2 2" xfId="15844" xr:uid="{00000000-0005-0000-0000-00009F3D0000}"/>
    <cellStyle name="Normal 2 3 3 3 5 2 2 2" xfId="15845" xr:uid="{00000000-0005-0000-0000-0000A03D0000}"/>
    <cellStyle name="Normal 2 3 3 3 5 2 3" xfId="15846" xr:uid="{00000000-0005-0000-0000-0000A13D0000}"/>
    <cellStyle name="Normal 2 3 3 3 5 3" xfId="15847" xr:uid="{00000000-0005-0000-0000-0000A23D0000}"/>
    <cellStyle name="Normal 2 3 3 3 5 3 2" xfId="15848" xr:uid="{00000000-0005-0000-0000-0000A33D0000}"/>
    <cellStyle name="Normal 2 3 3 3 5 3 2 2" xfId="15849" xr:uid="{00000000-0005-0000-0000-0000A43D0000}"/>
    <cellStyle name="Normal 2 3 3 3 5 3 3" xfId="15850" xr:uid="{00000000-0005-0000-0000-0000A53D0000}"/>
    <cellStyle name="Normal 2 3 3 3 5 4" xfId="15851" xr:uid="{00000000-0005-0000-0000-0000A63D0000}"/>
    <cellStyle name="Normal 2 3 3 3 5 4 2" xfId="15852" xr:uid="{00000000-0005-0000-0000-0000A73D0000}"/>
    <cellStyle name="Normal 2 3 3 3 5 4 2 2" xfId="15853" xr:uid="{00000000-0005-0000-0000-0000A83D0000}"/>
    <cellStyle name="Normal 2 3 3 3 5 4 3" xfId="15854" xr:uid="{00000000-0005-0000-0000-0000A93D0000}"/>
    <cellStyle name="Normal 2 3 3 3 5 5" xfId="15855" xr:uid="{00000000-0005-0000-0000-0000AA3D0000}"/>
    <cellStyle name="Normal 2 3 3 3 5 5 2" xfId="15856" xr:uid="{00000000-0005-0000-0000-0000AB3D0000}"/>
    <cellStyle name="Normal 2 3 3 3 5 6" xfId="15857" xr:uid="{00000000-0005-0000-0000-0000AC3D0000}"/>
    <cellStyle name="Normal 2 3 3 3 5 6 2" xfId="15858" xr:uid="{00000000-0005-0000-0000-0000AD3D0000}"/>
    <cellStyle name="Normal 2 3 3 3 5 7" xfId="15859" xr:uid="{00000000-0005-0000-0000-0000AE3D0000}"/>
    <cellStyle name="Normal 2 3 3 3 6" xfId="15860" xr:uid="{00000000-0005-0000-0000-0000AF3D0000}"/>
    <cellStyle name="Normal 2 3 3 3 6 2" xfId="15861" xr:uid="{00000000-0005-0000-0000-0000B03D0000}"/>
    <cellStyle name="Normal 2 3 3 3 6 2 2" xfId="15862" xr:uid="{00000000-0005-0000-0000-0000B13D0000}"/>
    <cellStyle name="Normal 2 3 3 3 6 3" xfId="15863" xr:uid="{00000000-0005-0000-0000-0000B23D0000}"/>
    <cellStyle name="Normal 2 3 3 3 7" xfId="15864" xr:uid="{00000000-0005-0000-0000-0000B33D0000}"/>
    <cellStyle name="Normal 2 3 3 3 7 2" xfId="15865" xr:uid="{00000000-0005-0000-0000-0000B43D0000}"/>
    <cellStyle name="Normal 2 3 3 3 7 2 2" xfId="15866" xr:uid="{00000000-0005-0000-0000-0000B53D0000}"/>
    <cellStyle name="Normal 2 3 3 3 7 3" xfId="15867" xr:uid="{00000000-0005-0000-0000-0000B63D0000}"/>
    <cellStyle name="Normal 2 3 3 3 8" xfId="15868" xr:uid="{00000000-0005-0000-0000-0000B73D0000}"/>
    <cellStyle name="Normal 2 3 3 3 8 2" xfId="15869" xr:uid="{00000000-0005-0000-0000-0000B83D0000}"/>
    <cellStyle name="Normal 2 3 3 3 8 2 2" xfId="15870" xr:uid="{00000000-0005-0000-0000-0000B93D0000}"/>
    <cellStyle name="Normal 2 3 3 3 8 3" xfId="15871" xr:uid="{00000000-0005-0000-0000-0000BA3D0000}"/>
    <cellStyle name="Normal 2 3 3 3 9" xfId="15872" xr:uid="{00000000-0005-0000-0000-0000BB3D0000}"/>
    <cellStyle name="Normal 2 3 3 3 9 2" xfId="15873" xr:uid="{00000000-0005-0000-0000-0000BC3D0000}"/>
    <cellStyle name="Normal 2 3 3 4" xfId="15874" xr:uid="{00000000-0005-0000-0000-0000BD3D0000}"/>
    <cellStyle name="Normal 2 3 3 4 2" xfId="15875" xr:uid="{00000000-0005-0000-0000-0000BE3D0000}"/>
    <cellStyle name="Normal 2 3 3 4 2 2" xfId="15876" xr:uid="{00000000-0005-0000-0000-0000BF3D0000}"/>
    <cellStyle name="Normal 2 3 3 4 2 2 2" xfId="15877" xr:uid="{00000000-0005-0000-0000-0000C03D0000}"/>
    <cellStyle name="Normal 2 3 3 4 2 2 2 2" xfId="15878" xr:uid="{00000000-0005-0000-0000-0000C13D0000}"/>
    <cellStyle name="Normal 2 3 3 4 2 2 3" xfId="15879" xr:uid="{00000000-0005-0000-0000-0000C23D0000}"/>
    <cellStyle name="Normal 2 3 3 4 2 3" xfId="15880" xr:uid="{00000000-0005-0000-0000-0000C33D0000}"/>
    <cellStyle name="Normal 2 3 3 4 2 3 2" xfId="15881" xr:uid="{00000000-0005-0000-0000-0000C43D0000}"/>
    <cellStyle name="Normal 2 3 3 4 2 3 2 2" xfId="15882" xr:uid="{00000000-0005-0000-0000-0000C53D0000}"/>
    <cellStyle name="Normal 2 3 3 4 2 3 3" xfId="15883" xr:uid="{00000000-0005-0000-0000-0000C63D0000}"/>
    <cellStyle name="Normal 2 3 3 4 2 4" xfId="15884" xr:uid="{00000000-0005-0000-0000-0000C73D0000}"/>
    <cellStyle name="Normal 2 3 3 4 2 4 2" xfId="15885" xr:uid="{00000000-0005-0000-0000-0000C83D0000}"/>
    <cellStyle name="Normal 2 3 3 4 2 4 2 2" xfId="15886" xr:uid="{00000000-0005-0000-0000-0000C93D0000}"/>
    <cellStyle name="Normal 2 3 3 4 2 4 3" xfId="15887" xr:uid="{00000000-0005-0000-0000-0000CA3D0000}"/>
    <cellStyle name="Normal 2 3 3 4 2 5" xfId="15888" xr:uid="{00000000-0005-0000-0000-0000CB3D0000}"/>
    <cellStyle name="Normal 2 3 3 4 2 5 2" xfId="15889" xr:uid="{00000000-0005-0000-0000-0000CC3D0000}"/>
    <cellStyle name="Normal 2 3 3 4 2 6" xfId="15890" xr:uid="{00000000-0005-0000-0000-0000CD3D0000}"/>
    <cellStyle name="Normal 2 3 3 4 2 6 2" xfId="15891" xr:uid="{00000000-0005-0000-0000-0000CE3D0000}"/>
    <cellStyle name="Normal 2 3 3 4 2 7" xfId="15892" xr:uid="{00000000-0005-0000-0000-0000CF3D0000}"/>
    <cellStyle name="Normal 2 3 3 4 3" xfId="15893" xr:uid="{00000000-0005-0000-0000-0000D03D0000}"/>
    <cellStyle name="Normal 2 3 3 4 3 2" xfId="15894" xr:uid="{00000000-0005-0000-0000-0000D13D0000}"/>
    <cellStyle name="Normal 2 3 3 4 3 2 2" xfId="15895" xr:uid="{00000000-0005-0000-0000-0000D23D0000}"/>
    <cellStyle name="Normal 2 3 3 4 3 2 2 2" xfId="15896" xr:uid="{00000000-0005-0000-0000-0000D33D0000}"/>
    <cellStyle name="Normal 2 3 3 4 3 2 3" xfId="15897" xr:uid="{00000000-0005-0000-0000-0000D43D0000}"/>
    <cellStyle name="Normal 2 3 3 4 3 3" xfId="15898" xr:uid="{00000000-0005-0000-0000-0000D53D0000}"/>
    <cellStyle name="Normal 2 3 3 4 3 3 2" xfId="15899" xr:uid="{00000000-0005-0000-0000-0000D63D0000}"/>
    <cellStyle name="Normal 2 3 3 4 3 3 2 2" xfId="15900" xr:uid="{00000000-0005-0000-0000-0000D73D0000}"/>
    <cellStyle name="Normal 2 3 3 4 3 3 3" xfId="15901" xr:uid="{00000000-0005-0000-0000-0000D83D0000}"/>
    <cellStyle name="Normal 2 3 3 4 3 4" xfId="15902" xr:uid="{00000000-0005-0000-0000-0000D93D0000}"/>
    <cellStyle name="Normal 2 3 3 4 3 4 2" xfId="15903" xr:uid="{00000000-0005-0000-0000-0000DA3D0000}"/>
    <cellStyle name="Normal 2 3 3 4 3 4 2 2" xfId="15904" xr:uid="{00000000-0005-0000-0000-0000DB3D0000}"/>
    <cellStyle name="Normal 2 3 3 4 3 4 3" xfId="15905" xr:uid="{00000000-0005-0000-0000-0000DC3D0000}"/>
    <cellStyle name="Normal 2 3 3 4 3 5" xfId="15906" xr:uid="{00000000-0005-0000-0000-0000DD3D0000}"/>
    <cellStyle name="Normal 2 3 3 4 3 5 2" xfId="15907" xr:uid="{00000000-0005-0000-0000-0000DE3D0000}"/>
    <cellStyle name="Normal 2 3 3 4 3 6" xfId="15908" xr:uid="{00000000-0005-0000-0000-0000DF3D0000}"/>
    <cellStyle name="Normal 2 3 3 4 3 6 2" xfId="15909" xr:uid="{00000000-0005-0000-0000-0000E03D0000}"/>
    <cellStyle name="Normal 2 3 3 4 3 7" xfId="15910" xr:uid="{00000000-0005-0000-0000-0000E13D0000}"/>
    <cellStyle name="Normal 2 3 3 4 4" xfId="15911" xr:uid="{00000000-0005-0000-0000-0000E23D0000}"/>
    <cellStyle name="Normal 2 3 3 4 4 2" xfId="15912" xr:uid="{00000000-0005-0000-0000-0000E33D0000}"/>
    <cellStyle name="Normal 2 3 3 4 4 2 2" xfId="15913" xr:uid="{00000000-0005-0000-0000-0000E43D0000}"/>
    <cellStyle name="Normal 2 3 3 4 4 3" xfId="15914" xr:uid="{00000000-0005-0000-0000-0000E53D0000}"/>
    <cellStyle name="Normal 2 3 3 4 5" xfId="15915" xr:uid="{00000000-0005-0000-0000-0000E63D0000}"/>
    <cellStyle name="Normal 2 3 3 4 5 2" xfId="15916" xr:uid="{00000000-0005-0000-0000-0000E73D0000}"/>
    <cellStyle name="Normal 2 3 3 4 5 2 2" xfId="15917" xr:uid="{00000000-0005-0000-0000-0000E83D0000}"/>
    <cellStyle name="Normal 2 3 3 4 5 3" xfId="15918" xr:uid="{00000000-0005-0000-0000-0000E93D0000}"/>
    <cellStyle name="Normal 2 3 3 4 6" xfId="15919" xr:uid="{00000000-0005-0000-0000-0000EA3D0000}"/>
    <cellStyle name="Normal 2 3 3 4 6 2" xfId="15920" xr:uid="{00000000-0005-0000-0000-0000EB3D0000}"/>
    <cellStyle name="Normal 2 3 3 4 6 2 2" xfId="15921" xr:uid="{00000000-0005-0000-0000-0000EC3D0000}"/>
    <cellStyle name="Normal 2 3 3 4 6 3" xfId="15922" xr:uid="{00000000-0005-0000-0000-0000ED3D0000}"/>
    <cellStyle name="Normal 2 3 3 4 7" xfId="15923" xr:uid="{00000000-0005-0000-0000-0000EE3D0000}"/>
    <cellStyle name="Normal 2 3 3 4 7 2" xfId="15924" xr:uid="{00000000-0005-0000-0000-0000EF3D0000}"/>
    <cellStyle name="Normal 2 3 3 4 8" xfId="15925" xr:uid="{00000000-0005-0000-0000-0000F03D0000}"/>
    <cellStyle name="Normal 2 3 3 4 8 2" xfId="15926" xr:uid="{00000000-0005-0000-0000-0000F13D0000}"/>
    <cellStyle name="Normal 2 3 3 4 9" xfId="15927" xr:uid="{00000000-0005-0000-0000-0000F23D0000}"/>
    <cellStyle name="Normal 2 3 3 5" xfId="15928" xr:uid="{00000000-0005-0000-0000-0000F33D0000}"/>
    <cellStyle name="Normal 2 3 3 5 2" xfId="15929" xr:uid="{00000000-0005-0000-0000-0000F43D0000}"/>
    <cellStyle name="Normal 2 3 3 5 2 2" xfId="15930" xr:uid="{00000000-0005-0000-0000-0000F53D0000}"/>
    <cellStyle name="Normal 2 3 3 5 2 2 2" xfId="15931" xr:uid="{00000000-0005-0000-0000-0000F63D0000}"/>
    <cellStyle name="Normal 2 3 3 5 2 2 2 2" xfId="15932" xr:uid="{00000000-0005-0000-0000-0000F73D0000}"/>
    <cellStyle name="Normal 2 3 3 5 2 2 3" xfId="15933" xr:uid="{00000000-0005-0000-0000-0000F83D0000}"/>
    <cellStyle name="Normal 2 3 3 5 2 3" xfId="15934" xr:uid="{00000000-0005-0000-0000-0000F93D0000}"/>
    <cellStyle name="Normal 2 3 3 5 2 3 2" xfId="15935" xr:uid="{00000000-0005-0000-0000-0000FA3D0000}"/>
    <cellStyle name="Normal 2 3 3 5 2 3 2 2" xfId="15936" xr:uid="{00000000-0005-0000-0000-0000FB3D0000}"/>
    <cellStyle name="Normal 2 3 3 5 2 3 3" xfId="15937" xr:uid="{00000000-0005-0000-0000-0000FC3D0000}"/>
    <cellStyle name="Normal 2 3 3 5 2 4" xfId="15938" xr:uid="{00000000-0005-0000-0000-0000FD3D0000}"/>
    <cellStyle name="Normal 2 3 3 5 2 4 2" xfId="15939" xr:uid="{00000000-0005-0000-0000-0000FE3D0000}"/>
    <cellStyle name="Normal 2 3 3 5 2 4 2 2" xfId="15940" xr:uid="{00000000-0005-0000-0000-0000FF3D0000}"/>
    <cellStyle name="Normal 2 3 3 5 2 4 3" xfId="15941" xr:uid="{00000000-0005-0000-0000-0000003E0000}"/>
    <cellStyle name="Normal 2 3 3 5 2 5" xfId="15942" xr:uid="{00000000-0005-0000-0000-0000013E0000}"/>
    <cellStyle name="Normal 2 3 3 5 2 5 2" xfId="15943" xr:uid="{00000000-0005-0000-0000-0000023E0000}"/>
    <cellStyle name="Normal 2 3 3 5 2 6" xfId="15944" xr:uid="{00000000-0005-0000-0000-0000033E0000}"/>
    <cellStyle name="Normal 2 3 3 5 2 6 2" xfId="15945" xr:uid="{00000000-0005-0000-0000-0000043E0000}"/>
    <cellStyle name="Normal 2 3 3 5 2 7" xfId="15946" xr:uid="{00000000-0005-0000-0000-0000053E0000}"/>
    <cellStyle name="Normal 2 3 3 5 3" xfId="15947" xr:uid="{00000000-0005-0000-0000-0000063E0000}"/>
    <cellStyle name="Normal 2 3 3 5 3 2" xfId="15948" xr:uid="{00000000-0005-0000-0000-0000073E0000}"/>
    <cellStyle name="Normal 2 3 3 5 3 2 2" xfId="15949" xr:uid="{00000000-0005-0000-0000-0000083E0000}"/>
    <cellStyle name="Normal 2 3 3 5 3 3" xfId="15950" xr:uid="{00000000-0005-0000-0000-0000093E0000}"/>
    <cellStyle name="Normal 2 3 3 5 4" xfId="15951" xr:uid="{00000000-0005-0000-0000-00000A3E0000}"/>
    <cellStyle name="Normal 2 3 3 5 4 2" xfId="15952" xr:uid="{00000000-0005-0000-0000-00000B3E0000}"/>
    <cellStyle name="Normal 2 3 3 5 4 2 2" xfId="15953" xr:uid="{00000000-0005-0000-0000-00000C3E0000}"/>
    <cellStyle name="Normal 2 3 3 5 4 3" xfId="15954" xr:uid="{00000000-0005-0000-0000-00000D3E0000}"/>
    <cellStyle name="Normal 2 3 3 5 5" xfId="15955" xr:uid="{00000000-0005-0000-0000-00000E3E0000}"/>
    <cellStyle name="Normal 2 3 3 5 5 2" xfId="15956" xr:uid="{00000000-0005-0000-0000-00000F3E0000}"/>
    <cellStyle name="Normal 2 3 3 5 5 2 2" xfId="15957" xr:uid="{00000000-0005-0000-0000-0000103E0000}"/>
    <cellStyle name="Normal 2 3 3 5 5 3" xfId="15958" xr:uid="{00000000-0005-0000-0000-0000113E0000}"/>
    <cellStyle name="Normal 2 3 3 5 6" xfId="15959" xr:uid="{00000000-0005-0000-0000-0000123E0000}"/>
    <cellStyle name="Normal 2 3 3 5 6 2" xfId="15960" xr:uid="{00000000-0005-0000-0000-0000133E0000}"/>
    <cellStyle name="Normal 2 3 3 5 7" xfId="15961" xr:uid="{00000000-0005-0000-0000-0000143E0000}"/>
    <cellStyle name="Normal 2 3 3 5 7 2" xfId="15962" xr:uid="{00000000-0005-0000-0000-0000153E0000}"/>
    <cellStyle name="Normal 2 3 3 5 8" xfId="15963" xr:uid="{00000000-0005-0000-0000-0000163E0000}"/>
    <cellStyle name="Normal 2 3 3 6" xfId="15964" xr:uid="{00000000-0005-0000-0000-0000173E0000}"/>
    <cellStyle name="Normal 2 3 3 6 2" xfId="15965" xr:uid="{00000000-0005-0000-0000-0000183E0000}"/>
    <cellStyle name="Normal 2 3 3 6 2 2" xfId="15966" xr:uid="{00000000-0005-0000-0000-0000193E0000}"/>
    <cellStyle name="Normal 2 3 3 6 2 2 2" xfId="15967" xr:uid="{00000000-0005-0000-0000-00001A3E0000}"/>
    <cellStyle name="Normal 2 3 3 6 2 3" xfId="15968" xr:uid="{00000000-0005-0000-0000-00001B3E0000}"/>
    <cellStyle name="Normal 2 3 3 6 3" xfId="15969" xr:uid="{00000000-0005-0000-0000-00001C3E0000}"/>
    <cellStyle name="Normal 2 3 3 6 3 2" xfId="15970" xr:uid="{00000000-0005-0000-0000-00001D3E0000}"/>
    <cellStyle name="Normal 2 3 3 6 3 2 2" xfId="15971" xr:uid="{00000000-0005-0000-0000-00001E3E0000}"/>
    <cellStyle name="Normal 2 3 3 6 3 3" xfId="15972" xr:uid="{00000000-0005-0000-0000-00001F3E0000}"/>
    <cellStyle name="Normal 2 3 3 6 4" xfId="15973" xr:uid="{00000000-0005-0000-0000-0000203E0000}"/>
    <cellStyle name="Normal 2 3 3 6 4 2" xfId="15974" xr:uid="{00000000-0005-0000-0000-0000213E0000}"/>
    <cellStyle name="Normal 2 3 3 6 4 2 2" xfId="15975" xr:uid="{00000000-0005-0000-0000-0000223E0000}"/>
    <cellStyle name="Normal 2 3 3 6 4 3" xfId="15976" xr:uid="{00000000-0005-0000-0000-0000233E0000}"/>
    <cellStyle name="Normal 2 3 3 6 5" xfId="15977" xr:uid="{00000000-0005-0000-0000-0000243E0000}"/>
    <cellStyle name="Normal 2 3 3 6 5 2" xfId="15978" xr:uid="{00000000-0005-0000-0000-0000253E0000}"/>
    <cellStyle name="Normal 2 3 3 6 6" xfId="15979" xr:uid="{00000000-0005-0000-0000-0000263E0000}"/>
    <cellStyle name="Normal 2 3 3 6 6 2" xfId="15980" xr:uid="{00000000-0005-0000-0000-0000273E0000}"/>
    <cellStyle name="Normal 2 3 3 6 7" xfId="15981" xr:uid="{00000000-0005-0000-0000-0000283E0000}"/>
    <cellStyle name="Normal 2 3 3 7" xfId="15982" xr:uid="{00000000-0005-0000-0000-0000293E0000}"/>
    <cellStyle name="Normal 2 3 3 7 2" xfId="15983" xr:uid="{00000000-0005-0000-0000-00002A3E0000}"/>
    <cellStyle name="Normal 2 3 3 7 2 2" xfId="15984" xr:uid="{00000000-0005-0000-0000-00002B3E0000}"/>
    <cellStyle name="Normal 2 3 3 7 2 2 2" xfId="15985" xr:uid="{00000000-0005-0000-0000-00002C3E0000}"/>
    <cellStyle name="Normal 2 3 3 7 2 3" xfId="15986" xr:uid="{00000000-0005-0000-0000-00002D3E0000}"/>
    <cellStyle name="Normal 2 3 3 7 3" xfId="15987" xr:uid="{00000000-0005-0000-0000-00002E3E0000}"/>
    <cellStyle name="Normal 2 3 3 7 3 2" xfId="15988" xr:uid="{00000000-0005-0000-0000-00002F3E0000}"/>
    <cellStyle name="Normal 2 3 3 7 3 2 2" xfId="15989" xr:uid="{00000000-0005-0000-0000-0000303E0000}"/>
    <cellStyle name="Normal 2 3 3 7 3 3" xfId="15990" xr:uid="{00000000-0005-0000-0000-0000313E0000}"/>
    <cellStyle name="Normal 2 3 3 7 4" xfId="15991" xr:uid="{00000000-0005-0000-0000-0000323E0000}"/>
    <cellStyle name="Normal 2 3 3 7 4 2" xfId="15992" xr:uid="{00000000-0005-0000-0000-0000333E0000}"/>
    <cellStyle name="Normal 2 3 3 7 4 2 2" xfId="15993" xr:uid="{00000000-0005-0000-0000-0000343E0000}"/>
    <cellStyle name="Normal 2 3 3 7 4 3" xfId="15994" xr:uid="{00000000-0005-0000-0000-0000353E0000}"/>
    <cellStyle name="Normal 2 3 3 7 5" xfId="15995" xr:uid="{00000000-0005-0000-0000-0000363E0000}"/>
    <cellStyle name="Normal 2 3 3 7 5 2" xfId="15996" xr:uid="{00000000-0005-0000-0000-0000373E0000}"/>
    <cellStyle name="Normal 2 3 3 7 6" xfId="15997" xr:uid="{00000000-0005-0000-0000-0000383E0000}"/>
    <cellStyle name="Normal 2 3 3 7 6 2" xfId="15998" xr:uid="{00000000-0005-0000-0000-0000393E0000}"/>
    <cellStyle name="Normal 2 3 3 7 7" xfId="15999" xr:uid="{00000000-0005-0000-0000-00003A3E0000}"/>
    <cellStyle name="Normal 2 3 3 8" xfId="16000" xr:uid="{00000000-0005-0000-0000-00003B3E0000}"/>
    <cellStyle name="Normal 2 3 3 8 2" xfId="16001" xr:uid="{00000000-0005-0000-0000-00003C3E0000}"/>
    <cellStyle name="Normal 2 3 3 8 2 2" xfId="16002" xr:uid="{00000000-0005-0000-0000-00003D3E0000}"/>
    <cellStyle name="Normal 2 3 3 8 3" xfId="16003" xr:uid="{00000000-0005-0000-0000-00003E3E0000}"/>
    <cellStyle name="Normal 2 3 3 9" xfId="16004" xr:uid="{00000000-0005-0000-0000-00003F3E0000}"/>
    <cellStyle name="Normal 2 3 3 9 2" xfId="16005" xr:uid="{00000000-0005-0000-0000-0000403E0000}"/>
    <cellStyle name="Normal 2 3 3 9 2 2" xfId="16006" xr:uid="{00000000-0005-0000-0000-0000413E0000}"/>
    <cellStyle name="Normal 2 3 3 9 3" xfId="16007" xr:uid="{00000000-0005-0000-0000-0000423E0000}"/>
    <cellStyle name="Normal 2 3 3_Confidential Information" xfId="16008" xr:uid="{00000000-0005-0000-0000-0000433E0000}"/>
    <cellStyle name="Normal 2 3 4" xfId="479" xr:uid="{00000000-0005-0000-0000-0000443E0000}"/>
    <cellStyle name="Normal 2 3 4 10" xfId="16009" xr:uid="{00000000-0005-0000-0000-0000453E0000}"/>
    <cellStyle name="Normal 2 3 4 10 2" xfId="16010" xr:uid="{00000000-0005-0000-0000-0000463E0000}"/>
    <cellStyle name="Normal 2 3 4 11" xfId="16011" xr:uid="{00000000-0005-0000-0000-0000473E0000}"/>
    <cellStyle name="Normal 2 3 4 2" xfId="16012" xr:uid="{00000000-0005-0000-0000-0000483E0000}"/>
    <cellStyle name="Normal 2 3 4 2 2" xfId="16013" xr:uid="{00000000-0005-0000-0000-0000493E0000}"/>
    <cellStyle name="Normal 2 3 4 2 2 2" xfId="16014" xr:uid="{00000000-0005-0000-0000-00004A3E0000}"/>
    <cellStyle name="Normal 2 3 4 2 2 2 2" xfId="16015" xr:uid="{00000000-0005-0000-0000-00004B3E0000}"/>
    <cellStyle name="Normal 2 3 4 2 2 2 2 2" xfId="16016" xr:uid="{00000000-0005-0000-0000-00004C3E0000}"/>
    <cellStyle name="Normal 2 3 4 2 2 2 3" xfId="16017" xr:uid="{00000000-0005-0000-0000-00004D3E0000}"/>
    <cellStyle name="Normal 2 3 4 2 2 3" xfId="16018" xr:uid="{00000000-0005-0000-0000-00004E3E0000}"/>
    <cellStyle name="Normal 2 3 4 2 2 3 2" xfId="16019" xr:uid="{00000000-0005-0000-0000-00004F3E0000}"/>
    <cellStyle name="Normal 2 3 4 2 2 3 2 2" xfId="16020" xr:uid="{00000000-0005-0000-0000-0000503E0000}"/>
    <cellStyle name="Normal 2 3 4 2 2 3 3" xfId="16021" xr:uid="{00000000-0005-0000-0000-0000513E0000}"/>
    <cellStyle name="Normal 2 3 4 2 2 4" xfId="16022" xr:uid="{00000000-0005-0000-0000-0000523E0000}"/>
    <cellStyle name="Normal 2 3 4 2 2 4 2" xfId="16023" xr:uid="{00000000-0005-0000-0000-0000533E0000}"/>
    <cellStyle name="Normal 2 3 4 2 2 4 2 2" xfId="16024" xr:uid="{00000000-0005-0000-0000-0000543E0000}"/>
    <cellStyle name="Normal 2 3 4 2 2 4 3" xfId="16025" xr:uid="{00000000-0005-0000-0000-0000553E0000}"/>
    <cellStyle name="Normal 2 3 4 2 2 5" xfId="16026" xr:uid="{00000000-0005-0000-0000-0000563E0000}"/>
    <cellStyle name="Normal 2 3 4 2 2 5 2" xfId="16027" xr:uid="{00000000-0005-0000-0000-0000573E0000}"/>
    <cellStyle name="Normal 2 3 4 2 2 6" xfId="16028" xr:uid="{00000000-0005-0000-0000-0000583E0000}"/>
    <cellStyle name="Normal 2 3 4 2 2 6 2" xfId="16029" xr:uid="{00000000-0005-0000-0000-0000593E0000}"/>
    <cellStyle name="Normal 2 3 4 2 2 7" xfId="16030" xr:uid="{00000000-0005-0000-0000-00005A3E0000}"/>
    <cellStyle name="Normal 2 3 4 2 3" xfId="16031" xr:uid="{00000000-0005-0000-0000-00005B3E0000}"/>
    <cellStyle name="Normal 2 3 4 2 3 2" xfId="16032" xr:uid="{00000000-0005-0000-0000-00005C3E0000}"/>
    <cellStyle name="Normal 2 3 4 2 3 2 2" xfId="16033" xr:uid="{00000000-0005-0000-0000-00005D3E0000}"/>
    <cellStyle name="Normal 2 3 4 2 3 2 2 2" xfId="16034" xr:uid="{00000000-0005-0000-0000-00005E3E0000}"/>
    <cellStyle name="Normal 2 3 4 2 3 2 3" xfId="16035" xr:uid="{00000000-0005-0000-0000-00005F3E0000}"/>
    <cellStyle name="Normal 2 3 4 2 3 3" xfId="16036" xr:uid="{00000000-0005-0000-0000-0000603E0000}"/>
    <cellStyle name="Normal 2 3 4 2 3 3 2" xfId="16037" xr:uid="{00000000-0005-0000-0000-0000613E0000}"/>
    <cellStyle name="Normal 2 3 4 2 3 3 2 2" xfId="16038" xr:uid="{00000000-0005-0000-0000-0000623E0000}"/>
    <cellStyle name="Normal 2 3 4 2 3 3 3" xfId="16039" xr:uid="{00000000-0005-0000-0000-0000633E0000}"/>
    <cellStyle name="Normal 2 3 4 2 3 4" xfId="16040" xr:uid="{00000000-0005-0000-0000-0000643E0000}"/>
    <cellStyle name="Normal 2 3 4 2 3 4 2" xfId="16041" xr:uid="{00000000-0005-0000-0000-0000653E0000}"/>
    <cellStyle name="Normal 2 3 4 2 3 4 2 2" xfId="16042" xr:uid="{00000000-0005-0000-0000-0000663E0000}"/>
    <cellStyle name="Normal 2 3 4 2 3 4 3" xfId="16043" xr:uid="{00000000-0005-0000-0000-0000673E0000}"/>
    <cellStyle name="Normal 2 3 4 2 3 5" xfId="16044" xr:uid="{00000000-0005-0000-0000-0000683E0000}"/>
    <cellStyle name="Normal 2 3 4 2 3 5 2" xfId="16045" xr:uid="{00000000-0005-0000-0000-0000693E0000}"/>
    <cellStyle name="Normal 2 3 4 2 3 6" xfId="16046" xr:uid="{00000000-0005-0000-0000-00006A3E0000}"/>
    <cellStyle name="Normal 2 3 4 2 3 6 2" xfId="16047" xr:uid="{00000000-0005-0000-0000-00006B3E0000}"/>
    <cellStyle name="Normal 2 3 4 2 3 7" xfId="16048" xr:uid="{00000000-0005-0000-0000-00006C3E0000}"/>
    <cellStyle name="Normal 2 3 4 2 4" xfId="16049" xr:uid="{00000000-0005-0000-0000-00006D3E0000}"/>
    <cellStyle name="Normal 2 3 4 2 4 2" xfId="16050" xr:uid="{00000000-0005-0000-0000-00006E3E0000}"/>
    <cellStyle name="Normal 2 3 4 2 4 2 2" xfId="16051" xr:uid="{00000000-0005-0000-0000-00006F3E0000}"/>
    <cellStyle name="Normal 2 3 4 2 4 3" xfId="16052" xr:uid="{00000000-0005-0000-0000-0000703E0000}"/>
    <cellStyle name="Normal 2 3 4 2 5" xfId="16053" xr:uid="{00000000-0005-0000-0000-0000713E0000}"/>
    <cellStyle name="Normal 2 3 4 2 5 2" xfId="16054" xr:uid="{00000000-0005-0000-0000-0000723E0000}"/>
    <cellStyle name="Normal 2 3 4 2 5 2 2" xfId="16055" xr:uid="{00000000-0005-0000-0000-0000733E0000}"/>
    <cellStyle name="Normal 2 3 4 2 5 3" xfId="16056" xr:uid="{00000000-0005-0000-0000-0000743E0000}"/>
    <cellStyle name="Normal 2 3 4 2 6" xfId="16057" xr:uid="{00000000-0005-0000-0000-0000753E0000}"/>
    <cellStyle name="Normal 2 3 4 2 6 2" xfId="16058" xr:uid="{00000000-0005-0000-0000-0000763E0000}"/>
    <cellStyle name="Normal 2 3 4 2 6 2 2" xfId="16059" xr:uid="{00000000-0005-0000-0000-0000773E0000}"/>
    <cellStyle name="Normal 2 3 4 2 6 3" xfId="16060" xr:uid="{00000000-0005-0000-0000-0000783E0000}"/>
    <cellStyle name="Normal 2 3 4 2 7" xfId="16061" xr:uid="{00000000-0005-0000-0000-0000793E0000}"/>
    <cellStyle name="Normal 2 3 4 2 7 2" xfId="16062" xr:uid="{00000000-0005-0000-0000-00007A3E0000}"/>
    <cellStyle name="Normal 2 3 4 2 8" xfId="16063" xr:uid="{00000000-0005-0000-0000-00007B3E0000}"/>
    <cellStyle name="Normal 2 3 4 2 8 2" xfId="16064" xr:uid="{00000000-0005-0000-0000-00007C3E0000}"/>
    <cellStyle name="Normal 2 3 4 2 9" xfId="16065" xr:uid="{00000000-0005-0000-0000-00007D3E0000}"/>
    <cellStyle name="Normal 2 3 4 3" xfId="16066" xr:uid="{00000000-0005-0000-0000-00007E3E0000}"/>
    <cellStyle name="Normal 2 3 4 3 2" xfId="16067" xr:uid="{00000000-0005-0000-0000-00007F3E0000}"/>
    <cellStyle name="Normal 2 3 4 3 2 2" xfId="16068" xr:uid="{00000000-0005-0000-0000-0000803E0000}"/>
    <cellStyle name="Normal 2 3 4 3 2 2 2" xfId="16069" xr:uid="{00000000-0005-0000-0000-0000813E0000}"/>
    <cellStyle name="Normal 2 3 4 3 2 2 2 2" xfId="16070" xr:uid="{00000000-0005-0000-0000-0000823E0000}"/>
    <cellStyle name="Normal 2 3 4 3 2 2 3" xfId="16071" xr:uid="{00000000-0005-0000-0000-0000833E0000}"/>
    <cellStyle name="Normal 2 3 4 3 2 3" xfId="16072" xr:uid="{00000000-0005-0000-0000-0000843E0000}"/>
    <cellStyle name="Normal 2 3 4 3 2 3 2" xfId="16073" xr:uid="{00000000-0005-0000-0000-0000853E0000}"/>
    <cellStyle name="Normal 2 3 4 3 2 3 2 2" xfId="16074" xr:uid="{00000000-0005-0000-0000-0000863E0000}"/>
    <cellStyle name="Normal 2 3 4 3 2 3 3" xfId="16075" xr:uid="{00000000-0005-0000-0000-0000873E0000}"/>
    <cellStyle name="Normal 2 3 4 3 2 4" xfId="16076" xr:uid="{00000000-0005-0000-0000-0000883E0000}"/>
    <cellStyle name="Normal 2 3 4 3 2 4 2" xfId="16077" xr:uid="{00000000-0005-0000-0000-0000893E0000}"/>
    <cellStyle name="Normal 2 3 4 3 2 4 2 2" xfId="16078" xr:uid="{00000000-0005-0000-0000-00008A3E0000}"/>
    <cellStyle name="Normal 2 3 4 3 2 4 3" xfId="16079" xr:uid="{00000000-0005-0000-0000-00008B3E0000}"/>
    <cellStyle name="Normal 2 3 4 3 2 5" xfId="16080" xr:uid="{00000000-0005-0000-0000-00008C3E0000}"/>
    <cellStyle name="Normal 2 3 4 3 2 5 2" xfId="16081" xr:uid="{00000000-0005-0000-0000-00008D3E0000}"/>
    <cellStyle name="Normal 2 3 4 3 2 6" xfId="16082" xr:uid="{00000000-0005-0000-0000-00008E3E0000}"/>
    <cellStyle name="Normal 2 3 4 3 2 6 2" xfId="16083" xr:uid="{00000000-0005-0000-0000-00008F3E0000}"/>
    <cellStyle name="Normal 2 3 4 3 2 7" xfId="16084" xr:uid="{00000000-0005-0000-0000-0000903E0000}"/>
    <cellStyle name="Normal 2 3 4 3 3" xfId="16085" xr:uid="{00000000-0005-0000-0000-0000913E0000}"/>
    <cellStyle name="Normal 2 3 4 3 3 2" xfId="16086" xr:uid="{00000000-0005-0000-0000-0000923E0000}"/>
    <cellStyle name="Normal 2 3 4 3 3 2 2" xfId="16087" xr:uid="{00000000-0005-0000-0000-0000933E0000}"/>
    <cellStyle name="Normal 2 3 4 3 3 3" xfId="16088" xr:uid="{00000000-0005-0000-0000-0000943E0000}"/>
    <cellStyle name="Normal 2 3 4 3 4" xfId="16089" xr:uid="{00000000-0005-0000-0000-0000953E0000}"/>
    <cellStyle name="Normal 2 3 4 3 4 2" xfId="16090" xr:uid="{00000000-0005-0000-0000-0000963E0000}"/>
    <cellStyle name="Normal 2 3 4 3 4 2 2" xfId="16091" xr:uid="{00000000-0005-0000-0000-0000973E0000}"/>
    <cellStyle name="Normal 2 3 4 3 4 3" xfId="16092" xr:uid="{00000000-0005-0000-0000-0000983E0000}"/>
    <cellStyle name="Normal 2 3 4 3 5" xfId="16093" xr:uid="{00000000-0005-0000-0000-0000993E0000}"/>
    <cellStyle name="Normal 2 3 4 3 5 2" xfId="16094" xr:uid="{00000000-0005-0000-0000-00009A3E0000}"/>
    <cellStyle name="Normal 2 3 4 3 5 2 2" xfId="16095" xr:uid="{00000000-0005-0000-0000-00009B3E0000}"/>
    <cellStyle name="Normal 2 3 4 3 5 3" xfId="16096" xr:uid="{00000000-0005-0000-0000-00009C3E0000}"/>
    <cellStyle name="Normal 2 3 4 3 6" xfId="16097" xr:uid="{00000000-0005-0000-0000-00009D3E0000}"/>
    <cellStyle name="Normal 2 3 4 3 6 2" xfId="16098" xr:uid="{00000000-0005-0000-0000-00009E3E0000}"/>
    <cellStyle name="Normal 2 3 4 3 7" xfId="16099" xr:uid="{00000000-0005-0000-0000-00009F3E0000}"/>
    <cellStyle name="Normal 2 3 4 3 7 2" xfId="16100" xr:uid="{00000000-0005-0000-0000-0000A03E0000}"/>
    <cellStyle name="Normal 2 3 4 3 8" xfId="16101" xr:uid="{00000000-0005-0000-0000-0000A13E0000}"/>
    <cellStyle name="Normal 2 3 4 4" xfId="16102" xr:uid="{00000000-0005-0000-0000-0000A23E0000}"/>
    <cellStyle name="Normal 2 3 4 4 2" xfId="16103" xr:uid="{00000000-0005-0000-0000-0000A33E0000}"/>
    <cellStyle name="Normal 2 3 4 4 2 2" xfId="16104" xr:uid="{00000000-0005-0000-0000-0000A43E0000}"/>
    <cellStyle name="Normal 2 3 4 4 2 2 2" xfId="16105" xr:uid="{00000000-0005-0000-0000-0000A53E0000}"/>
    <cellStyle name="Normal 2 3 4 4 2 3" xfId="16106" xr:uid="{00000000-0005-0000-0000-0000A63E0000}"/>
    <cellStyle name="Normal 2 3 4 4 3" xfId="16107" xr:uid="{00000000-0005-0000-0000-0000A73E0000}"/>
    <cellStyle name="Normal 2 3 4 4 3 2" xfId="16108" xr:uid="{00000000-0005-0000-0000-0000A83E0000}"/>
    <cellStyle name="Normal 2 3 4 4 3 2 2" xfId="16109" xr:uid="{00000000-0005-0000-0000-0000A93E0000}"/>
    <cellStyle name="Normal 2 3 4 4 3 3" xfId="16110" xr:uid="{00000000-0005-0000-0000-0000AA3E0000}"/>
    <cellStyle name="Normal 2 3 4 4 4" xfId="16111" xr:uid="{00000000-0005-0000-0000-0000AB3E0000}"/>
    <cellStyle name="Normal 2 3 4 4 4 2" xfId="16112" xr:uid="{00000000-0005-0000-0000-0000AC3E0000}"/>
    <cellStyle name="Normal 2 3 4 4 4 2 2" xfId="16113" xr:uid="{00000000-0005-0000-0000-0000AD3E0000}"/>
    <cellStyle name="Normal 2 3 4 4 4 3" xfId="16114" xr:uid="{00000000-0005-0000-0000-0000AE3E0000}"/>
    <cellStyle name="Normal 2 3 4 4 5" xfId="16115" xr:uid="{00000000-0005-0000-0000-0000AF3E0000}"/>
    <cellStyle name="Normal 2 3 4 4 5 2" xfId="16116" xr:uid="{00000000-0005-0000-0000-0000B03E0000}"/>
    <cellStyle name="Normal 2 3 4 4 6" xfId="16117" xr:uid="{00000000-0005-0000-0000-0000B13E0000}"/>
    <cellStyle name="Normal 2 3 4 4 6 2" xfId="16118" xr:uid="{00000000-0005-0000-0000-0000B23E0000}"/>
    <cellStyle name="Normal 2 3 4 4 7" xfId="16119" xr:uid="{00000000-0005-0000-0000-0000B33E0000}"/>
    <cellStyle name="Normal 2 3 4 5" xfId="16120" xr:uid="{00000000-0005-0000-0000-0000B43E0000}"/>
    <cellStyle name="Normal 2 3 4 5 2" xfId="16121" xr:uid="{00000000-0005-0000-0000-0000B53E0000}"/>
    <cellStyle name="Normal 2 3 4 5 2 2" xfId="16122" xr:uid="{00000000-0005-0000-0000-0000B63E0000}"/>
    <cellStyle name="Normal 2 3 4 5 2 2 2" xfId="16123" xr:uid="{00000000-0005-0000-0000-0000B73E0000}"/>
    <cellStyle name="Normal 2 3 4 5 2 3" xfId="16124" xr:uid="{00000000-0005-0000-0000-0000B83E0000}"/>
    <cellStyle name="Normal 2 3 4 5 3" xfId="16125" xr:uid="{00000000-0005-0000-0000-0000B93E0000}"/>
    <cellStyle name="Normal 2 3 4 5 3 2" xfId="16126" xr:uid="{00000000-0005-0000-0000-0000BA3E0000}"/>
    <cellStyle name="Normal 2 3 4 5 3 2 2" xfId="16127" xr:uid="{00000000-0005-0000-0000-0000BB3E0000}"/>
    <cellStyle name="Normal 2 3 4 5 3 3" xfId="16128" xr:uid="{00000000-0005-0000-0000-0000BC3E0000}"/>
    <cellStyle name="Normal 2 3 4 5 4" xfId="16129" xr:uid="{00000000-0005-0000-0000-0000BD3E0000}"/>
    <cellStyle name="Normal 2 3 4 5 4 2" xfId="16130" xr:uid="{00000000-0005-0000-0000-0000BE3E0000}"/>
    <cellStyle name="Normal 2 3 4 5 4 2 2" xfId="16131" xr:uid="{00000000-0005-0000-0000-0000BF3E0000}"/>
    <cellStyle name="Normal 2 3 4 5 4 3" xfId="16132" xr:uid="{00000000-0005-0000-0000-0000C03E0000}"/>
    <cellStyle name="Normal 2 3 4 5 5" xfId="16133" xr:uid="{00000000-0005-0000-0000-0000C13E0000}"/>
    <cellStyle name="Normal 2 3 4 5 5 2" xfId="16134" xr:uid="{00000000-0005-0000-0000-0000C23E0000}"/>
    <cellStyle name="Normal 2 3 4 5 6" xfId="16135" xr:uid="{00000000-0005-0000-0000-0000C33E0000}"/>
    <cellStyle name="Normal 2 3 4 5 6 2" xfId="16136" xr:uid="{00000000-0005-0000-0000-0000C43E0000}"/>
    <cellStyle name="Normal 2 3 4 5 7" xfId="16137" xr:uid="{00000000-0005-0000-0000-0000C53E0000}"/>
    <cellStyle name="Normal 2 3 4 6" xfId="16138" xr:uid="{00000000-0005-0000-0000-0000C63E0000}"/>
    <cellStyle name="Normal 2 3 4 6 2" xfId="16139" xr:uid="{00000000-0005-0000-0000-0000C73E0000}"/>
    <cellStyle name="Normal 2 3 4 6 2 2" xfId="16140" xr:uid="{00000000-0005-0000-0000-0000C83E0000}"/>
    <cellStyle name="Normal 2 3 4 6 3" xfId="16141" xr:uid="{00000000-0005-0000-0000-0000C93E0000}"/>
    <cellStyle name="Normal 2 3 4 7" xfId="16142" xr:uid="{00000000-0005-0000-0000-0000CA3E0000}"/>
    <cellStyle name="Normal 2 3 4 7 2" xfId="16143" xr:uid="{00000000-0005-0000-0000-0000CB3E0000}"/>
    <cellStyle name="Normal 2 3 4 7 2 2" xfId="16144" xr:uid="{00000000-0005-0000-0000-0000CC3E0000}"/>
    <cellStyle name="Normal 2 3 4 7 3" xfId="16145" xr:uid="{00000000-0005-0000-0000-0000CD3E0000}"/>
    <cellStyle name="Normal 2 3 4 8" xfId="16146" xr:uid="{00000000-0005-0000-0000-0000CE3E0000}"/>
    <cellStyle name="Normal 2 3 4 8 2" xfId="16147" xr:uid="{00000000-0005-0000-0000-0000CF3E0000}"/>
    <cellStyle name="Normal 2 3 4 8 2 2" xfId="16148" xr:uid="{00000000-0005-0000-0000-0000D03E0000}"/>
    <cellStyle name="Normal 2 3 4 8 3" xfId="16149" xr:uid="{00000000-0005-0000-0000-0000D13E0000}"/>
    <cellStyle name="Normal 2 3 4 9" xfId="16150" xr:uid="{00000000-0005-0000-0000-0000D23E0000}"/>
    <cellStyle name="Normal 2 3 4 9 2" xfId="16151" xr:uid="{00000000-0005-0000-0000-0000D33E0000}"/>
    <cellStyle name="Normal 2 3 5" xfId="480" xr:uid="{00000000-0005-0000-0000-0000D43E0000}"/>
    <cellStyle name="Normal 2 3 5 10" xfId="16152" xr:uid="{00000000-0005-0000-0000-0000D53E0000}"/>
    <cellStyle name="Normal 2 3 5 10 2" xfId="16153" xr:uid="{00000000-0005-0000-0000-0000D63E0000}"/>
    <cellStyle name="Normal 2 3 5 11" xfId="16154" xr:uid="{00000000-0005-0000-0000-0000D73E0000}"/>
    <cellStyle name="Normal 2 3 5 2" xfId="16155" xr:uid="{00000000-0005-0000-0000-0000D83E0000}"/>
    <cellStyle name="Normal 2 3 5 2 2" xfId="16156" xr:uid="{00000000-0005-0000-0000-0000D93E0000}"/>
    <cellStyle name="Normal 2 3 5 2 2 2" xfId="16157" xr:uid="{00000000-0005-0000-0000-0000DA3E0000}"/>
    <cellStyle name="Normal 2 3 5 2 2 2 2" xfId="16158" xr:uid="{00000000-0005-0000-0000-0000DB3E0000}"/>
    <cellStyle name="Normal 2 3 5 2 2 2 2 2" xfId="16159" xr:uid="{00000000-0005-0000-0000-0000DC3E0000}"/>
    <cellStyle name="Normal 2 3 5 2 2 2 3" xfId="16160" xr:uid="{00000000-0005-0000-0000-0000DD3E0000}"/>
    <cellStyle name="Normal 2 3 5 2 2 3" xfId="16161" xr:uid="{00000000-0005-0000-0000-0000DE3E0000}"/>
    <cellStyle name="Normal 2 3 5 2 2 3 2" xfId="16162" xr:uid="{00000000-0005-0000-0000-0000DF3E0000}"/>
    <cellStyle name="Normal 2 3 5 2 2 3 2 2" xfId="16163" xr:uid="{00000000-0005-0000-0000-0000E03E0000}"/>
    <cellStyle name="Normal 2 3 5 2 2 3 3" xfId="16164" xr:uid="{00000000-0005-0000-0000-0000E13E0000}"/>
    <cellStyle name="Normal 2 3 5 2 2 4" xfId="16165" xr:uid="{00000000-0005-0000-0000-0000E23E0000}"/>
    <cellStyle name="Normal 2 3 5 2 2 4 2" xfId="16166" xr:uid="{00000000-0005-0000-0000-0000E33E0000}"/>
    <cellStyle name="Normal 2 3 5 2 2 4 2 2" xfId="16167" xr:uid="{00000000-0005-0000-0000-0000E43E0000}"/>
    <cellStyle name="Normal 2 3 5 2 2 4 3" xfId="16168" xr:uid="{00000000-0005-0000-0000-0000E53E0000}"/>
    <cellStyle name="Normal 2 3 5 2 2 5" xfId="16169" xr:uid="{00000000-0005-0000-0000-0000E63E0000}"/>
    <cellStyle name="Normal 2 3 5 2 2 5 2" xfId="16170" xr:uid="{00000000-0005-0000-0000-0000E73E0000}"/>
    <cellStyle name="Normal 2 3 5 2 2 6" xfId="16171" xr:uid="{00000000-0005-0000-0000-0000E83E0000}"/>
    <cellStyle name="Normal 2 3 5 2 2 6 2" xfId="16172" xr:uid="{00000000-0005-0000-0000-0000E93E0000}"/>
    <cellStyle name="Normal 2 3 5 2 2 7" xfId="16173" xr:uid="{00000000-0005-0000-0000-0000EA3E0000}"/>
    <cellStyle name="Normal 2 3 5 2 3" xfId="16174" xr:uid="{00000000-0005-0000-0000-0000EB3E0000}"/>
    <cellStyle name="Normal 2 3 5 2 3 2" xfId="16175" xr:uid="{00000000-0005-0000-0000-0000EC3E0000}"/>
    <cellStyle name="Normal 2 3 5 2 3 2 2" xfId="16176" xr:uid="{00000000-0005-0000-0000-0000ED3E0000}"/>
    <cellStyle name="Normal 2 3 5 2 3 2 2 2" xfId="16177" xr:uid="{00000000-0005-0000-0000-0000EE3E0000}"/>
    <cellStyle name="Normal 2 3 5 2 3 2 3" xfId="16178" xr:uid="{00000000-0005-0000-0000-0000EF3E0000}"/>
    <cellStyle name="Normal 2 3 5 2 3 3" xfId="16179" xr:uid="{00000000-0005-0000-0000-0000F03E0000}"/>
    <cellStyle name="Normal 2 3 5 2 3 3 2" xfId="16180" xr:uid="{00000000-0005-0000-0000-0000F13E0000}"/>
    <cellStyle name="Normal 2 3 5 2 3 3 2 2" xfId="16181" xr:uid="{00000000-0005-0000-0000-0000F23E0000}"/>
    <cellStyle name="Normal 2 3 5 2 3 3 3" xfId="16182" xr:uid="{00000000-0005-0000-0000-0000F33E0000}"/>
    <cellStyle name="Normal 2 3 5 2 3 4" xfId="16183" xr:uid="{00000000-0005-0000-0000-0000F43E0000}"/>
    <cellStyle name="Normal 2 3 5 2 3 4 2" xfId="16184" xr:uid="{00000000-0005-0000-0000-0000F53E0000}"/>
    <cellStyle name="Normal 2 3 5 2 3 4 2 2" xfId="16185" xr:uid="{00000000-0005-0000-0000-0000F63E0000}"/>
    <cellStyle name="Normal 2 3 5 2 3 4 3" xfId="16186" xr:uid="{00000000-0005-0000-0000-0000F73E0000}"/>
    <cellStyle name="Normal 2 3 5 2 3 5" xfId="16187" xr:uid="{00000000-0005-0000-0000-0000F83E0000}"/>
    <cellStyle name="Normal 2 3 5 2 3 5 2" xfId="16188" xr:uid="{00000000-0005-0000-0000-0000F93E0000}"/>
    <cellStyle name="Normal 2 3 5 2 3 6" xfId="16189" xr:uid="{00000000-0005-0000-0000-0000FA3E0000}"/>
    <cellStyle name="Normal 2 3 5 2 3 6 2" xfId="16190" xr:uid="{00000000-0005-0000-0000-0000FB3E0000}"/>
    <cellStyle name="Normal 2 3 5 2 3 7" xfId="16191" xr:uid="{00000000-0005-0000-0000-0000FC3E0000}"/>
    <cellStyle name="Normal 2 3 5 2 4" xfId="16192" xr:uid="{00000000-0005-0000-0000-0000FD3E0000}"/>
    <cellStyle name="Normal 2 3 5 2 4 2" xfId="16193" xr:uid="{00000000-0005-0000-0000-0000FE3E0000}"/>
    <cellStyle name="Normal 2 3 5 2 4 2 2" xfId="16194" xr:uid="{00000000-0005-0000-0000-0000FF3E0000}"/>
    <cellStyle name="Normal 2 3 5 2 4 3" xfId="16195" xr:uid="{00000000-0005-0000-0000-0000003F0000}"/>
    <cellStyle name="Normal 2 3 5 2 5" xfId="16196" xr:uid="{00000000-0005-0000-0000-0000013F0000}"/>
    <cellStyle name="Normal 2 3 5 2 5 2" xfId="16197" xr:uid="{00000000-0005-0000-0000-0000023F0000}"/>
    <cellStyle name="Normal 2 3 5 2 5 2 2" xfId="16198" xr:uid="{00000000-0005-0000-0000-0000033F0000}"/>
    <cellStyle name="Normal 2 3 5 2 5 3" xfId="16199" xr:uid="{00000000-0005-0000-0000-0000043F0000}"/>
    <cellStyle name="Normal 2 3 5 2 6" xfId="16200" xr:uid="{00000000-0005-0000-0000-0000053F0000}"/>
    <cellStyle name="Normal 2 3 5 2 6 2" xfId="16201" xr:uid="{00000000-0005-0000-0000-0000063F0000}"/>
    <cellStyle name="Normal 2 3 5 2 6 2 2" xfId="16202" xr:uid="{00000000-0005-0000-0000-0000073F0000}"/>
    <cellStyle name="Normal 2 3 5 2 6 3" xfId="16203" xr:uid="{00000000-0005-0000-0000-0000083F0000}"/>
    <cellStyle name="Normal 2 3 5 2 7" xfId="16204" xr:uid="{00000000-0005-0000-0000-0000093F0000}"/>
    <cellStyle name="Normal 2 3 5 2 7 2" xfId="16205" xr:uid="{00000000-0005-0000-0000-00000A3F0000}"/>
    <cellStyle name="Normal 2 3 5 2 8" xfId="16206" xr:uid="{00000000-0005-0000-0000-00000B3F0000}"/>
    <cellStyle name="Normal 2 3 5 2 8 2" xfId="16207" xr:uid="{00000000-0005-0000-0000-00000C3F0000}"/>
    <cellStyle name="Normal 2 3 5 2 9" xfId="16208" xr:uid="{00000000-0005-0000-0000-00000D3F0000}"/>
    <cellStyle name="Normal 2 3 5 3" xfId="16209" xr:uid="{00000000-0005-0000-0000-00000E3F0000}"/>
    <cellStyle name="Normal 2 3 5 3 2" xfId="16210" xr:uid="{00000000-0005-0000-0000-00000F3F0000}"/>
    <cellStyle name="Normal 2 3 5 3 2 2" xfId="16211" xr:uid="{00000000-0005-0000-0000-0000103F0000}"/>
    <cellStyle name="Normal 2 3 5 3 2 2 2" xfId="16212" xr:uid="{00000000-0005-0000-0000-0000113F0000}"/>
    <cellStyle name="Normal 2 3 5 3 2 2 2 2" xfId="16213" xr:uid="{00000000-0005-0000-0000-0000123F0000}"/>
    <cellStyle name="Normal 2 3 5 3 2 2 3" xfId="16214" xr:uid="{00000000-0005-0000-0000-0000133F0000}"/>
    <cellStyle name="Normal 2 3 5 3 2 3" xfId="16215" xr:uid="{00000000-0005-0000-0000-0000143F0000}"/>
    <cellStyle name="Normal 2 3 5 3 2 3 2" xfId="16216" xr:uid="{00000000-0005-0000-0000-0000153F0000}"/>
    <cellStyle name="Normal 2 3 5 3 2 3 2 2" xfId="16217" xr:uid="{00000000-0005-0000-0000-0000163F0000}"/>
    <cellStyle name="Normal 2 3 5 3 2 3 3" xfId="16218" xr:uid="{00000000-0005-0000-0000-0000173F0000}"/>
    <cellStyle name="Normal 2 3 5 3 2 4" xfId="16219" xr:uid="{00000000-0005-0000-0000-0000183F0000}"/>
    <cellStyle name="Normal 2 3 5 3 2 4 2" xfId="16220" xr:uid="{00000000-0005-0000-0000-0000193F0000}"/>
    <cellStyle name="Normal 2 3 5 3 2 4 2 2" xfId="16221" xr:uid="{00000000-0005-0000-0000-00001A3F0000}"/>
    <cellStyle name="Normal 2 3 5 3 2 4 3" xfId="16222" xr:uid="{00000000-0005-0000-0000-00001B3F0000}"/>
    <cellStyle name="Normal 2 3 5 3 2 5" xfId="16223" xr:uid="{00000000-0005-0000-0000-00001C3F0000}"/>
    <cellStyle name="Normal 2 3 5 3 2 5 2" xfId="16224" xr:uid="{00000000-0005-0000-0000-00001D3F0000}"/>
    <cellStyle name="Normal 2 3 5 3 2 6" xfId="16225" xr:uid="{00000000-0005-0000-0000-00001E3F0000}"/>
    <cellStyle name="Normal 2 3 5 3 2 6 2" xfId="16226" xr:uid="{00000000-0005-0000-0000-00001F3F0000}"/>
    <cellStyle name="Normal 2 3 5 3 2 7" xfId="16227" xr:uid="{00000000-0005-0000-0000-0000203F0000}"/>
    <cellStyle name="Normal 2 3 5 3 3" xfId="16228" xr:uid="{00000000-0005-0000-0000-0000213F0000}"/>
    <cellStyle name="Normal 2 3 5 3 3 2" xfId="16229" xr:uid="{00000000-0005-0000-0000-0000223F0000}"/>
    <cellStyle name="Normal 2 3 5 3 3 2 2" xfId="16230" xr:uid="{00000000-0005-0000-0000-0000233F0000}"/>
    <cellStyle name="Normal 2 3 5 3 3 3" xfId="16231" xr:uid="{00000000-0005-0000-0000-0000243F0000}"/>
    <cellStyle name="Normal 2 3 5 3 4" xfId="16232" xr:uid="{00000000-0005-0000-0000-0000253F0000}"/>
    <cellStyle name="Normal 2 3 5 3 4 2" xfId="16233" xr:uid="{00000000-0005-0000-0000-0000263F0000}"/>
    <cellStyle name="Normal 2 3 5 3 4 2 2" xfId="16234" xr:uid="{00000000-0005-0000-0000-0000273F0000}"/>
    <cellStyle name="Normal 2 3 5 3 4 3" xfId="16235" xr:uid="{00000000-0005-0000-0000-0000283F0000}"/>
    <cellStyle name="Normal 2 3 5 3 5" xfId="16236" xr:uid="{00000000-0005-0000-0000-0000293F0000}"/>
    <cellStyle name="Normal 2 3 5 3 5 2" xfId="16237" xr:uid="{00000000-0005-0000-0000-00002A3F0000}"/>
    <cellStyle name="Normal 2 3 5 3 5 2 2" xfId="16238" xr:uid="{00000000-0005-0000-0000-00002B3F0000}"/>
    <cellStyle name="Normal 2 3 5 3 5 3" xfId="16239" xr:uid="{00000000-0005-0000-0000-00002C3F0000}"/>
    <cellStyle name="Normal 2 3 5 3 6" xfId="16240" xr:uid="{00000000-0005-0000-0000-00002D3F0000}"/>
    <cellStyle name="Normal 2 3 5 3 6 2" xfId="16241" xr:uid="{00000000-0005-0000-0000-00002E3F0000}"/>
    <cellStyle name="Normal 2 3 5 3 7" xfId="16242" xr:uid="{00000000-0005-0000-0000-00002F3F0000}"/>
    <cellStyle name="Normal 2 3 5 3 7 2" xfId="16243" xr:uid="{00000000-0005-0000-0000-0000303F0000}"/>
    <cellStyle name="Normal 2 3 5 3 8" xfId="16244" xr:uid="{00000000-0005-0000-0000-0000313F0000}"/>
    <cellStyle name="Normal 2 3 5 4" xfId="16245" xr:uid="{00000000-0005-0000-0000-0000323F0000}"/>
    <cellStyle name="Normal 2 3 5 4 2" xfId="16246" xr:uid="{00000000-0005-0000-0000-0000333F0000}"/>
    <cellStyle name="Normal 2 3 5 4 2 2" xfId="16247" xr:uid="{00000000-0005-0000-0000-0000343F0000}"/>
    <cellStyle name="Normal 2 3 5 4 2 2 2" xfId="16248" xr:uid="{00000000-0005-0000-0000-0000353F0000}"/>
    <cellStyle name="Normal 2 3 5 4 2 3" xfId="16249" xr:uid="{00000000-0005-0000-0000-0000363F0000}"/>
    <cellStyle name="Normal 2 3 5 4 3" xfId="16250" xr:uid="{00000000-0005-0000-0000-0000373F0000}"/>
    <cellStyle name="Normal 2 3 5 4 3 2" xfId="16251" xr:uid="{00000000-0005-0000-0000-0000383F0000}"/>
    <cellStyle name="Normal 2 3 5 4 3 2 2" xfId="16252" xr:uid="{00000000-0005-0000-0000-0000393F0000}"/>
    <cellStyle name="Normal 2 3 5 4 3 3" xfId="16253" xr:uid="{00000000-0005-0000-0000-00003A3F0000}"/>
    <cellStyle name="Normal 2 3 5 4 4" xfId="16254" xr:uid="{00000000-0005-0000-0000-00003B3F0000}"/>
    <cellStyle name="Normal 2 3 5 4 4 2" xfId="16255" xr:uid="{00000000-0005-0000-0000-00003C3F0000}"/>
    <cellStyle name="Normal 2 3 5 4 4 2 2" xfId="16256" xr:uid="{00000000-0005-0000-0000-00003D3F0000}"/>
    <cellStyle name="Normal 2 3 5 4 4 3" xfId="16257" xr:uid="{00000000-0005-0000-0000-00003E3F0000}"/>
    <cellStyle name="Normal 2 3 5 4 5" xfId="16258" xr:uid="{00000000-0005-0000-0000-00003F3F0000}"/>
    <cellStyle name="Normal 2 3 5 4 5 2" xfId="16259" xr:uid="{00000000-0005-0000-0000-0000403F0000}"/>
    <cellStyle name="Normal 2 3 5 4 6" xfId="16260" xr:uid="{00000000-0005-0000-0000-0000413F0000}"/>
    <cellStyle name="Normal 2 3 5 4 6 2" xfId="16261" xr:uid="{00000000-0005-0000-0000-0000423F0000}"/>
    <cellStyle name="Normal 2 3 5 4 7" xfId="16262" xr:uid="{00000000-0005-0000-0000-0000433F0000}"/>
    <cellStyle name="Normal 2 3 5 5" xfId="16263" xr:uid="{00000000-0005-0000-0000-0000443F0000}"/>
    <cellStyle name="Normal 2 3 5 5 2" xfId="16264" xr:uid="{00000000-0005-0000-0000-0000453F0000}"/>
    <cellStyle name="Normal 2 3 5 5 2 2" xfId="16265" xr:uid="{00000000-0005-0000-0000-0000463F0000}"/>
    <cellStyle name="Normal 2 3 5 5 2 2 2" xfId="16266" xr:uid="{00000000-0005-0000-0000-0000473F0000}"/>
    <cellStyle name="Normal 2 3 5 5 2 3" xfId="16267" xr:uid="{00000000-0005-0000-0000-0000483F0000}"/>
    <cellStyle name="Normal 2 3 5 5 3" xfId="16268" xr:uid="{00000000-0005-0000-0000-0000493F0000}"/>
    <cellStyle name="Normal 2 3 5 5 3 2" xfId="16269" xr:uid="{00000000-0005-0000-0000-00004A3F0000}"/>
    <cellStyle name="Normal 2 3 5 5 3 2 2" xfId="16270" xr:uid="{00000000-0005-0000-0000-00004B3F0000}"/>
    <cellStyle name="Normal 2 3 5 5 3 3" xfId="16271" xr:uid="{00000000-0005-0000-0000-00004C3F0000}"/>
    <cellStyle name="Normal 2 3 5 5 4" xfId="16272" xr:uid="{00000000-0005-0000-0000-00004D3F0000}"/>
    <cellStyle name="Normal 2 3 5 5 4 2" xfId="16273" xr:uid="{00000000-0005-0000-0000-00004E3F0000}"/>
    <cellStyle name="Normal 2 3 5 5 4 2 2" xfId="16274" xr:uid="{00000000-0005-0000-0000-00004F3F0000}"/>
    <cellStyle name="Normal 2 3 5 5 4 3" xfId="16275" xr:uid="{00000000-0005-0000-0000-0000503F0000}"/>
    <cellStyle name="Normal 2 3 5 5 5" xfId="16276" xr:uid="{00000000-0005-0000-0000-0000513F0000}"/>
    <cellStyle name="Normal 2 3 5 5 5 2" xfId="16277" xr:uid="{00000000-0005-0000-0000-0000523F0000}"/>
    <cellStyle name="Normal 2 3 5 5 6" xfId="16278" xr:uid="{00000000-0005-0000-0000-0000533F0000}"/>
    <cellStyle name="Normal 2 3 5 5 6 2" xfId="16279" xr:uid="{00000000-0005-0000-0000-0000543F0000}"/>
    <cellStyle name="Normal 2 3 5 5 7" xfId="16280" xr:uid="{00000000-0005-0000-0000-0000553F0000}"/>
    <cellStyle name="Normal 2 3 5 6" xfId="16281" xr:uid="{00000000-0005-0000-0000-0000563F0000}"/>
    <cellStyle name="Normal 2 3 5 6 2" xfId="16282" xr:uid="{00000000-0005-0000-0000-0000573F0000}"/>
    <cellStyle name="Normal 2 3 5 6 2 2" xfId="16283" xr:uid="{00000000-0005-0000-0000-0000583F0000}"/>
    <cellStyle name="Normal 2 3 5 6 3" xfId="16284" xr:uid="{00000000-0005-0000-0000-0000593F0000}"/>
    <cellStyle name="Normal 2 3 5 7" xfId="16285" xr:uid="{00000000-0005-0000-0000-00005A3F0000}"/>
    <cellStyle name="Normal 2 3 5 7 2" xfId="16286" xr:uid="{00000000-0005-0000-0000-00005B3F0000}"/>
    <cellStyle name="Normal 2 3 5 7 2 2" xfId="16287" xr:uid="{00000000-0005-0000-0000-00005C3F0000}"/>
    <cellStyle name="Normal 2 3 5 7 3" xfId="16288" xr:uid="{00000000-0005-0000-0000-00005D3F0000}"/>
    <cellStyle name="Normal 2 3 5 8" xfId="16289" xr:uid="{00000000-0005-0000-0000-00005E3F0000}"/>
    <cellStyle name="Normal 2 3 5 8 2" xfId="16290" xr:uid="{00000000-0005-0000-0000-00005F3F0000}"/>
    <cellStyle name="Normal 2 3 5 8 2 2" xfId="16291" xr:uid="{00000000-0005-0000-0000-0000603F0000}"/>
    <cellStyle name="Normal 2 3 5 8 3" xfId="16292" xr:uid="{00000000-0005-0000-0000-0000613F0000}"/>
    <cellStyle name="Normal 2 3 5 9" xfId="16293" xr:uid="{00000000-0005-0000-0000-0000623F0000}"/>
    <cellStyle name="Normal 2 3 5 9 2" xfId="16294" xr:uid="{00000000-0005-0000-0000-0000633F0000}"/>
    <cellStyle name="Normal 2 3 6" xfId="16295" xr:uid="{00000000-0005-0000-0000-0000643F0000}"/>
    <cellStyle name="Normal 2 3 6 2" xfId="16296" xr:uid="{00000000-0005-0000-0000-0000653F0000}"/>
    <cellStyle name="Normal 2 3 6 2 2" xfId="16297" xr:uid="{00000000-0005-0000-0000-0000663F0000}"/>
    <cellStyle name="Normal 2 3 6 2 2 2" xfId="16298" xr:uid="{00000000-0005-0000-0000-0000673F0000}"/>
    <cellStyle name="Normal 2 3 6 2 2 2 2" xfId="16299" xr:uid="{00000000-0005-0000-0000-0000683F0000}"/>
    <cellStyle name="Normal 2 3 6 2 2 3" xfId="16300" xr:uid="{00000000-0005-0000-0000-0000693F0000}"/>
    <cellStyle name="Normal 2 3 6 2 3" xfId="16301" xr:uid="{00000000-0005-0000-0000-00006A3F0000}"/>
    <cellStyle name="Normal 2 3 6 2 3 2" xfId="16302" xr:uid="{00000000-0005-0000-0000-00006B3F0000}"/>
    <cellStyle name="Normal 2 3 6 2 3 2 2" xfId="16303" xr:uid="{00000000-0005-0000-0000-00006C3F0000}"/>
    <cellStyle name="Normal 2 3 6 2 3 3" xfId="16304" xr:uid="{00000000-0005-0000-0000-00006D3F0000}"/>
    <cellStyle name="Normal 2 3 6 2 4" xfId="16305" xr:uid="{00000000-0005-0000-0000-00006E3F0000}"/>
    <cellStyle name="Normal 2 3 6 2 4 2" xfId="16306" xr:uid="{00000000-0005-0000-0000-00006F3F0000}"/>
    <cellStyle name="Normal 2 3 6 2 4 2 2" xfId="16307" xr:uid="{00000000-0005-0000-0000-0000703F0000}"/>
    <cellStyle name="Normal 2 3 6 2 4 3" xfId="16308" xr:uid="{00000000-0005-0000-0000-0000713F0000}"/>
    <cellStyle name="Normal 2 3 6 2 5" xfId="16309" xr:uid="{00000000-0005-0000-0000-0000723F0000}"/>
    <cellStyle name="Normal 2 3 6 2 5 2" xfId="16310" xr:uid="{00000000-0005-0000-0000-0000733F0000}"/>
    <cellStyle name="Normal 2 3 6 2 6" xfId="16311" xr:uid="{00000000-0005-0000-0000-0000743F0000}"/>
    <cellStyle name="Normal 2 3 6 2 6 2" xfId="16312" xr:uid="{00000000-0005-0000-0000-0000753F0000}"/>
    <cellStyle name="Normal 2 3 6 2 7" xfId="16313" xr:uid="{00000000-0005-0000-0000-0000763F0000}"/>
    <cellStyle name="Normal 2 3 6 3" xfId="16314" xr:uid="{00000000-0005-0000-0000-0000773F0000}"/>
    <cellStyle name="Normal 2 3 6 3 2" xfId="16315" xr:uid="{00000000-0005-0000-0000-0000783F0000}"/>
    <cellStyle name="Normal 2 3 6 3 2 2" xfId="16316" xr:uid="{00000000-0005-0000-0000-0000793F0000}"/>
    <cellStyle name="Normal 2 3 6 3 2 2 2" xfId="16317" xr:uid="{00000000-0005-0000-0000-00007A3F0000}"/>
    <cellStyle name="Normal 2 3 6 3 2 3" xfId="16318" xr:uid="{00000000-0005-0000-0000-00007B3F0000}"/>
    <cellStyle name="Normal 2 3 6 3 3" xfId="16319" xr:uid="{00000000-0005-0000-0000-00007C3F0000}"/>
    <cellStyle name="Normal 2 3 6 3 3 2" xfId="16320" xr:uid="{00000000-0005-0000-0000-00007D3F0000}"/>
    <cellStyle name="Normal 2 3 6 3 3 2 2" xfId="16321" xr:uid="{00000000-0005-0000-0000-00007E3F0000}"/>
    <cellStyle name="Normal 2 3 6 3 3 3" xfId="16322" xr:uid="{00000000-0005-0000-0000-00007F3F0000}"/>
    <cellStyle name="Normal 2 3 6 3 4" xfId="16323" xr:uid="{00000000-0005-0000-0000-0000803F0000}"/>
    <cellStyle name="Normal 2 3 6 3 4 2" xfId="16324" xr:uid="{00000000-0005-0000-0000-0000813F0000}"/>
    <cellStyle name="Normal 2 3 6 3 4 2 2" xfId="16325" xr:uid="{00000000-0005-0000-0000-0000823F0000}"/>
    <cellStyle name="Normal 2 3 6 3 4 3" xfId="16326" xr:uid="{00000000-0005-0000-0000-0000833F0000}"/>
    <cellStyle name="Normal 2 3 6 3 5" xfId="16327" xr:uid="{00000000-0005-0000-0000-0000843F0000}"/>
    <cellStyle name="Normal 2 3 6 3 5 2" xfId="16328" xr:uid="{00000000-0005-0000-0000-0000853F0000}"/>
    <cellStyle name="Normal 2 3 6 3 6" xfId="16329" xr:uid="{00000000-0005-0000-0000-0000863F0000}"/>
    <cellStyle name="Normal 2 3 6 3 6 2" xfId="16330" xr:uid="{00000000-0005-0000-0000-0000873F0000}"/>
    <cellStyle name="Normal 2 3 6 3 7" xfId="16331" xr:uid="{00000000-0005-0000-0000-0000883F0000}"/>
    <cellStyle name="Normal 2 3 6 4" xfId="16332" xr:uid="{00000000-0005-0000-0000-0000893F0000}"/>
    <cellStyle name="Normal 2 3 6 4 2" xfId="16333" xr:uid="{00000000-0005-0000-0000-00008A3F0000}"/>
    <cellStyle name="Normal 2 3 6 4 2 2" xfId="16334" xr:uid="{00000000-0005-0000-0000-00008B3F0000}"/>
    <cellStyle name="Normal 2 3 6 4 3" xfId="16335" xr:uid="{00000000-0005-0000-0000-00008C3F0000}"/>
    <cellStyle name="Normal 2 3 6 5" xfId="16336" xr:uid="{00000000-0005-0000-0000-00008D3F0000}"/>
    <cellStyle name="Normal 2 3 6 5 2" xfId="16337" xr:uid="{00000000-0005-0000-0000-00008E3F0000}"/>
    <cellStyle name="Normal 2 3 6 5 2 2" xfId="16338" xr:uid="{00000000-0005-0000-0000-00008F3F0000}"/>
    <cellStyle name="Normal 2 3 6 5 3" xfId="16339" xr:uid="{00000000-0005-0000-0000-0000903F0000}"/>
    <cellStyle name="Normal 2 3 6 6" xfId="16340" xr:uid="{00000000-0005-0000-0000-0000913F0000}"/>
    <cellStyle name="Normal 2 3 6 6 2" xfId="16341" xr:uid="{00000000-0005-0000-0000-0000923F0000}"/>
    <cellStyle name="Normal 2 3 6 6 2 2" xfId="16342" xr:uid="{00000000-0005-0000-0000-0000933F0000}"/>
    <cellStyle name="Normal 2 3 6 6 3" xfId="16343" xr:uid="{00000000-0005-0000-0000-0000943F0000}"/>
    <cellStyle name="Normal 2 3 6 7" xfId="16344" xr:uid="{00000000-0005-0000-0000-0000953F0000}"/>
    <cellStyle name="Normal 2 3 6 7 2" xfId="16345" xr:uid="{00000000-0005-0000-0000-0000963F0000}"/>
    <cellStyle name="Normal 2 3 6 8" xfId="16346" xr:uid="{00000000-0005-0000-0000-0000973F0000}"/>
    <cellStyle name="Normal 2 3 6 8 2" xfId="16347" xr:uid="{00000000-0005-0000-0000-0000983F0000}"/>
    <cellStyle name="Normal 2 3 6 9" xfId="16348" xr:uid="{00000000-0005-0000-0000-0000993F0000}"/>
    <cellStyle name="Normal 2 3 7" xfId="16349" xr:uid="{00000000-0005-0000-0000-00009A3F0000}"/>
    <cellStyle name="Normal 2 3 7 2" xfId="16350" xr:uid="{00000000-0005-0000-0000-00009B3F0000}"/>
    <cellStyle name="Normal 2 3 7 2 2" xfId="16351" xr:uid="{00000000-0005-0000-0000-00009C3F0000}"/>
    <cellStyle name="Normal 2 3 7 2 2 2" xfId="16352" xr:uid="{00000000-0005-0000-0000-00009D3F0000}"/>
    <cellStyle name="Normal 2 3 7 2 2 2 2" xfId="16353" xr:uid="{00000000-0005-0000-0000-00009E3F0000}"/>
    <cellStyle name="Normal 2 3 7 2 2 3" xfId="16354" xr:uid="{00000000-0005-0000-0000-00009F3F0000}"/>
    <cellStyle name="Normal 2 3 7 2 3" xfId="16355" xr:uid="{00000000-0005-0000-0000-0000A03F0000}"/>
    <cellStyle name="Normal 2 3 7 2 3 2" xfId="16356" xr:uid="{00000000-0005-0000-0000-0000A13F0000}"/>
    <cellStyle name="Normal 2 3 7 2 3 2 2" xfId="16357" xr:uid="{00000000-0005-0000-0000-0000A23F0000}"/>
    <cellStyle name="Normal 2 3 7 2 3 3" xfId="16358" xr:uid="{00000000-0005-0000-0000-0000A33F0000}"/>
    <cellStyle name="Normal 2 3 7 2 4" xfId="16359" xr:uid="{00000000-0005-0000-0000-0000A43F0000}"/>
    <cellStyle name="Normal 2 3 7 2 4 2" xfId="16360" xr:uid="{00000000-0005-0000-0000-0000A53F0000}"/>
    <cellStyle name="Normal 2 3 7 2 4 2 2" xfId="16361" xr:uid="{00000000-0005-0000-0000-0000A63F0000}"/>
    <cellStyle name="Normal 2 3 7 2 4 3" xfId="16362" xr:uid="{00000000-0005-0000-0000-0000A73F0000}"/>
    <cellStyle name="Normal 2 3 7 2 5" xfId="16363" xr:uid="{00000000-0005-0000-0000-0000A83F0000}"/>
    <cellStyle name="Normal 2 3 7 2 5 2" xfId="16364" xr:uid="{00000000-0005-0000-0000-0000A93F0000}"/>
    <cellStyle name="Normal 2 3 7 2 6" xfId="16365" xr:uid="{00000000-0005-0000-0000-0000AA3F0000}"/>
    <cellStyle name="Normal 2 3 7 2 6 2" xfId="16366" xr:uid="{00000000-0005-0000-0000-0000AB3F0000}"/>
    <cellStyle name="Normal 2 3 7 2 7" xfId="16367" xr:uid="{00000000-0005-0000-0000-0000AC3F0000}"/>
    <cellStyle name="Normal 2 3 7 3" xfId="16368" xr:uid="{00000000-0005-0000-0000-0000AD3F0000}"/>
    <cellStyle name="Normal 2 3 7 3 2" xfId="16369" xr:uid="{00000000-0005-0000-0000-0000AE3F0000}"/>
    <cellStyle name="Normal 2 3 7 3 2 2" xfId="16370" xr:uid="{00000000-0005-0000-0000-0000AF3F0000}"/>
    <cellStyle name="Normal 2 3 7 3 3" xfId="16371" xr:uid="{00000000-0005-0000-0000-0000B03F0000}"/>
    <cellStyle name="Normal 2 3 7 4" xfId="16372" xr:uid="{00000000-0005-0000-0000-0000B13F0000}"/>
    <cellStyle name="Normal 2 3 7 4 2" xfId="16373" xr:uid="{00000000-0005-0000-0000-0000B23F0000}"/>
    <cellStyle name="Normal 2 3 7 4 2 2" xfId="16374" xr:uid="{00000000-0005-0000-0000-0000B33F0000}"/>
    <cellStyle name="Normal 2 3 7 4 3" xfId="16375" xr:uid="{00000000-0005-0000-0000-0000B43F0000}"/>
    <cellStyle name="Normal 2 3 7 5" xfId="16376" xr:uid="{00000000-0005-0000-0000-0000B53F0000}"/>
    <cellStyle name="Normal 2 3 7 5 2" xfId="16377" xr:uid="{00000000-0005-0000-0000-0000B63F0000}"/>
    <cellStyle name="Normal 2 3 7 5 2 2" xfId="16378" xr:uid="{00000000-0005-0000-0000-0000B73F0000}"/>
    <cellStyle name="Normal 2 3 7 5 3" xfId="16379" xr:uid="{00000000-0005-0000-0000-0000B83F0000}"/>
    <cellStyle name="Normal 2 3 7 6" xfId="16380" xr:uid="{00000000-0005-0000-0000-0000B93F0000}"/>
    <cellStyle name="Normal 2 3 7 6 2" xfId="16381" xr:uid="{00000000-0005-0000-0000-0000BA3F0000}"/>
    <cellStyle name="Normal 2 3 7 7" xfId="16382" xr:uid="{00000000-0005-0000-0000-0000BB3F0000}"/>
    <cellStyle name="Normal 2 3 7 7 2" xfId="16383" xr:uid="{00000000-0005-0000-0000-0000BC3F0000}"/>
    <cellStyle name="Normal 2 3 7 8" xfId="16384" xr:uid="{00000000-0005-0000-0000-0000BD3F0000}"/>
    <cellStyle name="Normal 2 3 8" xfId="16385" xr:uid="{00000000-0005-0000-0000-0000BE3F0000}"/>
    <cellStyle name="Normal 2 3 8 2" xfId="16386" xr:uid="{00000000-0005-0000-0000-0000BF3F0000}"/>
    <cellStyle name="Normal 2 3 8 2 2" xfId="16387" xr:uid="{00000000-0005-0000-0000-0000C03F0000}"/>
    <cellStyle name="Normal 2 3 8 2 2 2" xfId="16388" xr:uid="{00000000-0005-0000-0000-0000C13F0000}"/>
    <cellStyle name="Normal 2 3 8 2 3" xfId="16389" xr:uid="{00000000-0005-0000-0000-0000C23F0000}"/>
    <cellStyle name="Normal 2 3 8 3" xfId="16390" xr:uid="{00000000-0005-0000-0000-0000C33F0000}"/>
    <cellStyle name="Normal 2 3 8 3 2" xfId="16391" xr:uid="{00000000-0005-0000-0000-0000C43F0000}"/>
    <cellStyle name="Normal 2 3 8 3 2 2" xfId="16392" xr:uid="{00000000-0005-0000-0000-0000C53F0000}"/>
    <cellStyle name="Normal 2 3 8 3 3" xfId="16393" xr:uid="{00000000-0005-0000-0000-0000C63F0000}"/>
    <cellStyle name="Normal 2 3 8 4" xfId="16394" xr:uid="{00000000-0005-0000-0000-0000C73F0000}"/>
    <cellStyle name="Normal 2 3 8 4 2" xfId="16395" xr:uid="{00000000-0005-0000-0000-0000C83F0000}"/>
    <cellStyle name="Normal 2 3 8 4 2 2" xfId="16396" xr:uid="{00000000-0005-0000-0000-0000C93F0000}"/>
    <cellStyle name="Normal 2 3 8 4 3" xfId="16397" xr:uid="{00000000-0005-0000-0000-0000CA3F0000}"/>
    <cellStyle name="Normal 2 3 8 5" xfId="16398" xr:uid="{00000000-0005-0000-0000-0000CB3F0000}"/>
    <cellStyle name="Normal 2 3 8 5 2" xfId="16399" xr:uid="{00000000-0005-0000-0000-0000CC3F0000}"/>
    <cellStyle name="Normal 2 3 8 6" xfId="16400" xr:uid="{00000000-0005-0000-0000-0000CD3F0000}"/>
    <cellStyle name="Normal 2 3 8 6 2" xfId="16401" xr:uid="{00000000-0005-0000-0000-0000CE3F0000}"/>
    <cellStyle name="Normal 2 3 8 7" xfId="16402" xr:uid="{00000000-0005-0000-0000-0000CF3F0000}"/>
    <cellStyle name="Normal 2 3 9" xfId="16403" xr:uid="{00000000-0005-0000-0000-0000D03F0000}"/>
    <cellStyle name="Normal 2 3 9 2" xfId="16404" xr:uid="{00000000-0005-0000-0000-0000D13F0000}"/>
    <cellStyle name="Normal 2 3 9 2 2" xfId="16405" xr:uid="{00000000-0005-0000-0000-0000D23F0000}"/>
    <cellStyle name="Normal 2 3 9 2 2 2" xfId="16406" xr:uid="{00000000-0005-0000-0000-0000D33F0000}"/>
    <cellStyle name="Normal 2 3 9 2 3" xfId="16407" xr:uid="{00000000-0005-0000-0000-0000D43F0000}"/>
    <cellStyle name="Normal 2 3 9 3" xfId="16408" xr:uid="{00000000-0005-0000-0000-0000D53F0000}"/>
    <cellStyle name="Normal 2 3 9 3 2" xfId="16409" xr:uid="{00000000-0005-0000-0000-0000D63F0000}"/>
    <cellStyle name="Normal 2 3 9 3 2 2" xfId="16410" xr:uid="{00000000-0005-0000-0000-0000D73F0000}"/>
    <cellStyle name="Normal 2 3 9 3 3" xfId="16411" xr:uid="{00000000-0005-0000-0000-0000D83F0000}"/>
    <cellStyle name="Normal 2 3 9 4" xfId="16412" xr:uid="{00000000-0005-0000-0000-0000D93F0000}"/>
    <cellStyle name="Normal 2 3 9 4 2" xfId="16413" xr:uid="{00000000-0005-0000-0000-0000DA3F0000}"/>
    <cellStyle name="Normal 2 3 9 4 2 2" xfId="16414" xr:uid="{00000000-0005-0000-0000-0000DB3F0000}"/>
    <cellStyle name="Normal 2 3 9 4 3" xfId="16415" xr:uid="{00000000-0005-0000-0000-0000DC3F0000}"/>
    <cellStyle name="Normal 2 3 9 5" xfId="16416" xr:uid="{00000000-0005-0000-0000-0000DD3F0000}"/>
    <cellStyle name="Normal 2 3 9 5 2" xfId="16417" xr:uid="{00000000-0005-0000-0000-0000DE3F0000}"/>
    <cellStyle name="Normal 2 3 9 6" xfId="16418" xr:uid="{00000000-0005-0000-0000-0000DF3F0000}"/>
    <cellStyle name="Normal 2 3 9 6 2" xfId="16419" xr:uid="{00000000-0005-0000-0000-0000E03F0000}"/>
    <cellStyle name="Normal 2 3 9 7" xfId="16420" xr:uid="{00000000-0005-0000-0000-0000E13F0000}"/>
    <cellStyle name="Normal 2 3_Confidential Information" xfId="16421" xr:uid="{00000000-0005-0000-0000-0000E23F0000}"/>
    <cellStyle name="Normal 2 4" xfId="481" xr:uid="{00000000-0005-0000-0000-0000E33F0000}"/>
    <cellStyle name="Normal 2 4 10" xfId="16422" xr:uid="{00000000-0005-0000-0000-0000E43F0000}"/>
    <cellStyle name="Normal 2 4 10 2" xfId="16423" xr:uid="{00000000-0005-0000-0000-0000E53F0000}"/>
    <cellStyle name="Normal 2 4 10 2 2" xfId="16424" xr:uid="{00000000-0005-0000-0000-0000E63F0000}"/>
    <cellStyle name="Normal 2 4 10 3" xfId="16425" xr:uid="{00000000-0005-0000-0000-0000E73F0000}"/>
    <cellStyle name="Normal 2 4 11" xfId="16426" xr:uid="{00000000-0005-0000-0000-0000E83F0000}"/>
    <cellStyle name="Normal 2 4 11 2" xfId="16427" xr:uid="{00000000-0005-0000-0000-0000E93F0000}"/>
    <cellStyle name="Normal 2 4 11 2 2" xfId="16428" xr:uid="{00000000-0005-0000-0000-0000EA3F0000}"/>
    <cellStyle name="Normal 2 4 11 3" xfId="16429" xr:uid="{00000000-0005-0000-0000-0000EB3F0000}"/>
    <cellStyle name="Normal 2 4 12" xfId="16430" xr:uid="{00000000-0005-0000-0000-0000EC3F0000}"/>
    <cellStyle name="Normal 2 4 12 2" xfId="16431" xr:uid="{00000000-0005-0000-0000-0000ED3F0000}"/>
    <cellStyle name="Normal 2 4 12 2 2" xfId="16432" xr:uid="{00000000-0005-0000-0000-0000EE3F0000}"/>
    <cellStyle name="Normal 2 4 12 3" xfId="16433" xr:uid="{00000000-0005-0000-0000-0000EF3F0000}"/>
    <cellStyle name="Normal 2 4 13" xfId="16434" xr:uid="{00000000-0005-0000-0000-0000F03F0000}"/>
    <cellStyle name="Normal 2 4 13 2" xfId="16435" xr:uid="{00000000-0005-0000-0000-0000F13F0000}"/>
    <cellStyle name="Normal 2 4 13 2 2" xfId="16436" xr:uid="{00000000-0005-0000-0000-0000F23F0000}"/>
    <cellStyle name="Normal 2 4 13 3" xfId="16437" xr:uid="{00000000-0005-0000-0000-0000F33F0000}"/>
    <cellStyle name="Normal 2 4 14" xfId="16438" xr:uid="{00000000-0005-0000-0000-0000F43F0000}"/>
    <cellStyle name="Normal 2 4 14 2" xfId="16439" xr:uid="{00000000-0005-0000-0000-0000F53F0000}"/>
    <cellStyle name="Normal 2 4 15" xfId="16440" xr:uid="{00000000-0005-0000-0000-0000F63F0000}"/>
    <cellStyle name="Normal 2 4 15 2" xfId="16441" xr:uid="{00000000-0005-0000-0000-0000F73F0000}"/>
    <cellStyle name="Normal 2 4 16" xfId="16442" xr:uid="{00000000-0005-0000-0000-0000F83F0000}"/>
    <cellStyle name="Normal 2 4 16 2" xfId="16443" xr:uid="{00000000-0005-0000-0000-0000F93F0000}"/>
    <cellStyle name="Normal 2 4 17" xfId="16444" xr:uid="{00000000-0005-0000-0000-0000FA3F0000}"/>
    <cellStyle name="Normal 2 4 2" xfId="482" xr:uid="{00000000-0005-0000-0000-0000FB3F0000}"/>
    <cellStyle name="Normal 2 4 2 10" xfId="16445" xr:uid="{00000000-0005-0000-0000-0000FC3F0000}"/>
    <cellStyle name="Normal 2 4 2 10 2" xfId="16446" xr:uid="{00000000-0005-0000-0000-0000FD3F0000}"/>
    <cellStyle name="Normal 2 4 2 10 2 2" xfId="16447" xr:uid="{00000000-0005-0000-0000-0000FE3F0000}"/>
    <cellStyle name="Normal 2 4 2 10 3" xfId="16448" xr:uid="{00000000-0005-0000-0000-0000FF3F0000}"/>
    <cellStyle name="Normal 2 4 2 11" xfId="16449" xr:uid="{00000000-0005-0000-0000-000000400000}"/>
    <cellStyle name="Normal 2 4 2 11 2" xfId="16450" xr:uid="{00000000-0005-0000-0000-000001400000}"/>
    <cellStyle name="Normal 2 4 2 12" xfId="16451" xr:uid="{00000000-0005-0000-0000-000002400000}"/>
    <cellStyle name="Normal 2 4 2 12 2" xfId="16452" xr:uid="{00000000-0005-0000-0000-000003400000}"/>
    <cellStyle name="Normal 2 4 2 13" xfId="16453" xr:uid="{00000000-0005-0000-0000-000004400000}"/>
    <cellStyle name="Normal 2 4 2 2" xfId="483" xr:uid="{00000000-0005-0000-0000-000005400000}"/>
    <cellStyle name="Normal 2 4 2 2 10" xfId="16454" xr:uid="{00000000-0005-0000-0000-000006400000}"/>
    <cellStyle name="Normal 2 4 2 2 10 2" xfId="16455" xr:uid="{00000000-0005-0000-0000-000007400000}"/>
    <cellStyle name="Normal 2 4 2 2 11" xfId="16456" xr:uid="{00000000-0005-0000-0000-000008400000}"/>
    <cellStyle name="Normal 2 4 2 2 2" xfId="16457" xr:uid="{00000000-0005-0000-0000-000009400000}"/>
    <cellStyle name="Normal 2 4 2 2 2 2" xfId="16458" xr:uid="{00000000-0005-0000-0000-00000A400000}"/>
    <cellStyle name="Normal 2 4 2 2 2 2 2" xfId="16459" xr:uid="{00000000-0005-0000-0000-00000B400000}"/>
    <cellStyle name="Normal 2 4 2 2 2 2 2 2" xfId="16460" xr:uid="{00000000-0005-0000-0000-00000C400000}"/>
    <cellStyle name="Normal 2 4 2 2 2 2 2 2 2" xfId="16461" xr:uid="{00000000-0005-0000-0000-00000D400000}"/>
    <cellStyle name="Normal 2 4 2 2 2 2 2 3" xfId="16462" xr:uid="{00000000-0005-0000-0000-00000E400000}"/>
    <cellStyle name="Normal 2 4 2 2 2 2 3" xfId="16463" xr:uid="{00000000-0005-0000-0000-00000F400000}"/>
    <cellStyle name="Normal 2 4 2 2 2 2 3 2" xfId="16464" xr:uid="{00000000-0005-0000-0000-000010400000}"/>
    <cellStyle name="Normal 2 4 2 2 2 2 3 2 2" xfId="16465" xr:uid="{00000000-0005-0000-0000-000011400000}"/>
    <cellStyle name="Normal 2 4 2 2 2 2 3 3" xfId="16466" xr:uid="{00000000-0005-0000-0000-000012400000}"/>
    <cellStyle name="Normal 2 4 2 2 2 2 4" xfId="16467" xr:uid="{00000000-0005-0000-0000-000013400000}"/>
    <cellStyle name="Normal 2 4 2 2 2 2 4 2" xfId="16468" xr:uid="{00000000-0005-0000-0000-000014400000}"/>
    <cellStyle name="Normal 2 4 2 2 2 2 4 2 2" xfId="16469" xr:uid="{00000000-0005-0000-0000-000015400000}"/>
    <cellStyle name="Normal 2 4 2 2 2 2 4 3" xfId="16470" xr:uid="{00000000-0005-0000-0000-000016400000}"/>
    <cellStyle name="Normal 2 4 2 2 2 2 5" xfId="16471" xr:uid="{00000000-0005-0000-0000-000017400000}"/>
    <cellStyle name="Normal 2 4 2 2 2 2 5 2" xfId="16472" xr:uid="{00000000-0005-0000-0000-000018400000}"/>
    <cellStyle name="Normal 2 4 2 2 2 2 6" xfId="16473" xr:uid="{00000000-0005-0000-0000-000019400000}"/>
    <cellStyle name="Normal 2 4 2 2 2 2 6 2" xfId="16474" xr:uid="{00000000-0005-0000-0000-00001A400000}"/>
    <cellStyle name="Normal 2 4 2 2 2 2 7" xfId="16475" xr:uid="{00000000-0005-0000-0000-00001B400000}"/>
    <cellStyle name="Normal 2 4 2 2 2 3" xfId="16476" xr:uid="{00000000-0005-0000-0000-00001C400000}"/>
    <cellStyle name="Normal 2 4 2 2 2 3 2" xfId="16477" xr:uid="{00000000-0005-0000-0000-00001D400000}"/>
    <cellStyle name="Normal 2 4 2 2 2 3 2 2" xfId="16478" xr:uid="{00000000-0005-0000-0000-00001E400000}"/>
    <cellStyle name="Normal 2 4 2 2 2 3 2 2 2" xfId="16479" xr:uid="{00000000-0005-0000-0000-00001F400000}"/>
    <cellStyle name="Normal 2 4 2 2 2 3 2 3" xfId="16480" xr:uid="{00000000-0005-0000-0000-000020400000}"/>
    <cellStyle name="Normal 2 4 2 2 2 3 3" xfId="16481" xr:uid="{00000000-0005-0000-0000-000021400000}"/>
    <cellStyle name="Normal 2 4 2 2 2 3 3 2" xfId="16482" xr:uid="{00000000-0005-0000-0000-000022400000}"/>
    <cellStyle name="Normal 2 4 2 2 2 3 3 2 2" xfId="16483" xr:uid="{00000000-0005-0000-0000-000023400000}"/>
    <cellStyle name="Normal 2 4 2 2 2 3 3 3" xfId="16484" xr:uid="{00000000-0005-0000-0000-000024400000}"/>
    <cellStyle name="Normal 2 4 2 2 2 3 4" xfId="16485" xr:uid="{00000000-0005-0000-0000-000025400000}"/>
    <cellStyle name="Normal 2 4 2 2 2 3 4 2" xfId="16486" xr:uid="{00000000-0005-0000-0000-000026400000}"/>
    <cellStyle name="Normal 2 4 2 2 2 3 4 2 2" xfId="16487" xr:uid="{00000000-0005-0000-0000-000027400000}"/>
    <cellStyle name="Normal 2 4 2 2 2 3 4 3" xfId="16488" xr:uid="{00000000-0005-0000-0000-000028400000}"/>
    <cellStyle name="Normal 2 4 2 2 2 3 5" xfId="16489" xr:uid="{00000000-0005-0000-0000-000029400000}"/>
    <cellStyle name="Normal 2 4 2 2 2 3 5 2" xfId="16490" xr:uid="{00000000-0005-0000-0000-00002A400000}"/>
    <cellStyle name="Normal 2 4 2 2 2 3 6" xfId="16491" xr:uid="{00000000-0005-0000-0000-00002B400000}"/>
    <cellStyle name="Normal 2 4 2 2 2 3 6 2" xfId="16492" xr:uid="{00000000-0005-0000-0000-00002C400000}"/>
    <cellStyle name="Normal 2 4 2 2 2 3 7" xfId="16493" xr:uid="{00000000-0005-0000-0000-00002D400000}"/>
    <cellStyle name="Normal 2 4 2 2 2 4" xfId="16494" xr:uid="{00000000-0005-0000-0000-00002E400000}"/>
    <cellStyle name="Normal 2 4 2 2 2 4 2" xfId="16495" xr:uid="{00000000-0005-0000-0000-00002F400000}"/>
    <cellStyle name="Normal 2 4 2 2 2 4 2 2" xfId="16496" xr:uid="{00000000-0005-0000-0000-000030400000}"/>
    <cellStyle name="Normal 2 4 2 2 2 4 3" xfId="16497" xr:uid="{00000000-0005-0000-0000-000031400000}"/>
    <cellStyle name="Normal 2 4 2 2 2 5" xfId="16498" xr:uid="{00000000-0005-0000-0000-000032400000}"/>
    <cellStyle name="Normal 2 4 2 2 2 5 2" xfId="16499" xr:uid="{00000000-0005-0000-0000-000033400000}"/>
    <cellStyle name="Normal 2 4 2 2 2 5 2 2" xfId="16500" xr:uid="{00000000-0005-0000-0000-000034400000}"/>
    <cellStyle name="Normal 2 4 2 2 2 5 3" xfId="16501" xr:uid="{00000000-0005-0000-0000-000035400000}"/>
    <cellStyle name="Normal 2 4 2 2 2 6" xfId="16502" xr:uid="{00000000-0005-0000-0000-000036400000}"/>
    <cellStyle name="Normal 2 4 2 2 2 6 2" xfId="16503" xr:uid="{00000000-0005-0000-0000-000037400000}"/>
    <cellStyle name="Normal 2 4 2 2 2 6 2 2" xfId="16504" xr:uid="{00000000-0005-0000-0000-000038400000}"/>
    <cellStyle name="Normal 2 4 2 2 2 6 3" xfId="16505" xr:uid="{00000000-0005-0000-0000-000039400000}"/>
    <cellStyle name="Normal 2 4 2 2 2 7" xfId="16506" xr:uid="{00000000-0005-0000-0000-00003A400000}"/>
    <cellStyle name="Normal 2 4 2 2 2 7 2" xfId="16507" xr:uid="{00000000-0005-0000-0000-00003B400000}"/>
    <cellStyle name="Normal 2 4 2 2 2 8" xfId="16508" xr:uid="{00000000-0005-0000-0000-00003C400000}"/>
    <cellStyle name="Normal 2 4 2 2 2 8 2" xfId="16509" xr:uid="{00000000-0005-0000-0000-00003D400000}"/>
    <cellStyle name="Normal 2 4 2 2 2 9" xfId="16510" xr:uid="{00000000-0005-0000-0000-00003E400000}"/>
    <cellStyle name="Normal 2 4 2 2 3" xfId="16511" xr:uid="{00000000-0005-0000-0000-00003F400000}"/>
    <cellStyle name="Normal 2 4 2 2 3 2" xfId="16512" xr:uid="{00000000-0005-0000-0000-000040400000}"/>
    <cellStyle name="Normal 2 4 2 2 3 2 2" xfId="16513" xr:uid="{00000000-0005-0000-0000-000041400000}"/>
    <cellStyle name="Normal 2 4 2 2 3 2 2 2" xfId="16514" xr:uid="{00000000-0005-0000-0000-000042400000}"/>
    <cellStyle name="Normal 2 4 2 2 3 2 2 2 2" xfId="16515" xr:uid="{00000000-0005-0000-0000-000043400000}"/>
    <cellStyle name="Normal 2 4 2 2 3 2 2 3" xfId="16516" xr:uid="{00000000-0005-0000-0000-000044400000}"/>
    <cellStyle name="Normal 2 4 2 2 3 2 3" xfId="16517" xr:uid="{00000000-0005-0000-0000-000045400000}"/>
    <cellStyle name="Normal 2 4 2 2 3 2 3 2" xfId="16518" xr:uid="{00000000-0005-0000-0000-000046400000}"/>
    <cellStyle name="Normal 2 4 2 2 3 2 3 2 2" xfId="16519" xr:uid="{00000000-0005-0000-0000-000047400000}"/>
    <cellStyle name="Normal 2 4 2 2 3 2 3 3" xfId="16520" xr:uid="{00000000-0005-0000-0000-000048400000}"/>
    <cellStyle name="Normal 2 4 2 2 3 2 4" xfId="16521" xr:uid="{00000000-0005-0000-0000-000049400000}"/>
    <cellStyle name="Normal 2 4 2 2 3 2 4 2" xfId="16522" xr:uid="{00000000-0005-0000-0000-00004A400000}"/>
    <cellStyle name="Normal 2 4 2 2 3 2 4 2 2" xfId="16523" xr:uid="{00000000-0005-0000-0000-00004B400000}"/>
    <cellStyle name="Normal 2 4 2 2 3 2 4 3" xfId="16524" xr:uid="{00000000-0005-0000-0000-00004C400000}"/>
    <cellStyle name="Normal 2 4 2 2 3 2 5" xfId="16525" xr:uid="{00000000-0005-0000-0000-00004D400000}"/>
    <cellStyle name="Normal 2 4 2 2 3 2 5 2" xfId="16526" xr:uid="{00000000-0005-0000-0000-00004E400000}"/>
    <cellStyle name="Normal 2 4 2 2 3 2 6" xfId="16527" xr:uid="{00000000-0005-0000-0000-00004F400000}"/>
    <cellStyle name="Normal 2 4 2 2 3 2 6 2" xfId="16528" xr:uid="{00000000-0005-0000-0000-000050400000}"/>
    <cellStyle name="Normal 2 4 2 2 3 2 7" xfId="16529" xr:uid="{00000000-0005-0000-0000-000051400000}"/>
    <cellStyle name="Normal 2 4 2 2 3 3" xfId="16530" xr:uid="{00000000-0005-0000-0000-000052400000}"/>
    <cellStyle name="Normal 2 4 2 2 3 3 2" xfId="16531" xr:uid="{00000000-0005-0000-0000-000053400000}"/>
    <cellStyle name="Normal 2 4 2 2 3 3 2 2" xfId="16532" xr:uid="{00000000-0005-0000-0000-000054400000}"/>
    <cellStyle name="Normal 2 4 2 2 3 3 3" xfId="16533" xr:uid="{00000000-0005-0000-0000-000055400000}"/>
    <cellStyle name="Normal 2 4 2 2 3 4" xfId="16534" xr:uid="{00000000-0005-0000-0000-000056400000}"/>
    <cellStyle name="Normal 2 4 2 2 3 4 2" xfId="16535" xr:uid="{00000000-0005-0000-0000-000057400000}"/>
    <cellStyle name="Normal 2 4 2 2 3 4 2 2" xfId="16536" xr:uid="{00000000-0005-0000-0000-000058400000}"/>
    <cellStyle name="Normal 2 4 2 2 3 4 3" xfId="16537" xr:uid="{00000000-0005-0000-0000-000059400000}"/>
    <cellStyle name="Normal 2 4 2 2 3 5" xfId="16538" xr:uid="{00000000-0005-0000-0000-00005A400000}"/>
    <cellStyle name="Normal 2 4 2 2 3 5 2" xfId="16539" xr:uid="{00000000-0005-0000-0000-00005B400000}"/>
    <cellStyle name="Normal 2 4 2 2 3 5 2 2" xfId="16540" xr:uid="{00000000-0005-0000-0000-00005C400000}"/>
    <cellStyle name="Normal 2 4 2 2 3 5 3" xfId="16541" xr:uid="{00000000-0005-0000-0000-00005D400000}"/>
    <cellStyle name="Normal 2 4 2 2 3 6" xfId="16542" xr:uid="{00000000-0005-0000-0000-00005E400000}"/>
    <cellStyle name="Normal 2 4 2 2 3 6 2" xfId="16543" xr:uid="{00000000-0005-0000-0000-00005F400000}"/>
    <cellStyle name="Normal 2 4 2 2 3 7" xfId="16544" xr:uid="{00000000-0005-0000-0000-000060400000}"/>
    <cellStyle name="Normal 2 4 2 2 3 7 2" xfId="16545" xr:uid="{00000000-0005-0000-0000-000061400000}"/>
    <cellStyle name="Normal 2 4 2 2 3 8" xfId="16546" xr:uid="{00000000-0005-0000-0000-000062400000}"/>
    <cellStyle name="Normal 2 4 2 2 4" xfId="16547" xr:uid="{00000000-0005-0000-0000-000063400000}"/>
    <cellStyle name="Normal 2 4 2 2 4 2" xfId="16548" xr:uid="{00000000-0005-0000-0000-000064400000}"/>
    <cellStyle name="Normal 2 4 2 2 4 2 2" xfId="16549" xr:uid="{00000000-0005-0000-0000-000065400000}"/>
    <cellStyle name="Normal 2 4 2 2 4 2 2 2" xfId="16550" xr:uid="{00000000-0005-0000-0000-000066400000}"/>
    <cellStyle name="Normal 2 4 2 2 4 2 3" xfId="16551" xr:uid="{00000000-0005-0000-0000-000067400000}"/>
    <cellStyle name="Normal 2 4 2 2 4 3" xfId="16552" xr:uid="{00000000-0005-0000-0000-000068400000}"/>
    <cellStyle name="Normal 2 4 2 2 4 3 2" xfId="16553" xr:uid="{00000000-0005-0000-0000-000069400000}"/>
    <cellStyle name="Normal 2 4 2 2 4 3 2 2" xfId="16554" xr:uid="{00000000-0005-0000-0000-00006A400000}"/>
    <cellStyle name="Normal 2 4 2 2 4 3 3" xfId="16555" xr:uid="{00000000-0005-0000-0000-00006B400000}"/>
    <cellStyle name="Normal 2 4 2 2 4 4" xfId="16556" xr:uid="{00000000-0005-0000-0000-00006C400000}"/>
    <cellStyle name="Normal 2 4 2 2 4 4 2" xfId="16557" xr:uid="{00000000-0005-0000-0000-00006D400000}"/>
    <cellStyle name="Normal 2 4 2 2 4 4 2 2" xfId="16558" xr:uid="{00000000-0005-0000-0000-00006E400000}"/>
    <cellStyle name="Normal 2 4 2 2 4 4 3" xfId="16559" xr:uid="{00000000-0005-0000-0000-00006F400000}"/>
    <cellStyle name="Normal 2 4 2 2 4 5" xfId="16560" xr:uid="{00000000-0005-0000-0000-000070400000}"/>
    <cellStyle name="Normal 2 4 2 2 4 5 2" xfId="16561" xr:uid="{00000000-0005-0000-0000-000071400000}"/>
    <cellStyle name="Normal 2 4 2 2 4 6" xfId="16562" xr:uid="{00000000-0005-0000-0000-000072400000}"/>
    <cellStyle name="Normal 2 4 2 2 4 6 2" xfId="16563" xr:uid="{00000000-0005-0000-0000-000073400000}"/>
    <cellStyle name="Normal 2 4 2 2 4 7" xfId="16564" xr:uid="{00000000-0005-0000-0000-000074400000}"/>
    <cellStyle name="Normal 2 4 2 2 5" xfId="16565" xr:uid="{00000000-0005-0000-0000-000075400000}"/>
    <cellStyle name="Normal 2 4 2 2 5 2" xfId="16566" xr:uid="{00000000-0005-0000-0000-000076400000}"/>
    <cellStyle name="Normal 2 4 2 2 5 2 2" xfId="16567" xr:uid="{00000000-0005-0000-0000-000077400000}"/>
    <cellStyle name="Normal 2 4 2 2 5 2 2 2" xfId="16568" xr:uid="{00000000-0005-0000-0000-000078400000}"/>
    <cellStyle name="Normal 2 4 2 2 5 2 3" xfId="16569" xr:uid="{00000000-0005-0000-0000-000079400000}"/>
    <cellStyle name="Normal 2 4 2 2 5 3" xfId="16570" xr:uid="{00000000-0005-0000-0000-00007A400000}"/>
    <cellStyle name="Normal 2 4 2 2 5 3 2" xfId="16571" xr:uid="{00000000-0005-0000-0000-00007B400000}"/>
    <cellStyle name="Normal 2 4 2 2 5 3 2 2" xfId="16572" xr:uid="{00000000-0005-0000-0000-00007C400000}"/>
    <cellStyle name="Normal 2 4 2 2 5 3 3" xfId="16573" xr:uid="{00000000-0005-0000-0000-00007D400000}"/>
    <cellStyle name="Normal 2 4 2 2 5 4" xfId="16574" xr:uid="{00000000-0005-0000-0000-00007E400000}"/>
    <cellStyle name="Normal 2 4 2 2 5 4 2" xfId="16575" xr:uid="{00000000-0005-0000-0000-00007F400000}"/>
    <cellStyle name="Normal 2 4 2 2 5 4 2 2" xfId="16576" xr:uid="{00000000-0005-0000-0000-000080400000}"/>
    <cellStyle name="Normal 2 4 2 2 5 4 3" xfId="16577" xr:uid="{00000000-0005-0000-0000-000081400000}"/>
    <cellStyle name="Normal 2 4 2 2 5 5" xfId="16578" xr:uid="{00000000-0005-0000-0000-000082400000}"/>
    <cellStyle name="Normal 2 4 2 2 5 5 2" xfId="16579" xr:uid="{00000000-0005-0000-0000-000083400000}"/>
    <cellStyle name="Normal 2 4 2 2 5 6" xfId="16580" xr:uid="{00000000-0005-0000-0000-000084400000}"/>
    <cellStyle name="Normal 2 4 2 2 5 6 2" xfId="16581" xr:uid="{00000000-0005-0000-0000-000085400000}"/>
    <cellStyle name="Normal 2 4 2 2 5 7" xfId="16582" xr:uid="{00000000-0005-0000-0000-000086400000}"/>
    <cellStyle name="Normal 2 4 2 2 6" xfId="16583" xr:uid="{00000000-0005-0000-0000-000087400000}"/>
    <cellStyle name="Normal 2 4 2 2 6 2" xfId="16584" xr:uid="{00000000-0005-0000-0000-000088400000}"/>
    <cellStyle name="Normal 2 4 2 2 6 2 2" xfId="16585" xr:uid="{00000000-0005-0000-0000-000089400000}"/>
    <cellStyle name="Normal 2 4 2 2 6 3" xfId="16586" xr:uid="{00000000-0005-0000-0000-00008A400000}"/>
    <cellStyle name="Normal 2 4 2 2 7" xfId="16587" xr:uid="{00000000-0005-0000-0000-00008B400000}"/>
    <cellStyle name="Normal 2 4 2 2 7 2" xfId="16588" xr:uid="{00000000-0005-0000-0000-00008C400000}"/>
    <cellStyle name="Normal 2 4 2 2 7 2 2" xfId="16589" xr:uid="{00000000-0005-0000-0000-00008D400000}"/>
    <cellStyle name="Normal 2 4 2 2 7 3" xfId="16590" xr:uid="{00000000-0005-0000-0000-00008E400000}"/>
    <cellStyle name="Normal 2 4 2 2 8" xfId="16591" xr:uid="{00000000-0005-0000-0000-00008F400000}"/>
    <cellStyle name="Normal 2 4 2 2 8 2" xfId="16592" xr:uid="{00000000-0005-0000-0000-000090400000}"/>
    <cellStyle name="Normal 2 4 2 2 8 2 2" xfId="16593" xr:uid="{00000000-0005-0000-0000-000091400000}"/>
    <cellStyle name="Normal 2 4 2 2 8 3" xfId="16594" xr:uid="{00000000-0005-0000-0000-000092400000}"/>
    <cellStyle name="Normal 2 4 2 2 9" xfId="16595" xr:uid="{00000000-0005-0000-0000-000093400000}"/>
    <cellStyle name="Normal 2 4 2 2 9 2" xfId="16596" xr:uid="{00000000-0005-0000-0000-000094400000}"/>
    <cellStyle name="Normal 2 4 2 3" xfId="484" xr:uid="{00000000-0005-0000-0000-000095400000}"/>
    <cellStyle name="Normal 2 4 2 3 10" xfId="16597" xr:uid="{00000000-0005-0000-0000-000096400000}"/>
    <cellStyle name="Normal 2 4 2 3 10 2" xfId="16598" xr:uid="{00000000-0005-0000-0000-000097400000}"/>
    <cellStyle name="Normal 2 4 2 3 11" xfId="16599" xr:uid="{00000000-0005-0000-0000-000098400000}"/>
    <cellStyle name="Normal 2 4 2 3 2" xfId="16600" xr:uid="{00000000-0005-0000-0000-000099400000}"/>
    <cellStyle name="Normal 2 4 2 3 2 2" xfId="16601" xr:uid="{00000000-0005-0000-0000-00009A400000}"/>
    <cellStyle name="Normal 2 4 2 3 2 2 2" xfId="16602" xr:uid="{00000000-0005-0000-0000-00009B400000}"/>
    <cellStyle name="Normal 2 4 2 3 2 2 2 2" xfId="16603" xr:uid="{00000000-0005-0000-0000-00009C400000}"/>
    <cellStyle name="Normal 2 4 2 3 2 2 2 2 2" xfId="16604" xr:uid="{00000000-0005-0000-0000-00009D400000}"/>
    <cellStyle name="Normal 2 4 2 3 2 2 2 3" xfId="16605" xr:uid="{00000000-0005-0000-0000-00009E400000}"/>
    <cellStyle name="Normal 2 4 2 3 2 2 3" xfId="16606" xr:uid="{00000000-0005-0000-0000-00009F400000}"/>
    <cellStyle name="Normal 2 4 2 3 2 2 3 2" xfId="16607" xr:uid="{00000000-0005-0000-0000-0000A0400000}"/>
    <cellStyle name="Normal 2 4 2 3 2 2 3 2 2" xfId="16608" xr:uid="{00000000-0005-0000-0000-0000A1400000}"/>
    <cellStyle name="Normal 2 4 2 3 2 2 3 3" xfId="16609" xr:uid="{00000000-0005-0000-0000-0000A2400000}"/>
    <cellStyle name="Normal 2 4 2 3 2 2 4" xfId="16610" xr:uid="{00000000-0005-0000-0000-0000A3400000}"/>
    <cellStyle name="Normal 2 4 2 3 2 2 4 2" xfId="16611" xr:uid="{00000000-0005-0000-0000-0000A4400000}"/>
    <cellStyle name="Normal 2 4 2 3 2 2 4 2 2" xfId="16612" xr:uid="{00000000-0005-0000-0000-0000A5400000}"/>
    <cellStyle name="Normal 2 4 2 3 2 2 4 3" xfId="16613" xr:uid="{00000000-0005-0000-0000-0000A6400000}"/>
    <cellStyle name="Normal 2 4 2 3 2 2 5" xfId="16614" xr:uid="{00000000-0005-0000-0000-0000A7400000}"/>
    <cellStyle name="Normal 2 4 2 3 2 2 5 2" xfId="16615" xr:uid="{00000000-0005-0000-0000-0000A8400000}"/>
    <cellStyle name="Normal 2 4 2 3 2 2 6" xfId="16616" xr:uid="{00000000-0005-0000-0000-0000A9400000}"/>
    <cellStyle name="Normal 2 4 2 3 2 2 6 2" xfId="16617" xr:uid="{00000000-0005-0000-0000-0000AA400000}"/>
    <cellStyle name="Normal 2 4 2 3 2 2 7" xfId="16618" xr:uid="{00000000-0005-0000-0000-0000AB400000}"/>
    <cellStyle name="Normal 2 4 2 3 2 3" xfId="16619" xr:uid="{00000000-0005-0000-0000-0000AC400000}"/>
    <cellStyle name="Normal 2 4 2 3 2 3 2" xfId="16620" xr:uid="{00000000-0005-0000-0000-0000AD400000}"/>
    <cellStyle name="Normal 2 4 2 3 2 3 2 2" xfId="16621" xr:uid="{00000000-0005-0000-0000-0000AE400000}"/>
    <cellStyle name="Normal 2 4 2 3 2 3 2 2 2" xfId="16622" xr:uid="{00000000-0005-0000-0000-0000AF400000}"/>
    <cellStyle name="Normal 2 4 2 3 2 3 2 3" xfId="16623" xr:uid="{00000000-0005-0000-0000-0000B0400000}"/>
    <cellStyle name="Normal 2 4 2 3 2 3 3" xfId="16624" xr:uid="{00000000-0005-0000-0000-0000B1400000}"/>
    <cellStyle name="Normal 2 4 2 3 2 3 3 2" xfId="16625" xr:uid="{00000000-0005-0000-0000-0000B2400000}"/>
    <cellStyle name="Normal 2 4 2 3 2 3 3 2 2" xfId="16626" xr:uid="{00000000-0005-0000-0000-0000B3400000}"/>
    <cellStyle name="Normal 2 4 2 3 2 3 3 3" xfId="16627" xr:uid="{00000000-0005-0000-0000-0000B4400000}"/>
    <cellStyle name="Normal 2 4 2 3 2 3 4" xfId="16628" xr:uid="{00000000-0005-0000-0000-0000B5400000}"/>
    <cellStyle name="Normal 2 4 2 3 2 3 4 2" xfId="16629" xr:uid="{00000000-0005-0000-0000-0000B6400000}"/>
    <cellStyle name="Normal 2 4 2 3 2 3 4 2 2" xfId="16630" xr:uid="{00000000-0005-0000-0000-0000B7400000}"/>
    <cellStyle name="Normal 2 4 2 3 2 3 4 3" xfId="16631" xr:uid="{00000000-0005-0000-0000-0000B8400000}"/>
    <cellStyle name="Normal 2 4 2 3 2 3 5" xfId="16632" xr:uid="{00000000-0005-0000-0000-0000B9400000}"/>
    <cellStyle name="Normal 2 4 2 3 2 3 5 2" xfId="16633" xr:uid="{00000000-0005-0000-0000-0000BA400000}"/>
    <cellStyle name="Normal 2 4 2 3 2 3 6" xfId="16634" xr:uid="{00000000-0005-0000-0000-0000BB400000}"/>
    <cellStyle name="Normal 2 4 2 3 2 3 6 2" xfId="16635" xr:uid="{00000000-0005-0000-0000-0000BC400000}"/>
    <cellStyle name="Normal 2 4 2 3 2 3 7" xfId="16636" xr:uid="{00000000-0005-0000-0000-0000BD400000}"/>
    <cellStyle name="Normal 2 4 2 3 2 4" xfId="16637" xr:uid="{00000000-0005-0000-0000-0000BE400000}"/>
    <cellStyle name="Normal 2 4 2 3 2 4 2" xfId="16638" xr:uid="{00000000-0005-0000-0000-0000BF400000}"/>
    <cellStyle name="Normal 2 4 2 3 2 4 2 2" xfId="16639" xr:uid="{00000000-0005-0000-0000-0000C0400000}"/>
    <cellStyle name="Normal 2 4 2 3 2 4 3" xfId="16640" xr:uid="{00000000-0005-0000-0000-0000C1400000}"/>
    <cellStyle name="Normal 2 4 2 3 2 5" xfId="16641" xr:uid="{00000000-0005-0000-0000-0000C2400000}"/>
    <cellStyle name="Normal 2 4 2 3 2 5 2" xfId="16642" xr:uid="{00000000-0005-0000-0000-0000C3400000}"/>
    <cellStyle name="Normal 2 4 2 3 2 5 2 2" xfId="16643" xr:uid="{00000000-0005-0000-0000-0000C4400000}"/>
    <cellStyle name="Normal 2 4 2 3 2 5 3" xfId="16644" xr:uid="{00000000-0005-0000-0000-0000C5400000}"/>
    <cellStyle name="Normal 2 4 2 3 2 6" xfId="16645" xr:uid="{00000000-0005-0000-0000-0000C6400000}"/>
    <cellStyle name="Normal 2 4 2 3 2 6 2" xfId="16646" xr:uid="{00000000-0005-0000-0000-0000C7400000}"/>
    <cellStyle name="Normal 2 4 2 3 2 6 2 2" xfId="16647" xr:uid="{00000000-0005-0000-0000-0000C8400000}"/>
    <cellStyle name="Normal 2 4 2 3 2 6 3" xfId="16648" xr:uid="{00000000-0005-0000-0000-0000C9400000}"/>
    <cellStyle name="Normal 2 4 2 3 2 7" xfId="16649" xr:uid="{00000000-0005-0000-0000-0000CA400000}"/>
    <cellStyle name="Normal 2 4 2 3 2 7 2" xfId="16650" xr:uid="{00000000-0005-0000-0000-0000CB400000}"/>
    <cellStyle name="Normal 2 4 2 3 2 8" xfId="16651" xr:uid="{00000000-0005-0000-0000-0000CC400000}"/>
    <cellStyle name="Normal 2 4 2 3 2 8 2" xfId="16652" xr:uid="{00000000-0005-0000-0000-0000CD400000}"/>
    <cellStyle name="Normal 2 4 2 3 2 9" xfId="16653" xr:uid="{00000000-0005-0000-0000-0000CE400000}"/>
    <cellStyle name="Normal 2 4 2 3 3" xfId="16654" xr:uid="{00000000-0005-0000-0000-0000CF400000}"/>
    <cellStyle name="Normal 2 4 2 3 3 2" xfId="16655" xr:uid="{00000000-0005-0000-0000-0000D0400000}"/>
    <cellStyle name="Normal 2 4 2 3 3 2 2" xfId="16656" xr:uid="{00000000-0005-0000-0000-0000D1400000}"/>
    <cellStyle name="Normal 2 4 2 3 3 2 2 2" xfId="16657" xr:uid="{00000000-0005-0000-0000-0000D2400000}"/>
    <cellStyle name="Normal 2 4 2 3 3 2 2 2 2" xfId="16658" xr:uid="{00000000-0005-0000-0000-0000D3400000}"/>
    <cellStyle name="Normal 2 4 2 3 3 2 2 3" xfId="16659" xr:uid="{00000000-0005-0000-0000-0000D4400000}"/>
    <cellStyle name="Normal 2 4 2 3 3 2 3" xfId="16660" xr:uid="{00000000-0005-0000-0000-0000D5400000}"/>
    <cellStyle name="Normal 2 4 2 3 3 2 3 2" xfId="16661" xr:uid="{00000000-0005-0000-0000-0000D6400000}"/>
    <cellStyle name="Normal 2 4 2 3 3 2 3 2 2" xfId="16662" xr:uid="{00000000-0005-0000-0000-0000D7400000}"/>
    <cellStyle name="Normal 2 4 2 3 3 2 3 3" xfId="16663" xr:uid="{00000000-0005-0000-0000-0000D8400000}"/>
    <cellStyle name="Normal 2 4 2 3 3 2 4" xfId="16664" xr:uid="{00000000-0005-0000-0000-0000D9400000}"/>
    <cellStyle name="Normal 2 4 2 3 3 2 4 2" xfId="16665" xr:uid="{00000000-0005-0000-0000-0000DA400000}"/>
    <cellStyle name="Normal 2 4 2 3 3 2 4 2 2" xfId="16666" xr:uid="{00000000-0005-0000-0000-0000DB400000}"/>
    <cellStyle name="Normal 2 4 2 3 3 2 4 3" xfId="16667" xr:uid="{00000000-0005-0000-0000-0000DC400000}"/>
    <cellStyle name="Normal 2 4 2 3 3 2 5" xfId="16668" xr:uid="{00000000-0005-0000-0000-0000DD400000}"/>
    <cellStyle name="Normal 2 4 2 3 3 2 5 2" xfId="16669" xr:uid="{00000000-0005-0000-0000-0000DE400000}"/>
    <cellStyle name="Normal 2 4 2 3 3 2 6" xfId="16670" xr:uid="{00000000-0005-0000-0000-0000DF400000}"/>
    <cellStyle name="Normal 2 4 2 3 3 2 6 2" xfId="16671" xr:uid="{00000000-0005-0000-0000-0000E0400000}"/>
    <cellStyle name="Normal 2 4 2 3 3 2 7" xfId="16672" xr:uid="{00000000-0005-0000-0000-0000E1400000}"/>
    <cellStyle name="Normal 2 4 2 3 3 3" xfId="16673" xr:uid="{00000000-0005-0000-0000-0000E2400000}"/>
    <cellStyle name="Normal 2 4 2 3 3 3 2" xfId="16674" xr:uid="{00000000-0005-0000-0000-0000E3400000}"/>
    <cellStyle name="Normal 2 4 2 3 3 3 2 2" xfId="16675" xr:uid="{00000000-0005-0000-0000-0000E4400000}"/>
    <cellStyle name="Normal 2 4 2 3 3 3 3" xfId="16676" xr:uid="{00000000-0005-0000-0000-0000E5400000}"/>
    <cellStyle name="Normal 2 4 2 3 3 4" xfId="16677" xr:uid="{00000000-0005-0000-0000-0000E6400000}"/>
    <cellStyle name="Normal 2 4 2 3 3 4 2" xfId="16678" xr:uid="{00000000-0005-0000-0000-0000E7400000}"/>
    <cellStyle name="Normal 2 4 2 3 3 4 2 2" xfId="16679" xr:uid="{00000000-0005-0000-0000-0000E8400000}"/>
    <cellStyle name="Normal 2 4 2 3 3 4 3" xfId="16680" xr:uid="{00000000-0005-0000-0000-0000E9400000}"/>
    <cellStyle name="Normal 2 4 2 3 3 5" xfId="16681" xr:uid="{00000000-0005-0000-0000-0000EA400000}"/>
    <cellStyle name="Normal 2 4 2 3 3 5 2" xfId="16682" xr:uid="{00000000-0005-0000-0000-0000EB400000}"/>
    <cellStyle name="Normal 2 4 2 3 3 5 2 2" xfId="16683" xr:uid="{00000000-0005-0000-0000-0000EC400000}"/>
    <cellStyle name="Normal 2 4 2 3 3 5 3" xfId="16684" xr:uid="{00000000-0005-0000-0000-0000ED400000}"/>
    <cellStyle name="Normal 2 4 2 3 3 6" xfId="16685" xr:uid="{00000000-0005-0000-0000-0000EE400000}"/>
    <cellStyle name="Normal 2 4 2 3 3 6 2" xfId="16686" xr:uid="{00000000-0005-0000-0000-0000EF400000}"/>
    <cellStyle name="Normal 2 4 2 3 3 7" xfId="16687" xr:uid="{00000000-0005-0000-0000-0000F0400000}"/>
    <cellStyle name="Normal 2 4 2 3 3 7 2" xfId="16688" xr:uid="{00000000-0005-0000-0000-0000F1400000}"/>
    <cellStyle name="Normal 2 4 2 3 3 8" xfId="16689" xr:uid="{00000000-0005-0000-0000-0000F2400000}"/>
    <cellStyle name="Normal 2 4 2 3 4" xfId="16690" xr:uid="{00000000-0005-0000-0000-0000F3400000}"/>
    <cellStyle name="Normal 2 4 2 3 4 2" xfId="16691" xr:uid="{00000000-0005-0000-0000-0000F4400000}"/>
    <cellStyle name="Normal 2 4 2 3 4 2 2" xfId="16692" xr:uid="{00000000-0005-0000-0000-0000F5400000}"/>
    <cellStyle name="Normal 2 4 2 3 4 2 2 2" xfId="16693" xr:uid="{00000000-0005-0000-0000-0000F6400000}"/>
    <cellStyle name="Normal 2 4 2 3 4 2 3" xfId="16694" xr:uid="{00000000-0005-0000-0000-0000F7400000}"/>
    <cellStyle name="Normal 2 4 2 3 4 3" xfId="16695" xr:uid="{00000000-0005-0000-0000-0000F8400000}"/>
    <cellStyle name="Normal 2 4 2 3 4 3 2" xfId="16696" xr:uid="{00000000-0005-0000-0000-0000F9400000}"/>
    <cellStyle name="Normal 2 4 2 3 4 3 2 2" xfId="16697" xr:uid="{00000000-0005-0000-0000-0000FA400000}"/>
    <cellStyle name="Normal 2 4 2 3 4 3 3" xfId="16698" xr:uid="{00000000-0005-0000-0000-0000FB400000}"/>
    <cellStyle name="Normal 2 4 2 3 4 4" xfId="16699" xr:uid="{00000000-0005-0000-0000-0000FC400000}"/>
    <cellStyle name="Normal 2 4 2 3 4 4 2" xfId="16700" xr:uid="{00000000-0005-0000-0000-0000FD400000}"/>
    <cellStyle name="Normal 2 4 2 3 4 4 2 2" xfId="16701" xr:uid="{00000000-0005-0000-0000-0000FE400000}"/>
    <cellStyle name="Normal 2 4 2 3 4 4 3" xfId="16702" xr:uid="{00000000-0005-0000-0000-0000FF400000}"/>
    <cellStyle name="Normal 2 4 2 3 4 5" xfId="16703" xr:uid="{00000000-0005-0000-0000-000000410000}"/>
    <cellStyle name="Normal 2 4 2 3 4 5 2" xfId="16704" xr:uid="{00000000-0005-0000-0000-000001410000}"/>
    <cellStyle name="Normal 2 4 2 3 4 6" xfId="16705" xr:uid="{00000000-0005-0000-0000-000002410000}"/>
    <cellStyle name="Normal 2 4 2 3 4 6 2" xfId="16706" xr:uid="{00000000-0005-0000-0000-000003410000}"/>
    <cellStyle name="Normal 2 4 2 3 4 7" xfId="16707" xr:uid="{00000000-0005-0000-0000-000004410000}"/>
    <cellStyle name="Normal 2 4 2 3 5" xfId="16708" xr:uid="{00000000-0005-0000-0000-000005410000}"/>
    <cellStyle name="Normal 2 4 2 3 5 2" xfId="16709" xr:uid="{00000000-0005-0000-0000-000006410000}"/>
    <cellStyle name="Normal 2 4 2 3 5 2 2" xfId="16710" xr:uid="{00000000-0005-0000-0000-000007410000}"/>
    <cellStyle name="Normal 2 4 2 3 5 2 2 2" xfId="16711" xr:uid="{00000000-0005-0000-0000-000008410000}"/>
    <cellStyle name="Normal 2 4 2 3 5 2 3" xfId="16712" xr:uid="{00000000-0005-0000-0000-000009410000}"/>
    <cellStyle name="Normal 2 4 2 3 5 3" xfId="16713" xr:uid="{00000000-0005-0000-0000-00000A410000}"/>
    <cellStyle name="Normal 2 4 2 3 5 3 2" xfId="16714" xr:uid="{00000000-0005-0000-0000-00000B410000}"/>
    <cellStyle name="Normal 2 4 2 3 5 3 2 2" xfId="16715" xr:uid="{00000000-0005-0000-0000-00000C410000}"/>
    <cellStyle name="Normal 2 4 2 3 5 3 3" xfId="16716" xr:uid="{00000000-0005-0000-0000-00000D410000}"/>
    <cellStyle name="Normal 2 4 2 3 5 4" xfId="16717" xr:uid="{00000000-0005-0000-0000-00000E410000}"/>
    <cellStyle name="Normal 2 4 2 3 5 4 2" xfId="16718" xr:uid="{00000000-0005-0000-0000-00000F410000}"/>
    <cellStyle name="Normal 2 4 2 3 5 4 2 2" xfId="16719" xr:uid="{00000000-0005-0000-0000-000010410000}"/>
    <cellStyle name="Normal 2 4 2 3 5 4 3" xfId="16720" xr:uid="{00000000-0005-0000-0000-000011410000}"/>
    <cellStyle name="Normal 2 4 2 3 5 5" xfId="16721" xr:uid="{00000000-0005-0000-0000-000012410000}"/>
    <cellStyle name="Normal 2 4 2 3 5 5 2" xfId="16722" xr:uid="{00000000-0005-0000-0000-000013410000}"/>
    <cellStyle name="Normal 2 4 2 3 5 6" xfId="16723" xr:uid="{00000000-0005-0000-0000-000014410000}"/>
    <cellStyle name="Normal 2 4 2 3 5 6 2" xfId="16724" xr:uid="{00000000-0005-0000-0000-000015410000}"/>
    <cellStyle name="Normal 2 4 2 3 5 7" xfId="16725" xr:uid="{00000000-0005-0000-0000-000016410000}"/>
    <cellStyle name="Normal 2 4 2 3 6" xfId="16726" xr:uid="{00000000-0005-0000-0000-000017410000}"/>
    <cellStyle name="Normal 2 4 2 3 6 2" xfId="16727" xr:uid="{00000000-0005-0000-0000-000018410000}"/>
    <cellStyle name="Normal 2 4 2 3 6 2 2" xfId="16728" xr:uid="{00000000-0005-0000-0000-000019410000}"/>
    <cellStyle name="Normal 2 4 2 3 6 3" xfId="16729" xr:uid="{00000000-0005-0000-0000-00001A410000}"/>
    <cellStyle name="Normal 2 4 2 3 7" xfId="16730" xr:uid="{00000000-0005-0000-0000-00001B410000}"/>
    <cellStyle name="Normal 2 4 2 3 7 2" xfId="16731" xr:uid="{00000000-0005-0000-0000-00001C410000}"/>
    <cellStyle name="Normal 2 4 2 3 7 2 2" xfId="16732" xr:uid="{00000000-0005-0000-0000-00001D410000}"/>
    <cellStyle name="Normal 2 4 2 3 7 3" xfId="16733" xr:uid="{00000000-0005-0000-0000-00001E410000}"/>
    <cellStyle name="Normal 2 4 2 3 8" xfId="16734" xr:uid="{00000000-0005-0000-0000-00001F410000}"/>
    <cellStyle name="Normal 2 4 2 3 8 2" xfId="16735" xr:uid="{00000000-0005-0000-0000-000020410000}"/>
    <cellStyle name="Normal 2 4 2 3 8 2 2" xfId="16736" xr:uid="{00000000-0005-0000-0000-000021410000}"/>
    <cellStyle name="Normal 2 4 2 3 8 3" xfId="16737" xr:uid="{00000000-0005-0000-0000-000022410000}"/>
    <cellStyle name="Normal 2 4 2 3 9" xfId="16738" xr:uid="{00000000-0005-0000-0000-000023410000}"/>
    <cellStyle name="Normal 2 4 2 3 9 2" xfId="16739" xr:uid="{00000000-0005-0000-0000-000024410000}"/>
    <cellStyle name="Normal 2 4 2 4" xfId="16740" xr:uid="{00000000-0005-0000-0000-000025410000}"/>
    <cellStyle name="Normal 2 4 2 4 2" xfId="16741" xr:uid="{00000000-0005-0000-0000-000026410000}"/>
    <cellStyle name="Normal 2 4 2 4 2 2" xfId="16742" xr:uid="{00000000-0005-0000-0000-000027410000}"/>
    <cellStyle name="Normal 2 4 2 4 2 2 2" xfId="16743" xr:uid="{00000000-0005-0000-0000-000028410000}"/>
    <cellStyle name="Normal 2 4 2 4 2 2 2 2" xfId="16744" xr:uid="{00000000-0005-0000-0000-000029410000}"/>
    <cellStyle name="Normal 2 4 2 4 2 2 3" xfId="16745" xr:uid="{00000000-0005-0000-0000-00002A410000}"/>
    <cellStyle name="Normal 2 4 2 4 2 3" xfId="16746" xr:uid="{00000000-0005-0000-0000-00002B410000}"/>
    <cellStyle name="Normal 2 4 2 4 2 3 2" xfId="16747" xr:uid="{00000000-0005-0000-0000-00002C410000}"/>
    <cellStyle name="Normal 2 4 2 4 2 3 2 2" xfId="16748" xr:uid="{00000000-0005-0000-0000-00002D410000}"/>
    <cellStyle name="Normal 2 4 2 4 2 3 3" xfId="16749" xr:uid="{00000000-0005-0000-0000-00002E410000}"/>
    <cellStyle name="Normal 2 4 2 4 2 4" xfId="16750" xr:uid="{00000000-0005-0000-0000-00002F410000}"/>
    <cellStyle name="Normal 2 4 2 4 2 4 2" xfId="16751" xr:uid="{00000000-0005-0000-0000-000030410000}"/>
    <cellStyle name="Normal 2 4 2 4 2 4 2 2" xfId="16752" xr:uid="{00000000-0005-0000-0000-000031410000}"/>
    <cellStyle name="Normal 2 4 2 4 2 4 3" xfId="16753" xr:uid="{00000000-0005-0000-0000-000032410000}"/>
    <cellStyle name="Normal 2 4 2 4 2 5" xfId="16754" xr:uid="{00000000-0005-0000-0000-000033410000}"/>
    <cellStyle name="Normal 2 4 2 4 2 5 2" xfId="16755" xr:uid="{00000000-0005-0000-0000-000034410000}"/>
    <cellStyle name="Normal 2 4 2 4 2 6" xfId="16756" xr:uid="{00000000-0005-0000-0000-000035410000}"/>
    <cellStyle name="Normal 2 4 2 4 2 6 2" xfId="16757" xr:uid="{00000000-0005-0000-0000-000036410000}"/>
    <cellStyle name="Normal 2 4 2 4 2 7" xfId="16758" xr:uid="{00000000-0005-0000-0000-000037410000}"/>
    <cellStyle name="Normal 2 4 2 4 3" xfId="16759" xr:uid="{00000000-0005-0000-0000-000038410000}"/>
    <cellStyle name="Normal 2 4 2 4 3 2" xfId="16760" xr:uid="{00000000-0005-0000-0000-000039410000}"/>
    <cellStyle name="Normal 2 4 2 4 3 2 2" xfId="16761" xr:uid="{00000000-0005-0000-0000-00003A410000}"/>
    <cellStyle name="Normal 2 4 2 4 3 2 2 2" xfId="16762" xr:uid="{00000000-0005-0000-0000-00003B410000}"/>
    <cellStyle name="Normal 2 4 2 4 3 2 3" xfId="16763" xr:uid="{00000000-0005-0000-0000-00003C410000}"/>
    <cellStyle name="Normal 2 4 2 4 3 3" xfId="16764" xr:uid="{00000000-0005-0000-0000-00003D410000}"/>
    <cellStyle name="Normal 2 4 2 4 3 3 2" xfId="16765" xr:uid="{00000000-0005-0000-0000-00003E410000}"/>
    <cellStyle name="Normal 2 4 2 4 3 3 2 2" xfId="16766" xr:uid="{00000000-0005-0000-0000-00003F410000}"/>
    <cellStyle name="Normal 2 4 2 4 3 3 3" xfId="16767" xr:uid="{00000000-0005-0000-0000-000040410000}"/>
    <cellStyle name="Normal 2 4 2 4 3 4" xfId="16768" xr:uid="{00000000-0005-0000-0000-000041410000}"/>
    <cellStyle name="Normal 2 4 2 4 3 4 2" xfId="16769" xr:uid="{00000000-0005-0000-0000-000042410000}"/>
    <cellStyle name="Normal 2 4 2 4 3 4 2 2" xfId="16770" xr:uid="{00000000-0005-0000-0000-000043410000}"/>
    <cellStyle name="Normal 2 4 2 4 3 4 3" xfId="16771" xr:uid="{00000000-0005-0000-0000-000044410000}"/>
    <cellStyle name="Normal 2 4 2 4 3 5" xfId="16772" xr:uid="{00000000-0005-0000-0000-000045410000}"/>
    <cellStyle name="Normal 2 4 2 4 3 5 2" xfId="16773" xr:uid="{00000000-0005-0000-0000-000046410000}"/>
    <cellStyle name="Normal 2 4 2 4 3 6" xfId="16774" xr:uid="{00000000-0005-0000-0000-000047410000}"/>
    <cellStyle name="Normal 2 4 2 4 3 6 2" xfId="16775" xr:uid="{00000000-0005-0000-0000-000048410000}"/>
    <cellStyle name="Normal 2 4 2 4 3 7" xfId="16776" xr:uid="{00000000-0005-0000-0000-000049410000}"/>
    <cellStyle name="Normal 2 4 2 4 4" xfId="16777" xr:uid="{00000000-0005-0000-0000-00004A410000}"/>
    <cellStyle name="Normal 2 4 2 4 4 2" xfId="16778" xr:uid="{00000000-0005-0000-0000-00004B410000}"/>
    <cellStyle name="Normal 2 4 2 4 4 2 2" xfId="16779" xr:uid="{00000000-0005-0000-0000-00004C410000}"/>
    <cellStyle name="Normal 2 4 2 4 4 3" xfId="16780" xr:uid="{00000000-0005-0000-0000-00004D410000}"/>
    <cellStyle name="Normal 2 4 2 4 5" xfId="16781" xr:uid="{00000000-0005-0000-0000-00004E410000}"/>
    <cellStyle name="Normal 2 4 2 4 5 2" xfId="16782" xr:uid="{00000000-0005-0000-0000-00004F410000}"/>
    <cellStyle name="Normal 2 4 2 4 5 2 2" xfId="16783" xr:uid="{00000000-0005-0000-0000-000050410000}"/>
    <cellStyle name="Normal 2 4 2 4 5 3" xfId="16784" xr:uid="{00000000-0005-0000-0000-000051410000}"/>
    <cellStyle name="Normal 2 4 2 4 6" xfId="16785" xr:uid="{00000000-0005-0000-0000-000052410000}"/>
    <cellStyle name="Normal 2 4 2 4 6 2" xfId="16786" xr:uid="{00000000-0005-0000-0000-000053410000}"/>
    <cellStyle name="Normal 2 4 2 4 6 2 2" xfId="16787" xr:uid="{00000000-0005-0000-0000-000054410000}"/>
    <cellStyle name="Normal 2 4 2 4 6 3" xfId="16788" xr:uid="{00000000-0005-0000-0000-000055410000}"/>
    <cellStyle name="Normal 2 4 2 4 7" xfId="16789" xr:uid="{00000000-0005-0000-0000-000056410000}"/>
    <cellStyle name="Normal 2 4 2 4 7 2" xfId="16790" xr:uid="{00000000-0005-0000-0000-000057410000}"/>
    <cellStyle name="Normal 2 4 2 4 8" xfId="16791" xr:uid="{00000000-0005-0000-0000-000058410000}"/>
    <cellStyle name="Normal 2 4 2 4 8 2" xfId="16792" xr:uid="{00000000-0005-0000-0000-000059410000}"/>
    <cellStyle name="Normal 2 4 2 4 9" xfId="16793" xr:uid="{00000000-0005-0000-0000-00005A410000}"/>
    <cellStyle name="Normal 2 4 2 5" xfId="16794" xr:uid="{00000000-0005-0000-0000-00005B410000}"/>
    <cellStyle name="Normal 2 4 2 5 2" xfId="16795" xr:uid="{00000000-0005-0000-0000-00005C410000}"/>
    <cellStyle name="Normal 2 4 2 5 2 2" xfId="16796" xr:uid="{00000000-0005-0000-0000-00005D410000}"/>
    <cellStyle name="Normal 2 4 2 5 2 2 2" xfId="16797" xr:uid="{00000000-0005-0000-0000-00005E410000}"/>
    <cellStyle name="Normal 2 4 2 5 2 2 2 2" xfId="16798" xr:uid="{00000000-0005-0000-0000-00005F410000}"/>
    <cellStyle name="Normal 2 4 2 5 2 2 3" xfId="16799" xr:uid="{00000000-0005-0000-0000-000060410000}"/>
    <cellStyle name="Normal 2 4 2 5 2 3" xfId="16800" xr:uid="{00000000-0005-0000-0000-000061410000}"/>
    <cellStyle name="Normal 2 4 2 5 2 3 2" xfId="16801" xr:uid="{00000000-0005-0000-0000-000062410000}"/>
    <cellStyle name="Normal 2 4 2 5 2 3 2 2" xfId="16802" xr:uid="{00000000-0005-0000-0000-000063410000}"/>
    <cellStyle name="Normal 2 4 2 5 2 3 3" xfId="16803" xr:uid="{00000000-0005-0000-0000-000064410000}"/>
    <cellStyle name="Normal 2 4 2 5 2 4" xfId="16804" xr:uid="{00000000-0005-0000-0000-000065410000}"/>
    <cellStyle name="Normal 2 4 2 5 2 4 2" xfId="16805" xr:uid="{00000000-0005-0000-0000-000066410000}"/>
    <cellStyle name="Normal 2 4 2 5 2 4 2 2" xfId="16806" xr:uid="{00000000-0005-0000-0000-000067410000}"/>
    <cellStyle name="Normal 2 4 2 5 2 4 3" xfId="16807" xr:uid="{00000000-0005-0000-0000-000068410000}"/>
    <cellStyle name="Normal 2 4 2 5 2 5" xfId="16808" xr:uid="{00000000-0005-0000-0000-000069410000}"/>
    <cellStyle name="Normal 2 4 2 5 2 5 2" xfId="16809" xr:uid="{00000000-0005-0000-0000-00006A410000}"/>
    <cellStyle name="Normal 2 4 2 5 2 6" xfId="16810" xr:uid="{00000000-0005-0000-0000-00006B410000}"/>
    <cellStyle name="Normal 2 4 2 5 2 6 2" xfId="16811" xr:uid="{00000000-0005-0000-0000-00006C410000}"/>
    <cellStyle name="Normal 2 4 2 5 2 7" xfId="16812" xr:uid="{00000000-0005-0000-0000-00006D410000}"/>
    <cellStyle name="Normal 2 4 2 5 3" xfId="16813" xr:uid="{00000000-0005-0000-0000-00006E410000}"/>
    <cellStyle name="Normal 2 4 2 5 3 2" xfId="16814" xr:uid="{00000000-0005-0000-0000-00006F410000}"/>
    <cellStyle name="Normal 2 4 2 5 3 2 2" xfId="16815" xr:uid="{00000000-0005-0000-0000-000070410000}"/>
    <cellStyle name="Normal 2 4 2 5 3 3" xfId="16816" xr:uid="{00000000-0005-0000-0000-000071410000}"/>
    <cellStyle name="Normal 2 4 2 5 4" xfId="16817" xr:uid="{00000000-0005-0000-0000-000072410000}"/>
    <cellStyle name="Normal 2 4 2 5 4 2" xfId="16818" xr:uid="{00000000-0005-0000-0000-000073410000}"/>
    <cellStyle name="Normal 2 4 2 5 4 2 2" xfId="16819" xr:uid="{00000000-0005-0000-0000-000074410000}"/>
    <cellStyle name="Normal 2 4 2 5 4 3" xfId="16820" xr:uid="{00000000-0005-0000-0000-000075410000}"/>
    <cellStyle name="Normal 2 4 2 5 5" xfId="16821" xr:uid="{00000000-0005-0000-0000-000076410000}"/>
    <cellStyle name="Normal 2 4 2 5 5 2" xfId="16822" xr:uid="{00000000-0005-0000-0000-000077410000}"/>
    <cellStyle name="Normal 2 4 2 5 5 2 2" xfId="16823" xr:uid="{00000000-0005-0000-0000-000078410000}"/>
    <cellStyle name="Normal 2 4 2 5 5 3" xfId="16824" xr:uid="{00000000-0005-0000-0000-000079410000}"/>
    <cellStyle name="Normal 2 4 2 5 6" xfId="16825" xr:uid="{00000000-0005-0000-0000-00007A410000}"/>
    <cellStyle name="Normal 2 4 2 5 6 2" xfId="16826" xr:uid="{00000000-0005-0000-0000-00007B410000}"/>
    <cellStyle name="Normal 2 4 2 5 7" xfId="16827" xr:uid="{00000000-0005-0000-0000-00007C410000}"/>
    <cellStyle name="Normal 2 4 2 5 7 2" xfId="16828" xr:uid="{00000000-0005-0000-0000-00007D410000}"/>
    <cellStyle name="Normal 2 4 2 5 8" xfId="16829" xr:uid="{00000000-0005-0000-0000-00007E410000}"/>
    <cellStyle name="Normal 2 4 2 6" xfId="16830" xr:uid="{00000000-0005-0000-0000-00007F410000}"/>
    <cellStyle name="Normal 2 4 2 6 2" xfId="16831" xr:uid="{00000000-0005-0000-0000-000080410000}"/>
    <cellStyle name="Normal 2 4 2 6 2 2" xfId="16832" xr:uid="{00000000-0005-0000-0000-000081410000}"/>
    <cellStyle name="Normal 2 4 2 6 2 2 2" xfId="16833" xr:uid="{00000000-0005-0000-0000-000082410000}"/>
    <cellStyle name="Normal 2 4 2 6 2 3" xfId="16834" xr:uid="{00000000-0005-0000-0000-000083410000}"/>
    <cellStyle name="Normal 2 4 2 6 3" xfId="16835" xr:uid="{00000000-0005-0000-0000-000084410000}"/>
    <cellStyle name="Normal 2 4 2 6 3 2" xfId="16836" xr:uid="{00000000-0005-0000-0000-000085410000}"/>
    <cellStyle name="Normal 2 4 2 6 3 2 2" xfId="16837" xr:uid="{00000000-0005-0000-0000-000086410000}"/>
    <cellStyle name="Normal 2 4 2 6 3 3" xfId="16838" xr:uid="{00000000-0005-0000-0000-000087410000}"/>
    <cellStyle name="Normal 2 4 2 6 4" xfId="16839" xr:uid="{00000000-0005-0000-0000-000088410000}"/>
    <cellStyle name="Normal 2 4 2 6 4 2" xfId="16840" xr:uid="{00000000-0005-0000-0000-000089410000}"/>
    <cellStyle name="Normal 2 4 2 6 4 2 2" xfId="16841" xr:uid="{00000000-0005-0000-0000-00008A410000}"/>
    <cellStyle name="Normal 2 4 2 6 4 3" xfId="16842" xr:uid="{00000000-0005-0000-0000-00008B410000}"/>
    <cellStyle name="Normal 2 4 2 6 5" xfId="16843" xr:uid="{00000000-0005-0000-0000-00008C410000}"/>
    <cellStyle name="Normal 2 4 2 6 5 2" xfId="16844" xr:uid="{00000000-0005-0000-0000-00008D410000}"/>
    <cellStyle name="Normal 2 4 2 6 6" xfId="16845" xr:uid="{00000000-0005-0000-0000-00008E410000}"/>
    <cellStyle name="Normal 2 4 2 6 6 2" xfId="16846" xr:uid="{00000000-0005-0000-0000-00008F410000}"/>
    <cellStyle name="Normal 2 4 2 6 7" xfId="16847" xr:uid="{00000000-0005-0000-0000-000090410000}"/>
    <cellStyle name="Normal 2 4 2 7" xfId="16848" xr:uid="{00000000-0005-0000-0000-000091410000}"/>
    <cellStyle name="Normal 2 4 2 7 2" xfId="16849" xr:uid="{00000000-0005-0000-0000-000092410000}"/>
    <cellStyle name="Normal 2 4 2 7 2 2" xfId="16850" xr:uid="{00000000-0005-0000-0000-000093410000}"/>
    <cellStyle name="Normal 2 4 2 7 2 2 2" xfId="16851" xr:uid="{00000000-0005-0000-0000-000094410000}"/>
    <cellStyle name="Normal 2 4 2 7 2 3" xfId="16852" xr:uid="{00000000-0005-0000-0000-000095410000}"/>
    <cellStyle name="Normal 2 4 2 7 3" xfId="16853" xr:uid="{00000000-0005-0000-0000-000096410000}"/>
    <cellStyle name="Normal 2 4 2 7 3 2" xfId="16854" xr:uid="{00000000-0005-0000-0000-000097410000}"/>
    <cellStyle name="Normal 2 4 2 7 3 2 2" xfId="16855" xr:uid="{00000000-0005-0000-0000-000098410000}"/>
    <cellStyle name="Normal 2 4 2 7 3 3" xfId="16856" xr:uid="{00000000-0005-0000-0000-000099410000}"/>
    <cellStyle name="Normal 2 4 2 7 4" xfId="16857" xr:uid="{00000000-0005-0000-0000-00009A410000}"/>
    <cellStyle name="Normal 2 4 2 7 4 2" xfId="16858" xr:uid="{00000000-0005-0000-0000-00009B410000}"/>
    <cellStyle name="Normal 2 4 2 7 4 2 2" xfId="16859" xr:uid="{00000000-0005-0000-0000-00009C410000}"/>
    <cellStyle name="Normal 2 4 2 7 4 3" xfId="16860" xr:uid="{00000000-0005-0000-0000-00009D410000}"/>
    <cellStyle name="Normal 2 4 2 7 5" xfId="16861" xr:uid="{00000000-0005-0000-0000-00009E410000}"/>
    <cellStyle name="Normal 2 4 2 7 5 2" xfId="16862" xr:uid="{00000000-0005-0000-0000-00009F410000}"/>
    <cellStyle name="Normal 2 4 2 7 6" xfId="16863" xr:uid="{00000000-0005-0000-0000-0000A0410000}"/>
    <cellStyle name="Normal 2 4 2 7 6 2" xfId="16864" xr:uid="{00000000-0005-0000-0000-0000A1410000}"/>
    <cellStyle name="Normal 2 4 2 7 7" xfId="16865" xr:uid="{00000000-0005-0000-0000-0000A2410000}"/>
    <cellStyle name="Normal 2 4 2 8" xfId="16866" xr:uid="{00000000-0005-0000-0000-0000A3410000}"/>
    <cellStyle name="Normal 2 4 2 8 2" xfId="16867" xr:uid="{00000000-0005-0000-0000-0000A4410000}"/>
    <cellStyle name="Normal 2 4 2 8 2 2" xfId="16868" xr:uid="{00000000-0005-0000-0000-0000A5410000}"/>
    <cellStyle name="Normal 2 4 2 8 3" xfId="16869" xr:uid="{00000000-0005-0000-0000-0000A6410000}"/>
    <cellStyle name="Normal 2 4 2 9" xfId="16870" xr:uid="{00000000-0005-0000-0000-0000A7410000}"/>
    <cellStyle name="Normal 2 4 2 9 2" xfId="16871" xr:uid="{00000000-0005-0000-0000-0000A8410000}"/>
    <cellStyle name="Normal 2 4 2 9 2 2" xfId="16872" xr:uid="{00000000-0005-0000-0000-0000A9410000}"/>
    <cellStyle name="Normal 2 4 2 9 3" xfId="16873" xr:uid="{00000000-0005-0000-0000-0000AA410000}"/>
    <cellStyle name="Normal 2 4 2_Confidential Information" xfId="16874" xr:uid="{00000000-0005-0000-0000-0000AB410000}"/>
    <cellStyle name="Normal 2 4 3" xfId="485" xr:uid="{00000000-0005-0000-0000-0000AC410000}"/>
    <cellStyle name="Normal 2 4 3 10" xfId="16875" xr:uid="{00000000-0005-0000-0000-0000AD410000}"/>
    <cellStyle name="Normal 2 4 3 10 2" xfId="16876" xr:uid="{00000000-0005-0000-0000-0000AE410000}"/>
    <cellStyle name="Normal 2 4 3 10 2 2" xfId="16877" xr:uid="{00000000-0005-0000-0000-0000AF410000}"/>
    <cellStyle name="Normal 2 4 3 10 3" xfId="16878" xr:uid="{00000000-0005-0000-0000-0000B0410000}"/>
    <cellStyle name="Normal 2 4 3 11" xfId="16879" xr:uid="{00000000-0005-0000-0000-0000B1410000}"/>
    <cellStyle name="Normal 2 4 3 11 2" xfId="16880" xr:uid="{00000000-0005-0000-0000-0000B2410000}"/>
    <cellStyle name="Normal 2 4 3 12" xfId="16881" xr:uid="{00000000-0005-0000-0000-0000B3410000}"/>
    <cellStyle name="Normal 2 4 3 12 2" xfId="16882" xr:uid="{00000000-0005-0000-0000-0000B4410000}"/>
    <cellStyle name="Normal 2 4 3 13" xfId="16883" xr:uid="{00000000-0005-0000-0000-0000B5410000}"/>
    <cellStyle name="Normal 2 4 3 2" xfId="486" xr:uid="{00000000-0005-0000-0000-0000B6410000}"/>
    <cellStyle name="Normal 2 4 3 2 10" xfId="16884" xr:uid="{00000000-0005-0000-0000-0000B7410000}"/>
    <cellStyle name="Normal 2 4 3 2 10 2" xfId="16885" xr:uid="{00000000-0005-0000-0000-0000B8410000}"/>
    <cellStyle name="Normal 2 4 3 2 11" xfId="16886" xr:uid="{00000000-0005-0000-0000-0000B9410000}"/>
    <cellStyle name="Normal 2 4 3 2 2" xfId="16887" xr:uid="{00000000-0005-0000-0000-0000BA410000}"/>
    <cellStyle name="Normal 2 4 3 2 2 2" xfId="16888" xr:uid="{00000000-0005-0000-0000-0000BB410000}"/>
    <cellStyle name="Normal 2 4 3 2 2 2 2" xfId="16889" xr:uid="{00000000-0005-0000-0000-0000BC410000}"/>
    <cellStyle name="Normal 2 4 3 2 2 2 2 2" xfId="16890" xr:uid="{00000000-0005-0000-0000-0000BD410000}"/>
    <cellStyle name="Normal 2 4 3 2 2 2 2 2 2" xfId="16891" xr:uid="{00000000-0005-0000-0000-0000BE410000}"/>
    <cellStyle name="Normal 2 4 3 2 2 2 2 3" xfId="16892" xr:uid="{00000000-0005-0000-0000-0000BF410000}"/>
    <cellStyle name="Normal 2 4 3 2 2 2 3" xfId="16893" xr:uid="{00000000-0005-0000-0000-0000C0410000}"/>
    <cellStyle name="Normal 2 4 3 2 2 2 3 2" xfId="16894" xr:uid="{00000000-0005-0000-0000-0000C1410000}"/>
    <cellStyle name="Normal 2 4 3 2 2 2 3 2 2" xfId="16895" xr:uid="{00000000-0005-0000-0000-0000C2410000}"/>
    <cellStyle name="Normal 2 4 3 2 2 2 3 3" xfId="16896" xr:uid="{00000000-0005-0000-0000-0000C3410000}"/>
    <cellStyle name="Normal 2 4 3 2 2 2 4" xfId="16897" xr:uid="{00000000-0005-0000-0000-0000C4410000}"/>
    <cellStyle name="Normal 2 4 3 2 2 2 4 2" xfId="16898" xr:uid="{00000000-0005-0000-0000-0000C5410000}"/>
    <cellStyle name="Normal 2 4 3 2 2 2 4 2 2" xfId="16899" xr:uid="{00000000-0005-0000-0000-0000C6410000}"/>
    <cellStyle name="Normal 2 4 3 2 2 2 4 3" xfId="16900" xr:uid="{00000000-0005-0000-0000-0000C7410000}"/>
    <cellStyle name="Normal 2 4 3 2 2 2 5" xfId="16901" xr:uid="{00000000-0005-0000-0000-0000C8410000}"/>
    <cellStyle name="Normal 2 4 3 2 2 2 5 2" xfId="16902" xr:uid="{00000000-0005-0000-0000-0000C9410000}"/>
    <cellStyle name="Normal 2 4 3 2 2 2 6" xfId="16903" xr:uid="{00000000-0005-0000-0000-0000CA410000}"/>
    <cellStyle name="Normal 2 4 3 2 2 2 6 2" xfId="16904" xr:uid="{00000000-0005-0000-0000-0000CB410000}"/>
    <cellStyle name="Normal 2 4 3 2 2 2 7" xfId="16905" xr:uid="{00000000-0005-0000-0000-0000CC410000}"/>
    <cellStyle name="Normal 2 4 3 2 2 3" xfId="16906" xr:uid="{00000000-0005-0000-0000-0000CD410000}"/>
    <cellStyle name="Normal 2 4 3 2 2 3 2" xfId="16907" xr:uid="{00000000-0005-0000-0000-0000CE410000}"/>
    <cellStyle name="Normal 2 4 3 2 2 3 2 2" xfId="16908" xr:uid="{00000000-0005-0000-0000-0000CF410000}"/>
    <cellStyle name="Normal 2 4 3 2 2 3 2 2 2" xfId="16909" xr:uid="{00000000-0005-0000-0000-0000D0410000}"/>
    <cellStyle name="Normal 2 4 3 2 2 3 2 3" xfId="16910" xr:uid="{00000000-0005-0000-0000-0000D1410000}"/>
    <cellStyle name="Normal 2 4 3 2 2 3 3" xfId="16911" xr:uid="{00000000-0005-0000-0000-0000D2410000}"/>
    <cellStyle name="Normal 2 4 3 2 2 3 3 2" xfId="16912" xr:uid="{00000000-0005-0000-0000-0000D3410000}"/>
    <cellStyle name="Normal 2 4 3 2 2 3 3 2 2" xfId="16913" xr:uid="{00000000-0005-0000-0000-0000D4410000}"/>
    <cellStyle name="Normal 2 4 3 2 2 3 3 3" xfId="16914" xr:uid="{00000000-0005-0000-0000-0000D5410000}"/>
    <cellStyle name="Normal 2 4 3 2 2 3 4" xfId="16915" xr:uid="{00000000-0005-0000-0000-0000D6410000}"/>
    <cellStyle name="Normal 2 4 3 2 2 3 4 2" xfId="16916" xr:uid="{00000000-0005-0000-0000-0000D7410000}"/>
    <cellStyle name="Normal 2 4 3 2 2 3 4 2 2" xfId="16917" xr:uid="{00000000-0005-0000-0000-0000D8410000}"/>
    <cellStyle name="Normal 2 4 3 2 2 3 4 3" xfId="16918" xr:uid="{00000000-0005-0000-0000-0000D9410000}"/>
    <cellStyle name="Normal 2 4 3 2 2 3 5" xfId="16919" xr:uid="{00000000-0005-0000-0000-0000DA410000}"/>
    <cellStyle name="Normal 2 4 3 2 2 3 5 2" xfId="16920" xr:uid="{00000000-0005-0000-0000-0000DB410000}"/>
    <cellStyle name="Normal 2 4 3 2 2 3 6" xfId="16921" xr:uid="{00000000-0005-0000-0000-0000DC410000}"/>
    <cellStyle name="Normal 2 4 3 2 2 3 6 2" xfId="16922" xr:uid="{00000000-0005-0000-0000-0000DD410000}"/>
    <cellStyle name="Normal 2 4 3 2 2 3 7" xfId="16923" xr:uid="{00000000-0005-0000-0000-0000DE410000}"/>
    <cellStyle name="Normal 2 4 3 2 2 4" xfId="16924" xr:uid="{00000000-0005-0000-0000-0000DF410000}"/>
    <cellStyle name="Normal 2 4 3 2 2 4 2" xfId="16925" xr:uid="{00000000-0005-0000-0000-0000E0410000}"/>
    <cellStyle name="Normal 2 4 3 2 2 4 2 2" xfId="16926" xr:uid="{00000000-0005-0000-0000-0000E1410000}"/>
    <cellStyle name="Normal 2 4 3 2 2 4 3" xfId="16927" xr:uid="{00000000-0005-0000-0000-0000E2410000}"/>
    <cellStyle name="Normal 2 4 3 2 2 5" xfId="16928" xr:uid="{00000000-0005-0000-0000-0000E3410000}"/>
    <cellStyle name="Normal 2 4 3 2 2 5 2" xfId="16929" xr:uid="{00000000-0005-0000-0000-0000E4410000}"/>
    <cellStyle name="Normal 2 4 3 2 2 5 2 2" xfId="16930" xr:uid="{00000000-0005-0000-0000-0000E5410000}"/>
    <cellStyle name="Normal 2 4 3 2 2 5 3" xfId="16931" xr:uid="{00000000-0005-0000-0000-0000E6410000}"/>
    <cellStyle name="Normal 2 4 3 2 2 6" xfId="16932" xr:uid="{00000000-0005-0000-0000-0000E7410000}"/>
    <cellStyle name="Normal 2 4 3 2 2 6 2" xfId="16933" xr:uid="{00000000-0005-0000-0000-0000E8410000}"/>
    <cellStyle name="Normal 2 4 3 2 2 6 2 2" xfId="16934" xr:uid="{00000000-0005-0000-0000-0000E9410000}"/>
    <cellStyle name="Normal 2 4 3 2 2 6 3" xfId="16935" xr:uid="{00000000-0005-0000-0000-0000EA410000}"/>
    <cellStyle name="Normal 2 4 3 2 2 7" xfId="16936" xr:uid="{00000000-0005-0000-0000-0000EB410000}"/>
    <cellStyle name="Normal 2 4 3 2 2 7 2" xfId="16937" xr:uid="{00000000-0005-0000-0000-0000EC410000}"/>
    <cellStyle name="Normal 2 4 3 2 2 8" xfId="16938" xr:uid="{00000000-0005-0000-0000-0000ED410000}"/>
    <cellStyle name="Normal 2 4 3 2 2 8 2" xfId="16939" xr:uid="{00000000-0005-0000-0000-0000EE410000}"/>
    <cellStyle name="Normal 2 4 3 2 2 9" xfId="16940" xr:uid="{00000000-0005-0000-0000-0000EF410000}"/>
    <cellStyle name="Normal 2 4 3 2 3" xfId="16941" xr:uid="{00000000-0005-0000-0000-0000F0410000}"/>
    <cellStyle name="Normal 2 4 3 2 3 2" xfId="16942" xr:uid="{00000000-0005-0000-0000-0000F1410000}"/>
    <cellStyle name="Normal 2 4 3 2 3 2 2" xfId="16943" xr:uid="{00000000-0005-0000-0000-0000F2410000}"/>
    <cellStyle name="Normal 2 4 3 2 3 2 2 2" xfId="16944" xr:uid="{00000000-0005-0000-0000-0000F3410000}"/>
    <cellStyle name="Normal 2 4 3 2 3 2 2 2 2" xfId="16945" xr:uid="{00000000-0005-0000-0000-0000F4410000}"/>
    <cellStyle name="Normal 2 4 3 2 3 2 2 3" xfId="16946" xr:uid="{00000000-0005-0000-0000-0000F5410000}"/>
    <cellStyle name="Normal 2 4 3 2 3 2 3" xfId="16947" xr:uid="{00000000-0005-0000-0000-0000F6410000}"/>
    <cellStyle name="Normal 2 4 3 2 3 2 3 2" xfId="16948" xr:uid="{00000000-0005-0000-0000-0000F7410000}"/>
    <cellStyle name="Normal 2 4 3 2 3 2 3 2 2" xfId="16949" xr:uid="{00000000-0005-0000-0000-0000F8410000}"/>
    <cellStyle name="Normal 2 4 3 2 3 2 3 3" xfId="16950" xr:uid="{00000000-0005-0000-0000-0000F9410000}"/>
    <cellStyle name="Normal 2 4 3 2 3 2 4" xfId="16951" xr:uid="{00000000-0005-0000-0000-0000FA410000}"/>
    <cellStyle name="Normal 2 4 3 2 3 2 4 2" xfId="16952" xr:uid="{00000000-0005-0000-0000-0000FB410000}"/>
    <cellStyle name="Normal 2 4 3 2 3 2 4 2 2" xfId="16953" xr:uid="{00000000-0005-0000-0000-0000FC410000}"/>
    <cellStyle name="Normal 2 4 3 2 3 2 4 3" xfId="16954" xr:uid="{00000000-0005-0000-0000-0000FD410000}"/>
    <cellStyle name="Normal 2 4 3 2 3 2 5" xfId="16955" xr:uid="{00000000-0005-0000-0000-0000FE410000}"/>
    <cellStyle name="Normal 2 4 3 2 3 2 5 2" xfId="16956" xr:uid="{00000000-0005-0000-0000-0000FF410000}"/>
    <cellStyle name="Normal 2 4 3 2 3 2 6" xfId="16957" xr:uid="{00000000-0005-0000-0000-000000420000}"/>
    <cellStyle name="Normal 2 4 3 2 3 2 6 2" xfId="16958" xr:uid="{00000000-0005-0000-0000-000001420000}"/>
    <cellStyle name="Normal 2 4 3 2 3 2 7" xfId="16959" xr:uid="{00000000-0005-0000-0000-000002420000}"/>
    <cellStyle name="Normal 2 4 3 2 3 3" xfId="16960" xr:uid="{00000000-0005-0000-0000-000003420000}"/>
    <cellStyle name="Normal 2 4 3 2 3 3 2" xfId="16961" xr:uid="{00000000-0005-0000-0000-000004420000}"/>
    <cellStyle name="Normal 2 4 3 2 3 3 2 2" xfId="16962" xr:uid="{00000000-0005-0000-0000-000005420000}"/>
    <cellStyle name="Normal 2 4 3 2 3 3 3" xfId="16963" xr:uid="{00000000-0005-0000-0000-000006420000}"/>
    <cellStyle name="Normal 2 4 3 2 3 4" xfId="16964" xr:uid="{00000000-0005-0000-0000-000007420000}"/>
    <cellStyle name="Normal 2 4 3 2 3 4 2" xfId="16965" xr:uid="{00000000-0005-0000-0000-000008420000}"/>
    <cellStyle name="Normal 2 4 3 2 3 4 2 2" xfId="16966" xr:uid="{00000000-0005-0000-0000-000009420000}"/>
    <cellStyle name="Normal 2 4 3 2 3 4 3" xfId="16967" xr:uid="{00000000-0005-0000-0000-00000A420000}"/>
    <cellStyle name="Normal 2 4 3 2 3 5" xfId="16968" xr:uid="{00000000-0005-0000-0000-00000B420000}"/>
    <cellStyle name="Normal 2 4 3 2 3 5 2" xfId="16969" xr:uid="{00000000-0005-0000-0000-00000C420000}"/>
    <cellStyle name="Normal 2 4 3 2 3 5 2 2" xfId="16970" xr:uid="{00000000-0005-0000-0000-00000D420000}"/>
    <cellStyle name="Normal 2 4 3 2 3 5 3" xfId="16971" xr:uid="{00000000-0005-0000-0000-00000E420000}"/>
    <cellStyle name="Normal 2 4 3 2 3 6" xfId="16972" xr:uid="{00000000-0005-0000-0000-00000F420000}"/>
    <cellStyle name="Normal 2 4 3 2 3 6 2" xfId="16973" xr:uid="{00000000-0005-0000-0000-000010420000}"/>
    <cellStyle name="Normal 2 4 3 2 3 7" xfId="16974" xr:uid="{00000000-0005-0000-0000-000011420000}"/>
    <cellStyle name="Normal 2 4 3 2 3 7 2" xfId="16975" xr:uid="{00000000-0005-0000-0000-000012420000}"/>
    <cellStyle name="Normal 2 4 3 2 3 8" xfId="16976" xr:uid="{00000000-0005-0000-0000-000013420000}"/>
    <cellStyle name="Normal 2 4 3 2 4" xfId="16977" xr:uid="{00000000-0005-0000-0000-000014420000}"/>
    <cellStyle name="Normal 2 4 3 2 4 2" xfId="16978" xr:uid="{00000000-0005-0000-0000-000015420000}"/>
    <cellStyle name="Normal 2 4 3 2 4 2 2" xfId="16979" xr:uid="{00000000-0005-0000-0000-000016420000}"/>
    <cellStyle name="Normal 2 4 3 2 4 2 2 2" xfId="16980" xr:uid="{00000000-0005-0000-0000-000017420000}"/>
    <cellStyle name="Normal 2 4 3 2 4 2 3" xfId="16981" xr:uid="{00000000-0005-0000-0000-000018420000}"/>
    <cellStyle name="Normal 2 4 3 2 4 3" xfId="16982" xr:uid="{00000000-0005-0000-0000-000019420000}"/>
    <cellStyle name="Normal 2 4 3 2 4 3 2" xfId="16983" xr:uid="{00000000-0005-0000-0000-00001A420000}"/>
    <cellStyle name="Normal 2 4 3 2 4 3 2 2" xfId="16984" xr:uid="{00000000-0005-0000-0000-00001B420000}"/>
    <cellStyle name="Normal 2 4 3 2 4 3 3" xfId="16985" xr:uid="{00000000-0005-0000-0000-00001C420000}"/>
    <cellStyle name="Normal 2 4 3 2 4 4" xfId="16986" xr:uid="{00000000-0005-0000-0000-00001D420000}"/>
    <cellStyle name="Normal 2 4 3 2 4 4 2" xfId="16987" xr:uid="{00000000-0005-0000-0000-00001E420000}"/>
    <cellStyle name="Normal 2 4 3 2 4 4 2 2" xfId="16988" xr:uid="{00000000-0005-0000-0000-00001F420000}"/>
    <cellStyle name="Normal 2 4 3 2 4 4 3" xfId="16989" xr:uid="{00000000-0005-0000-0000-000020420000}"/>
    <cellStyle name="Normal 2 4 3 2 4 5" xfId="16990" xr:uid="{00000000-0005-0000-0000-000021420000}"/>
    <cellStyle name="Normal 2 4 3 2 4 5 2" xfId="16991" xr:uid="{00000000-0005-0000-0000-000022420000}"/>
    <cellStyle name="Normal 2 4 3 2 4 6" xfId="16992" xr:uid="{00000000-0005-0000-0000-000023420000}"/>
    <cellStyle name="Normal 2 4 3 2 4 6 2" xfId="16993" xr:uid="{00000000-0005-0000-0000-000024420000}"/>
    <cellStyle name="Normal 2 4 3 2 4 7" xfId="16994" xr:uid="{00000000-0005-0000-0000-000025420000}"/>
    <cellStyle name="Normal 2 4 3 2 5" xfId="16995" xr:uid="{00000000-0005-0000-0000-000026420000}"/>
    <cellStyle name="Normal 2 4 3 2 5 2" xfId="16996" xr:uid="{00000000-0005-0000-0000-000027420000}"/>
    <cellStyle name="Normal 2 4 3 2 5 2 2" xfId="16997" xr:uid="{00000000-0005-0000-0000-000028420000}"/>
    <cellStyle name="Normal 2 4 3 2 5 2 2 2" xfId="16998" xr:uid="{00000000-0005-0000-0000-000029420000}"/>
    <cellStyle name="Normal 2 4 3 2 5 2 3" xfId="16999" xr:uid="{00000000-0005-0000-0000-00002A420000}"/>
    <cellStyle name="Normal 2 4 3 2 5 3" xfId="17000" xr:uid="{00000000-0005-0000-0000-00002B420000}"/>
    <cellStyle name="Normal 2 4 3 2 5 3 2" xfId="17001" xr:uid="{00000000-0005-0000-0000-00002C420000}"/>
    <cellStyle name="Normal 2 4 3 2 5 3 2 2" xfId="17002" xr:uid="{00000000-0005-0000-0000-00002D420000}"/>
    <cellStyle name="Normal 2 4 3 2 5 3 3" xfId="17003" xr:uid="{00000000-0005-0000-0000-00002E420000}"/>
    <cellStyle name="Normal 2 4 3 2 5 4" xfId="17004" xr:uid="{00000000-0005-0000-0000-00002F420000}"/>
    <cellStyle name="Normal 2 4 3 2 5 4 2" xfId="17005" xr:uid="{00000000-0005-0000-0000-000030420000}"/>
    <cellStyle name="Normal 2 4 3 2 5 4 2 2" xfId="17006" xr:uid="{00000000-0005-0000-0000-000031420000}"/>
    <cellStyle name="Normal 2 4 3 2 5 4 3" xfId="17007" xr:uid="{00000000-0005-0000-0000-000032420000}"/>
    <cellStyle name="Normal 2 4 3 2 5 5" xfId="17008" xr:uid="{00000000-0005-0000-0000-000033420000}"/>
    <cellStyle name="Normal 2 4 3 2 5 5 2" xfId="17009" xr:uid="{00000000-0005-0000-0000-000034420000}"/>
    <cellStyle name="Normal 2 4 3 2 5 6" xfId="17010" xr:uid="{00000000-0005-0000-0000-000035420000}"/>
    <cellStyle name="Normal 2 4 3 2 5 6 2" xfId="17011" xr:uid="{00000000-0005-0000-0000-000036420000}"/>
    <cellStyle name="Normal 2 4 3 2 5 7" xfId="17012" xr:uid="{00000000-0005-0000-0000-000037420000}"/>
    <cellStyle name="Normal 2 4 3 2 6" xfId="17013" xr:uid="{00000000-0005-0000-0000-000038420000}"/>
    <cellStyle name="Normal 2 4 3 2 6 2" xfId="17014" xr:uid="{00000000-0005-0000-0000-000039420000}"/>
    <cellStyle name="Normal 2 4 3 2 6 2 2" xfId="17015" xr:uid="{00000000-0005-0000-0000-00003A420000}"/>
    <cellStyle name="Normal 2 4 3 2 6 3" xfId="17016" xr:uid="{00000000-0005-0000-0000-00003B420000}"/>
    <cellStyle name="Normal 2 4 3 2 7" xfId="17017" xr:uid="{00000000-0005-0000-0000-00003C420000}"/>
    <cellStyle name="Normal 2 4 3 2 7 2" xfId="17018" xr:uid="{00000000-0005-0000-0000-00003D420000}"/>
    <cellStyle name="Normal 2 4 3 2 7 2 2" xfId="17019" xr:uid="{00000000-0005-0000-0000-00003E420000}"/>
    <cellStyle name="Normal 2 4 3 2 7 3" xfId="17020" xr:uid="{00000000-0005-0000-0000-00003F420000}"/>
    <cellStyle name="Normal 2 4 3 2 8" xfId="17021" xr:uid="{00000000-0005-0000-0000-000040420000}"/>
    <cellStyle name="Normal 2 4 3 2 8 2" xfId="17022" xr:uid="{00000000-0005-0000-0000-000041420000}"/>
    <cellStyle name="Normal 2 4 3 2 8 2 2" xfId="17023" xr:uid="{00000000-0005-0000-0000-000042420000}"/>
    <cellStyle name="Normal 2 4 3 2 8 3" xfId="17024" xr:uid="{00000000-0005-0000-0000-000043420000}"/>
    <cellStyle name="Normal 2 4 3 2 9" xfId="17025" xr:uid="{00000000-0005-0000-0000-000044420000}"/>
    <cellStyle name="Normal 2 4 3 2 9 2" xfId="17026" xr:uid="{00000000-0005-0000-0000-000045420000}"/>
    <cellStyle name="Normal 2 4 3 3" xfId="487" xr:uid="{00000000-0005-0000-0000-000046420000}"/>
    <cellStyle name="Normal 2 4 3 3 10" xfId="17027" xr:uid="{00000000-0005-0000-0000-000047420000}"/>
    <cellStyle name="Normal 2 4 3 3 10 2" xfId="17028" xr:uid="{00000000-0005-0000-0000-000048420000}"/>
    <cellStyle name="Normal 2 4 3 3 11" xfId="17029" xr:uid="{00000000-0005-0000-0000-000049420000}"/>
    <cellStyle name="Normal 2 4 3 3 2" xfId="17030" xr:uid="{00000000-0005-0000-0000-00004A420000}"/>
    <cellStyle name="Normal 2 4 3 3 2 2" xfId="17031" xr:uid="{00000000-0005-0000-0000-00004B420000}"/>
    <cellStyle name="Normal 2 4 3 3 2 2 2" xfId="17032" xr:uid="{00000000-0005-0000-0000-00004C420000}"/>
    <cellStyle name="Normal 2 4 3 3 2 2 2 2" xfId="17033" xr:uid="{00000000-0005-0000-0000-00004D420000}"/>
    <cellStyle name="Normal 2 4 3 3 2 2 2 2 2" xfId="17034" xr:uid="{00000000-0005-0000-0000-00004E420000}"/>
    <cellStyle name="Normal 2 4 3 3 2 2 2 3" xfId="17035" xr:uid="{00000000-0005-0000-0000-00004F420000}"/>
    <cellStyle name="Normal 2 4 3 3 2 2 3" xfId="17036" xr:uid="{00000000-0005-0000-0000-000050420000}"/>
    <cellStyle name="Normal 2 4 3 3 2 2 3 2" xfId="17037" xr:uid="{00000000-0005-0000-0000-000051420000}"/>
    <cellStyle name="Normal 2 4 3 3 2 2 3 2 2" xfId="17038" xr:uid="{00000000-0005-0000-0000-000052420000}"/>
    <cellStyle name="Normal 2 4 3 3 2 2 3 3" xfId="17039" xr:uid="{00000000-0005-0000-0000-000053420000}"/>
    <cellStyle name="Normal 2 4 3 3 2 2 4" xfId="17040" xr:uid="{00000000-0005-0000-0000-000054420000}"/>
    <cellStyle name="Normal 2 4 3 3 2 2 4 2" xfId="17041" xr:uid="{00000000-0005-0000-0000-000055420000}"/>
    <cellStyle name="Normal 2 4 3 3 2 2 4 2 2" xfId="17042" xr:uid="{00000000-0005-0000-0000-000056420000}"/>
    <cellStyle name="Normal 2 4 3 3 2 2 4 3" xfId="17043" xr:uid="{00000000-0005-0000-0000-000057420000}"/>
    <cellStyle name="Normal 2 4 3 3 2 2 5" xfId="17044" xr:uid="{00000000-0005-0000-0000-000058420000}"/>
    <cellStyle name="Normal 2 4 3 3 2 2 5 2" xfId="17045" xr:uid="{00000000-0005-0000-0000-000059420000}"/>
    <cellStyle name="Normal 2 4 3 3 2 2 6" xfId="17046" xr:uid="{00000000-0005-0000-0000-00005A420000}"/>
    <cellStyle name="Normal 2 4 3 3 2 2 6 2" xfId="17047" xr:uid="{00000000-0005-0000-0000-00005B420000}"/>
    <cellStyle name="Normal 2 4 3 3 2 2 7" xfId="17048" xr:uid="{00000000-0005-0000-0000-00005C420000}"/>
    <cellStyle name="Normal 2 4 3 3 2 3" xfId="17049" xr:uid="{00000000-0005-0000-0000-00005D420000}"/>
    <cellStyle name="Normal 2 4 3 3 2 3 2" xfId="17050" xr:uid="{00000000-0005-0000-0000-00005E420000}"/>
    <cellStyle name="Normal 2 4 3 3 2 3 2 2" xfId="17051" xr:uid="{00000000-0005-0000-0000-00005F420000}"/>
    <cellStyle name="Normal 2 4 3 3 2 3 2 2 2" xfId="17052" xr:uid="{00000000-0005-0000-0000-000060420000}"/>
    <cellStyle name="Normal 2 4 3 3 2 3 2 3" xfId="17053" xr:uid="{00000000-0005-0000-0000-000061420000}"/>
    <cellStyle name="Normal 2 4 3 3 2 3 3" xfId="17054" xr:uid="{00000000-0005-0000-0000-000062420000}"/>
    <cellStyle name="Normal 2 4 3 3 2 3 3 2" xfId="17055" xr:uid="{00000000-0005-0000-0000-000063420000}"/>
    <cellStyle name="Normal 2 4 3 3 2 3 3 2 2" xfId="17056" xr:uid="{00000000-0005-0000-0000-000064420000}"/>
    <cellStyle name="Normal 2 4 3 3 2 3 3 3" xfId="17057" xr:uid="{00000000-0005-0000-0000-000065420000}"/>
    <cellStyle name="Normal 2 4 3 3 2 3 4" xfId="17058" xr:uid="{00000000-0005-0000-0000-000066420000}"/>
    <cellStyle name="Normal 2 4 3 3 2 3 4 2" xfId="17059" xr:uid="{00000000-0005-0000-0000-000067420000}"/>
    <cellStyle name="Normal 2 4 3 3 2 3 4 2 2" xfId="17060" xr:uid="{00000000-0005-0000-0000-000068420000}"/>
    <cellStyle name="Normal 2 4 3 3 2 3 4 3" xfId="17061" xr:uid="{00000000-0005-0000-0000-000069420000}"/>
    <cellStyle name="Normal 2 4 3 3 2 3 5" xfId="17062" xr:uid="{00000000-0005-0000-0000-00006A420000}"/>
    <cellStyle name="Normal 2 4 3 3 2 3 5 2" xfId="17063" xr:uid="{00000000-0005-0000-0000-00006B420000}"/>
    <cellStyle name="Normal 2 4 3 3 2 3 6" xfId="17064" xr:uid="{00000000-0005-0000-0000-00006C420000}"/>
    <cellStyle name="Normal 2 4 3 3 2 3 6 2" xfId="17065" xr:uid="{00000000-0005-0000-0000-00006D420000}"/>
    <cellStyle name="Normal 2 4 3 3 2 3 7" xfId="17066" xr:uid="{00000000-0005-0000-0000-00006E420000}"/>
    <cellStyle name="Normal 2 4 3 3 2 4" xfId="17067" xr:uid="{00000000-0005-0000-0000-00006F420000}"/>
    <cellStyle name="Normal 2 4 3 3 2 4 2" xfId="17068" xr:uid="{00000000-0005-0000-0000-000070420000}"/>
    <cellStyle name="Normal 2 4 3 3 2 4 2 2" xfId="17069" xr:uid="{00000000-0005-0000-0000-000071420000}"/>
    <cellStyle name="Normal 2 4 3 3 2 4 3" xfId="17070" xr:uid="{00000000-0005-0000-0000-000072420000}"/>
    <cellStyle name="Normal 2 4 3 3 2 5" xfId="17071" xr:uid="{00000000-0005-0000-0000-000073420000}"/>
    <cellStyle name="Normal 2 4 3 3 2 5 2" xfId="17072" xr:uid="{00000000-0005-0000-0000-000074420000}"/>
    <cellStyle name="Normal 2 4 3 3 2 5 2 2" xfId="17073" xr:uid="{00000000-0005-0000-0000-000075420000}"/>
    <cellStyle name="Normal 2 4 3 3 2 5 3" xfId="17074" xr:uid="{00000000-0005-0000-0000-000076420000}"/>
    <cellStyle name="Normal 2 4 3 3 2 6" xfId="17075" xr:uid="{00000000-0005-0000-0000-000077420000}"/>
    <cellStyle name="Normal 2 4 3 3 2 6 2" xfId="17076" xr:uid="{00000000-0005-0000-0000-000078420000}"/>
    <cellStyle name="Normal 2 4 3 3 2 6 2 2" xfId="17077" xr:uid="{00000000-0005-0000-0000-000079420000}"/>
    <cellStyle name="Normal 2 4 3 3 2 6 3" xfId="17078" xr:uid="{00000000-0005-0000-0000-00007A420000}"/>
    <cellStyle name="Normal 2 4 3 3 2 7" xfId="17079" xr:uid="{00000000-0005-0000-0000-00007B420000}"/>
    <cellStyle name="Normal 2 4 3 3 2 7 2" xfId="17080" xr:uid="{00000000-0005-0000-0000-00007C420000}"/>
    <cellStyle name="Normal 2 4 3 3 2 8" xfId="17081" xr:uid="{00000000-0005-0000-0000-00007D420000}"/>
    <cellStyle name="Normal 2 4 3 3 2 8 2" xfId="17082" xr:uid="{00000000-0005-0000-0000-00007E420000}"/>
    <cellStyle name="Normal 2 4 3 3 2 9" xfId="17083" xr:uid="{00000000-0005-0000-0000-00007F420000}"/>
    <cellStyle name="Normal 2 4 3 3 3" xfId="17084" xr:uid="{00000000-0005-0000-0000-000080420000}"/>
    <cellStyle name="Normal 2 4 3 3 3 2" xfId="17085" xr:uid="{00000000-0005-0000-0000-000081420000}"/>
    <cellStyle name="Normal 2 4 3 3 3 2 2" xfId="17086" xr:uid="{00000000-0005-0000-0000-000082420000}"/>
    <cellStyle name="Normal 2 4 3 3 3 2 2 2" xfId="17087" xr:uid="{00000000-0005-0000-0000-000083420000}"/>
    <cellStyle name="Normal 2 4 3 3 3 2 2 2 2" xfId="17088" xr:uid="{00000000-0005-0000-0000-000084420000}"/>
    <cellStyle name="Normal 2 4 3 3 3 2 2 3" xfId="17089" xr:uid="{00000000-0005-0000-0000-000085420000}"/>
    <cellStyle name="Normal 2 4 3 3 3 2 3" xfId="17090" xr:uid="{00000000-0005-0000-0000-000086420000}"/>
    <cellStyle name="Normal 2 4 3 3 3 2 3 2" xfId="17091" xr:uid="{00000000-0005-0000-0000-000087420000}"/>
    <cellStyle name="Normal 2 4 3 3 3 2 3 2 2" xfId="17092" xr:uid="{00000000-0005-0000-0000-000088420000}"/>
    <cellStyle name="Normal 2 4 3 3 3 2 3 3" xfId="17093" xr:uid="{00000000-0005-0000-0000-000089420000}"/>
    <cellStyle name="Normal 2 4 3 3 3 2 4" xfId="17094" xr:uid="{00000000-0005-0000-0000-00008A420000}"/>
    <cellStyle name="Normal 2 4 3 3 3 2 4 2" xfId="17095" xr:uid="{00000000-0005-0000-0000-00008B420000}"/>
    <cellStyle name="Normal 2 4 3 3 3 2 4 2 2" xfId="17096" xr:uid="{00000000-0005-0000-0000-00008C420000}"/>
    <cellStyle name="Normal 2 4 3 3 3 2 4 3" xfId="17097" xr:uid="{00000000-0005-0000-0000-00008D420000}"/>
    <cellStyle name="Normal 2 4 3 3 3 2 5" xfId="17098" xr:uid="{00000000-0005-0000-0000-00008E420000}"/>
    <cellStyle name="Normal 2 4 3 3 3 2 5 2" xfId="17099" xr:uid="{00000000-0005-0000-0000-00008F420000}"/>
    <cellStyle name="Normal 2 4 3 3 3 2 6" xfId="17100" xr:uid="{00000000-0005-0000-0000-000090420000}"/>
    <cellStyle name="Normal 2 4 3 3 3 2 6 2" xfId="17101" xr:uid="{00000000-0005-0000-0000-000091420000}"/>
    <cellStyle name="Normal 2 4 3 3 3 2 7" xfId="17102" xr:uid="{00000000-0005-0000-0000-000092420000}"/>
    <cellStyle name="Normal 2 4 3 3 3 3" xfId="17103" xr:uid="{00000000-0005-0000-0000-000093420000}"/>
    <cellStyle name="Normal 2 4 3 3 3 3 2" xfId="17104" xr:uid="{00000000-0005-0000-0000-000094420000}"/>
    <cellStyle name="Normal 2 4 3 3 3 3 2 2" xfId="17105" xr:uid="{00000000-0005-0000-0000-000095420000}"/>
    <cellStyle name="Normal 2 4 3 3 3 3 3" xfId="17106" xr:uid="{00000000-0005-0000-0000-000096420000}"/>
    <cellStyle name="Normal 2 4 3 3 3 4" xfId="17107" xr:uid="{00000000-0005-0000-0000-000097420000}"/>
    <cellStyle name="Normal 2 4 3 3 3 4 2" xfId="17108" xr:uid="{00000000-0005-0000-0000-000098420000}"/>
    <cellStyle name="Normal 2 4 3 3 3 4 2 2" xfId="17109" xr:uid="{00000000-0005-0000-0000-000099420000}"/>
    <cellStyle name="Normal 2 4 3 3 3 4 3" xfId="17110" xr:uid="{00000000-0005-0000-0000-00009A420000}"/>
    <cellStyle name="Normal 2 4 3 3 3 5" xfId="17111" xr:uid="{00000000-0005-0000-0000-00009B420000}"/>
    <cellStyle name="Normal 2 4 3 3 3 5 2" xfId="17112" xr:uid="{00000000-0005-0000-0000-00009C420000}"/>
    <cellStyle name="Normal 2 4 3 3 3 5 2 2" xfId="17113" xr:uid="{00000000-0005-0000-0000-00009D420000}"/>
    <cellStyle name="Normal 2 4 3 3 3 5 3" xfId="17114" xr:uid="{00000000-0005-0000-0000-00009E420000}"/>
    <cellStyle name="Normal 2 4 3 3 3 6" xfId="17115" xr:uid="{00000000-0005-0000-0000-00009F420000}"/>
    <cellStyle name="Normal 2 4 3 3 3 6 2" xfId="17116" xr:uid="{00000000-0005-0000-0000-0000A0420000}"/>
    <cellStyle name="Normal 2 4 3 3 3 7" xfId="17117" xr:uid="{00000000-0005-0000-0000-0000A1420000}"/>
    <cellStyle name="Normal 2 4 3 3 3 7 2" xfId="17118" xr:uid="{00000000-0005-0000-0000-0000A2420000}"/>
    <cellStyle name="Normal 2 4 3 3 3 8" xfId="17119" xr:uid="{00000000-0005-0000-0000-0000A3420000}"/>
    <cellStyle name="Normal 2 4 3 3 4" xfId="17120" xr:uid="{00000000-0005-0000-0000-0000A4420000}"/>
    <cellStyle name="Normal 2 4 3 3 4 2" xfId="17121" xr:uid="{00000000-0005-0000-0000-0000A5420000}"/>
    <cellStyle name="Normal 2 4 3 3 4 2 2" xfId="17122" xr:uid="{00000000-0005-0000-0000-0000A6420000}"/>
    <cellStyle name="Normal 2 4 3 3 4 2 2 2" xfId="17123" xr:uid="{00000000-0005-0000-0000-0000A7420000}"/>
    <cellStyle name="Normal 2 4 3 3 4 2 3" xfId="17124" xr:uid="{00000000-0005-0000-0000-0000A8420000}"/>
    <cellStyle name="Normal 2 4 3 3 4 3" xfId="17125" xr:uid="{00000000-0005-0000-0000-0000A9420000}"/>
    <cellStyle name="Normal 2 4 3 3 4 3 2" xfId="17126" xr:uid="{00000000-0005-0000-0000-0000AA420000}"/>
    <cellStyle name="Normal 2 4 3 3 4 3 2 2" xfId="17127" xr:uid="{00000000-0005-0000-0000-0000AB420000}"/>
    <cellStyle name="Normal 2 4 3 3 4 3 3" xfId="17128" xr:uid="{00000000-0005-0000-0000-0000AC420000}"/>
    <cellStyle name="Normal 2 4 3 3 4 4" xfId="17129" xr:uid="{00000000-0005-0000-0000-0000AD420000}"/>
    <cellStyle name="Normal 2 4 3 3 4 4 2" xfId="17130" xr:uid="{00000000-0005-0000-0000-0000AE420000}"/>
    <cellStyle name="Normal 2 4 3 3 4 4 2 2" xfId="17131" xr:uid="{00000000-0005-0000-0000-0000AF420000}"/>
    <cellStyle name="Normal 2 4 3 3 4 4 3" xfId="17132" xr:uid="{00000000-0005-0000-0000-0000B0420000}"/>
    <cellStyle name="Normal 2 4 3 3 4 5" xfId="17133" xr:uid="{00000000-0005-0000-0000-0000B1420000}"/>
    <cellStyle name="Normal 2 4 3 3 4 5 2" xfId="17134" xr:uid="{00000000-0005-0000-0000-0000B2420000}"/>
    <cellStyle name="Normal 2 4 3 3 4 6" xfId="17135" xr:uid="{00000000-0005-0000-0000-0000B3420000}"/>
    <cellStyle name="Normal 2 4 3 3 4 6 2" xfId="17136" xr:uid="{00000000-0005-0000-0000-0000B4420000}"/>
    <cellStyle name="Normal 2 4 3 3 4 7" xfId="17137" xr:uid="{00000000-0005-0000-0000-0000B5420000}"/>
    <cellStyle name="Normal 2 4 3 3 5" xfId="17138" xr:uid="{00000000-0005-0000-0000-0000B6420000}"/>
    <cellStyle name="Normal 2 4 3 3 5 2" xfId="17139" xr:uid="{00000000-0005-0000-0000-0000B7420000}"/>
    <cellStyle name="Normal 2 4 3 3 5 2 2" xfId="17140" xr:uid="{00000000-0005-0000-0000-0000B8420000}"/>
    <cellStyle name="Normal 2 4 3 3 5 2 2 2" xfId="17141" xr:uid="{00000000-0005-0000-0000-0000B9420000}"/>
    <cellStyle name="Normal 2 4 3 3 5 2 3" xfId="17142" xr:uid="{00000000-0005-0000-0000-0000BA420000}"/>
    <cellStyle name="Normal 2 4 3 3 5 3" xfId="17143" xr:uid="{00000000-0005-0000-0000-0000BB420000}"/>
    <cellStyle name="Normal 2 4 3 3 5 3 2" xfId="17144" xr:uid="{00000000-0005-0000-0000-0000BC420000}"/>
    <cellStyle name="Normal 2 4 3 3 5 3 2 2" xfId="17145" xr:uid="{00000000-0005-0000-0000-0000BD420000}"/>
    <cellStyle name="Normal 2 4 3 3 5 3 3" xfId="17146" xr:uid="{00000000-0005-0000-0000-0000BE420000}"/>
    <cellStyle name="Normal 2 4 3 3 5 4" xfId="17147" xr:uid="{00000000-0005-0000-0000-0000BF420000}"/>
    <cellStyle name="Normal 2 4 3 3 5 4 2" xfId="17148" xr:uid="{00000000-0005-0000-0000-0000C0420000}"/>
    <cellStyle name="Normal 2 4 3 3 5 4 2 2" xfId="17149" xr:uid="{00000000-0005-0000-0000-0000C1420000}"/>
    <cellStyle name="Normal 2 4 3 3 5 4 3" xfId="17150" xr:uid="{00000000-0005-0000-0000-0000C2420000}"/>
    <cellStyle name="Normal 2 4 3 3 5 5" xfId="17151" xr:uid="{00000000-0005-0000-0000-0000C3420000}"/>
    <cellStyle name="Normal 2 4 3 3 5 5 2" xfId="17152" xr:uid="{00000000-0005-0000-0000-0000C4420000}"/>
    <cellStyle name="Normal 2 4 3 3 5 6" xfId="17153" xr:uid="{00000000-0005-0000-0000-0000C5420000}"/>
    <cellStyle name="Normal 2 4 3 3 5 6 2" xfId="17154" xr:uid="{00000000-0005-0000-0000-0000C6420000}"/>
    <cellStyle name="Normal 2 4 3 3 5 7" xfId="17155" xr:uid="{00000000-0005-0000-0000-0000C7420000}"/>
    <cellStyle name="Normal 2 4 3 3 6" xfId="17156" xr:uid="{00000000-0005-0000-0000-0000C8420000}"/>
    <cellStyle name="Normal 2 4 3 3 6 2" xfId="17157" xr:uid="{00000000-0005-0000-0000-0000C9420000}"/>
    <cellStyle name="Normal 2 4 3 3 6 2 2" xfId="17158" xr:uid="{00000000-0005-0000-0000-0000CA420000}"/>
    <cellStyle name="Normal 2 4 3 3 6 3" xfId="17159" xr:uid="{00000000-0005-0000-0000-0000CB420000}"/>
    <cellStyle name="Normal 2 4 3 3 7" xfId="17160" xr:uid="{00000000-0005-0000-0000-0000CC420000}"/>
    <cellStyle name="Normal 2 4 3 3 7 2" xfId="17161" xr:uid="{00000000-0005-0000-0000-0000CD420000}"/>
    <cellStyle name="Normal 2 4 3 3 7 2 2" xfId="17162" xr:uid="{00000000-0005-0000-0000-0000CE420000}"/>
    <cellStyle name="Normal 2 4 3 3 7 3" xfId="17163" xr:uid="{00000000-0005-0000-0000-0000CF420000}"/>
    <cellStyle name="Normal 2 4 3 3 8" xfId="17164" xr:uid="{00000000-0005-0000-0000-0000D0420000}"/>
    <cellStyle name="Normal 2 4 3 3 8 2" xfId="17165" xr:uid="{00000000-0005-0000-0000-0000D1420000}"/>
    <cellStyle name="Normal 2 4 3 3 8 2 2" xfId="17166" xr:uid="{00000000-0005-0000-0000-0000D2420000}"/>
    <cellStyle name="Normal 2 4 3 3 8 3" xfId="17167" xr:uid="{00000000-0005-0000-0000-0000D3420000}"/>
    <cellStyle name="Normal 2 4 3 3 9" xfId="17168" xr:uid="{00000000-0005-0000-0000-0000D4420000}"/>
    <cellStyle name="Normal 2 4 3 3 9 2" xfId="17169" xr:uid="{00000000-0005-0000-0000-0000D5420000}"/>
    <cellStyle name="Normal 2 4 3 4" xfId="17170" xr:uid="{00000000-0005-0000-0000-0000D6420000}"/>
    <cellStyle name="Normal 2 4 3 4 2" xfId="17171" xr:uid="{00000000-0005-0000-0000-0000D7420000}"/>
    <cellStyle name="Normal 2 4 3 4 2 2" xfId="17172" xr:uid="{00000000-0005-0000-0000-0000D8420000}"/>
    <cellStyle name="Normal 2 4 3 4 2 2 2" xfId="17173" xr:uid="{00000000-0005-0000-0000-0000D9420000}"/>
    <cellStyle name="Normal 2 4 3 4 2 2 2 2" xfId="17174" xr:uid="{00000000-0005-0000-0000-0000DA420000}"/>
    <cellStyle name="Normal 2 4 3 4 2 2 3" xfId="17175" xr:uid="{00000000-0005-0000-0000-0000DB420000}"/>
    <cellStyle name="Normal 2 4 3 4 2 3" xfId="17176" xr:uid="{00000000-0005-0000-0000-0000DC420000}"/>
    <cellStyle name="Normal 2 4 3 4 2 3 2" xfId="17177" xr:uid="{00000000-0005-0000-0000-0000DD420000}"/>
    <cellStyle name="Normal 2 4 3 4 2 3 2 2" xfId="17178" xr:uid="{00000000-0005-0000-0000-0000DE420000}"/>
    <cellStyle name="Normal 2 4 3 4 2 3 3" xfId="17179" xr:uid="{00000000-0005-0000-0000-0000DF420000}"/>
    <cellStyle name="Normal 2 4 3 4 2 4" xfId="17180" xr:uid="{00000000-0005-0000-0000-0000E0420000}"/>
    <cellStyle name="Normal 2 4 3 4 2 4 2" xfId="17181" xr:uid="{00000000-0005-0000-0000-0000E1420000}"/>
    <cellStyle name="Normal 2 4 3 4 2 4 2 2" xfId="17182" xr:uid="{00000000-0005-0000-0000-0000E2420000}"/>
    <cellStyle name="Normal 2 4 3 4 2 4 3" xfId="17183" xr:uid="{00000000-0005-0000-0000-0000E3420000}"/>
    <cellStyle name="Normal 2 4 3 4 2 5" xfId="17184" xr:uid="{00000000-0005-0000-0000-0000E4420000}"/>
    <cellStyle name="Normal 2 4 3 4 2 5 2" xfId="17185" xr:uid="{00000000-0005-0000-0000-0000E5420000}"/>
    <cellStyle name="Normal 2 4 3 4 2 6" xfId="17186" xr:uid="{00000000-0005-0000-0000-0000E6420000}"/>
    <cellStyle name="Normal 2 4 3 4 2 6 2" xfId="17187" xr:uid="{00000000-0005-0000-0000-0000E7420000}"/>
    <cellStyle name="Normal 2 4 3 4 2 7" xfId="17188" xr:uid="{00000000-0005-0000-0000-0000E8420000}"/>
    <cellStyle name="Normal 2 4 3 4 3" xfId="17189" xr:uid="{00000000-0005-0000-0000-0000E9420000}"/>
    <cellStyle name="Normal 2 4 3 4 3 2" xfId="17190" xr:uid="{00000000-0005-0000-0000-0000EA420000}"/>
    <cellStyle name="Normal 2 4 3 4 3 2 2" xfId="17191" xr:uid="{00000000-0005-0000-0000-0000EB420000}"/>
    <cellStyle name="Normal 2 4 3 4 3 2 2 2" xfId="17192" xr:uid="{00000000-0005-0000-0000-0000EC420000}"/>
    <cellStyle name="Normal 2 4 3 4 3 2 3" xfId="17193" xr:uid="{00000000-0005-0000-0000-0000ED420000}"/>
    <cellStyle name="Normal 2 4 3 4 3 3" xfId="17194" xr:uid="{00000000-0005-0000-0000-0000EE420000}"/>
    <cellStyle name="Normal 2 4 3 4 3 3 2" xfId="17195" xr:uid="{00000000-0005-0000-0000-0000EF420000}"/>
    <cellStyle name="Normal 2 4 3 4 3 3 2 2" xfId="17196" xr:uid="{00000000-0005-0000-0000-0000F0420000}"/>
    <cellStyle name="Normal 2 4 3 4 3 3 3" xfId="17197" xr:uid="{00000000-0005-0000-0000-0000F1420000}"/>
    <cellStyle name="Normal 2 4 3 4 3 4" xfId="17198" xr:uid="{00000000-0005-0000-0000-0000F2420000}"/>
    <cellStyle name="Normal 2 4 3 4 3 4 2" xfId="17199" xr:uid="{00000000-0005-0000-0000-0000F3420000}"/>
    <cellStyle name="Normal 2 4 3 4 3 4 2 2" xfId="17200" xr:uid="{00000000-0005-0000-0000-0000F4420000}"/>
    <cellStyle name="Normal 2 4 3 4 3 4 3" xfId="17201" xr:uid="{00000000-0005-0000-0000-0000F5420000}"/>
    <cellStyle name="Normal 2 4 3 4 3 5" xfId="17202" xr:uid="{00000000-0005-0000-0000-0000F6420000}"/>
    <cellStyle name="Normal 2 4 3 4 3 5 2" xfId="17203" xr:uid="{00000000-0005-0000-0000-0000F7420000}"/>
    <cellStyle name="Normal 2 4 3 4 3 6" xfId="17204" xr:uid="{00000000-0005-0000-0000-0000F8420000}"/>
    <cellStyle name="Normal 2 4 3 4 3 6 2" xfId="17205" xr:uid="{00000000-0005-0000-0000-0000F9420000}"/>
    <cellStyle name="Normal 2 4 3 4 3 7" xfId="17206" xr:uid="{00000000-0005-0000-0000-0000FA420000}"/>
    <cellStyle name="Normal 2 4 3 4 4" xfId="17207" xr:uid="{00000000-0005-0000-0000-0000FB420000}"/>
    <cellStyle name="Normal 2 4 3 4 4 2" xfId="17208" xr:uid="{00000000-0005-0000-0000-0000FC420000}"/>
    <cellStyle name="Normal 2 4 3 4 4 2 2" xfId="17209" xr:uid="{00000000-0005-0000-0000-0000FD420000}"/>
    <cellStyle name="Normal 2 4 3 4 4 3" xfId="17210" xr:uid="{00000000-0005-0000-0000-0000FE420000}"/>
    <cellStyle name="Normal 2 4 3 4 5" xfId="17211" xr:uid="{00000000-0005-0000-0000-0000FF420000}"/>
    <cellStyle name="Normal 2 4 3 4 5 2" xfId="17212" xr:uid="{00000000-0005-0000-0000-000000430000}"/>
    <cellStyle name="Normal 2 4 3 4 5 2 2" xfId="17213" xr:uid="{00000000-0005-0000-0000-000001430000}"/>
    <cellStyle name="Normal 2 4 3 4 5 3" xfId="17214" xr:uid="{00000000-0005-0000-0000-000002430000}"/>
    <cellStyle name="Normal 2 4 3 4 6" xfId="17215" xr:uid="{00000000-0005-0000-0000-000003430000}"/>
    <cellStyle name="Normal 2 4 3 4 6 2" xfId="17216" xr:uid="{00000000-0005-0000-0000-000004430000}"/>
    <cellStyle name="Normal 2 4 3 4 6 2 2" xfId="17217" xr:uid="{00000000-0005-0000-0000-000005430000}"/>
    <cellStyle name="Normal 2 4 3 4 6 3" xfId="17218" xr:uid="{00000000-0005-0000-0000-000006430000}"/>
    <cellStyle name="Normal 2 4 3 4 7" xfId="17219" xr:uid="{00000000-0005-0000-0000-000007430000}"/>
    <cellStyle name="Normal 2 4 3 4 7 2" xfId="17220" xr:uid="{00000000-0005-0000-0000-000008430000}"/>
    <cellStyle name="Normal 2 4 3 4 8" xfId="17221" xr:uid="{00000000-0005-0000-0000-000009430000}"/>
    <cellStyle name="Normal 2 4 3 4 8 2" xfId="17222" xr:uid="{00000000-0005-0000-0000-00000A430000}"/>
    <cellStyle name="Normal 2 4 3 4 9" xfId="17223" xr:uid="{00000000-0005-0000-0000-00000B430000}"/>
    <cellStyle name="Normal 2 4 3 5" xfId="17224" xr:uid="{00000000-0005-0000-0000-00000C430000}"/>
    <cellStyle name="Normal 2 4 3 5 2" xfId="17225" xr:uid="{00000000-0005-0000-0000-00000D430000}"/>
    <cellStyle name="Normal 2 4 3 5 2 2" xfId="17226" xr:uid="{00000000-0005-0000-0000-00000E430000}"/>
    <cellStyle name="Normal 2 4 3 5 2 2 2" xfId="17227" xr:uid="{00000000-0005-0000-0000-00000F430000}"/>
    <cellStyle name="Normal 2 4 3 5 2 2 2 2" xfId="17228" xr:uid="{00000000-0005-0000-0000-000010430000}"/>
    <cellStyle name="Normal 2 4 3 5 2 2 3" xfId="17229" xr:uid="{00000000-0005-0000-0000-000011430000}"/>
    <cellStyle name="Normal 2 4 3 5 2 3" xfId="17230" xr:uid="{00000000-0005-0000-0000-000012430000}"/>
    <cellStyle name="Normal 2 4 3 5 2 3 2" xfId="17231" xr:uid="{00000000-0005-0000-0000-000013430000}"/>
    <cellStyle name="Normal 2 4 3 5 2 3 2 2" xfId="17232" xr:uid="{00000000-0005-0000-0000-000014430000}"/>
    <cellStyle name="Normal 2 4 3 5 2 3 3" xfId="17233" xr:uid="{00000000-0005-0000-0000-000015430000}"/>
    <cellStyle name="Normal 2 4 3 5 2 4" xfId="17234" xr:uid="{00000000-0005-0000-0000-000016430000}"/>
    <cellStyle name="Normal 2 4 3 5 2 4 2" xfId="17235" xr:uid="{00000000-0005-0000-0000-000017430000}"/>
    <cellStyle name="Normal 2 4 3 5 2 4 2 2" xfId="17236" xr:uid="{00000000-0005-0000-0000-000018430000}"/>
    <cellStyle name="Normal 2 4 3 5 2 4 3" xfId="17237" xr:uid="{00000000-0005-0000-0000-000019430000}"/>
    <cellStyle name="Normal 2 4 3 5 2 5" xfId="17238" xr:uid="{00000000-0005-0000-0000-00001A430000}"/>
    <cellStyle name="Normal 2 4 3 5 2 5 2" xfId="17239" xr:uid="{00000000-0005-0000-0000-00001B430000}"/>
    <cellStyle name="Normal 2 4 3 5 2 6" xfId="17240" xr:uid="{00000000-0005-0000-0000-00001C430000}"/>
    <cellStyle name="Normal 2 4 3 5 2 6 2" xfId="17241" xr:uid="{00000000-0005-0000-0000-00001D430000}"/>
    <cellStyle name="Normal 2 4 3 5 2 7" xfId="17242" xr:uid="{00000000-0005-0000-0000-00001E430000}"/>
    <cellStyle name="Normal 2 4 3 5 3" xfId="17243" xr:uid="{00000000-0005-0000-0000-00001F430000}"/>
    <cellStyle name="Normal 2 4 3 5 3 2" xfId="17244" xr:uid="{00000000-0005-0000-0000-000020430000}"/>
    <cellStyle name="Normal 2 4 3 5 3 2 2" xfId="17245" xr:uid="{00000000-0005-0000-0000-000021430000}"/>
    <cellStyle name="Normal 2 4 3 5 3 3" xfId="17246" xr:uid="{00000000-0005-0000-0000-000022430000}"/>
    <cellStyle name="Normal 2 4 3 5 4" xfId="17247" xr:uid="{00000000-0005-0000-0000-000023430000}"/>
    <cellStyle name="Normal 2 4 3 5 4 2" xfId="17248" xr:uid="{00000000-0005-0000-0000-000024430000}"/>
    <cellStyle name="Normal 2 4 3 5 4 2 2" xfId="17249" xr:uid="{00000000-0005-0000-0000-000025430000}"/>
    <cellStyle name="Normal 2 4 3 5 4 3" xfId="17250" xr:uid="{00000000-0005-0000-0000-000026430000}"/>
    <cellStyle name="Normal 2 4 3 5 5" xfId="17251" xr:uid="{00000000-0005-0000-0000-000027430000}"/>
    <cellStyle name="Normal 2 4 3 5 5 2" xfId="17252" xr:uid="{00000000-0005-0000-0000-000028430000}"/>
    <cellStyle name="Normal 2 4 3 5 5 2 2" xfId="17253" xr:uid="{00000000-0005-0000-0000-000029430000}"/>
    <cellStyle name="Normal 2 4 3 5 5 3" xfId="17254" xr:uid="{00000000-0005-0000-0000-00002A430000}"/>
    <cellStyle name="Normal 2 4 3 5 6" xfId="17255" xr:uid="{00000000-0005-0000-0000-00002B430000}"/>
    <cellStyle name="Normal 2 4 3 5 6 2" xfId="17256" xr:uid="{00000000-0005-0000-0000-00002C430000}"/>
    <cellStyle name="Normal 2 4 3 5 7" xfId="17257" xr:uid="{00000000-0005-0000-0000-00002D430000}"/>
    <cellStyle name="Normal 2 4 3 5 7 2" xfId="17258" xr:uid="{00000000-0005-0000-0000-00002E430000}"/>
    <cellStyle name="Normal 2 4 3 5 8" xfId="17259" xr:uid="{00000000-0005-0000-0000-00002F430000}"/>
    <cellStyle name="Normal 2 4 3 6" xfId="17260" xr:uid="{00000000-0005-0000-0000-000030430000}"/>
    <cellStyle name="Normal 2 4 3 6 2" xfId="17261" xr:uid="{00000000-0005-0000-0000-000031430000}"/>
    <cellStyle name="Normal 2 4 3 6 2 2" xfId="17262" xr:uid="{00000000-0005-0000-0000-000032430000}"/>
    <cellStyle name="Normal 2 4 3 6 2 2 2" xfId="17263" xr:uid="{00000000-0005-0000-0000-000033430000}"/>
    <cellStyle name="Normal 2 4 3 6 2 3" xfId="17264" xr:uid="{00000000-0005-0000-0000-000034430000}"/>
    <cellStyle name="Normal 2 4 3 6 3" xfId="17265" xr:uid="{00000000-0005-0000-0000-000035430000}"/>
    <cellStyle name="Normal 2 4 3 6 3 2" xfId="17266" xr:uid="{00000000-0005-0000-0000-000036430000}"/>
    <cellStyle name="Normal 2 4 3 6 3 2 2" xfId="17267" xr:uid="{00000000-0005-0000-0000-000037430000}"/>
    <cellStyle name="Normal 2 4 3 6 3 3" xfId="17268" xr:uid="{00000000-0005-0000-0000-000038430000}"/>
    <cellStyle name="Normal 2 4 3 6 4" xfId="17269" xr:uid="{00000000-0005-0000-0000-000039430000}"/>
    <cellStyle name="Normal 2 4 3 6 4 2" xfId="17270" xr:uid="{00000000-0005-0000-0000-00003A430000}"/>
    <cellStyle name="Normal 2 4 3 6 4 2 2" xfId="17271" xr:uid="{00000000-0005-0000-0000-00003B430000}"/>
    <cellStyle name="Normal 2 4 3 6 4 3" xfId="17272" xr:uid="{00000000-0005-0000-0000-00003C430000}"/>
    <cellStyle name="Normal 2 4 3 6 5" xfId="17273" xr:uid="{00000000-0005-0000-0000-00003D430000}"/>
    <cellStyle name="Normal 2 4 3 6 5 2" xfId="17274" xr:uid="{00000000-0005-0000-0000-00003E430000}"/>
    <cellStyle name="Normal 2 4 3 6 6" xfId="17275" xr:uid="{00000000-0005-0000-0000-00003F430000}"/>
    <cellStyle name="Normal 2 4 3 6 6 2" xfId="17276" xr:uid="{00000000-0005-0000-0000-000040430000}"/>
    <cellStyle name="Normal 2 4 3 6 7" xfId="17277" xr:uid="{00000000-0005-0000-0000-000041430000}"/>
    <cellStyle name="Normal 2 4 3 7" xfId="17278" xr:uid="{00000000-0005-0000-0000-000042430000}"/>
    <cellStyle name="Normal 2 4 3 7 2" xfId="17279" xr:uid="{00000000-0005-0000-0000-000043430000}"/>
    <cellStyle name="Normal 2 4 3 7 2 2" xfId="17280" xr:uid="{00000000-0005-0000-0000-000044430000}"/>
    <cellStyle name="Normal 2 4 3 7 2 2 2" xfId="17281" xr:uid="{00000000-0005-0000-0000-000045430000}"/>
    <cellStyle name="Normal 2 4 3 7 2 3" xfId="17282" xr:uid="{00000000-0005-0000-0000-000046430000}"/>
    <cellStyle name="Normal 2 4 3 7 3" xfId="17283" xr:uid="{00000000-0005-0000-0000-000047430000}"/>
    <cellStyle name="Normal 2 4 3 7 3 2" xfId="17284" xr:uid="{00000000-0005-0000-0000-000048430000}"/>
    <cellStyle name="Normal 2 4 3 7 3 2 2" xfId="17285" xr:uid="{00000000-0005-0000-0000-000049430000}"/>
    <cellStyle name="Normal 2 4 3 7 3 3" xfId="17286" xr:uid="{00000000-0005-0000-0000-00004A430000}"/>
    <cellStyle name="Normal 2 4 3 7 4" xfId="17287" xr:uid="{00000000-0005-0000-0000-00004B430000}"/>
    <cellStyle name="Normal 2 4 3 7 4 2" xfId="17288" xr:uid="{00000000-0005-0000-0000-00004C430000}"/>
    <cellStyle name="Normal 2 4 3 7 4 2 2" xfId="17289" xr:uid="{00000000-0005-0000-0000-00004D430000}"/>
    <cellStyle name="Normal 2 4 3 7 4 3" xfId="17290" xr:uid="{00000000-0005-0000-0000-00004E430000}"/>
    <cellStyle name="Normal 2 4 3 7 5" xfId="17291" xr:uid="{00000000-0005-0000-0000-00004F430000}"/>
    <cellStyle name="Normal 2 4 3 7 5 2" xfId="17292" xr:uid="{00000000-0005-0000-0000-000050430000}"/>
    <cellStyle name="Normal 2 4 3 7 6" xfId="17293" xr:uid="{00000000-0005-0000-0000-000051430000}"/>
    <cellStyle name="Normal 2 4 3 7 6 2" xfId="17294" xr:uid="{00000000-0005-0000-0000-000052430000}"/>
    <cellStyle name="Normal 2 4 3 7 7" xfId="17295" xr:uid="{00000000-0005-0000-0000-000053430000}"/>
    <cellStyle name="Normal 2 4 3 8" xfId="17296" xr:uid="{00000000-0005-0000-0000-000054430000}"/>
    <cellStyle name="Normal 2 4 3 8 2" xfId="17297" xr:uid="{00000000-0005-0000-0000-000055430000}"/>
    <cellStyle name="Normal 2 4 3 8 2 2" xfId="17298" xr:uid="{00000000-0005-0000-0000-000056430000}"/>
    <cellStyle name="Normal 2 4 3 8 3" xfId="17299" xr:uid="{00000000-0005-0000-0000-000057430000}"/>
    <cellStyle name="Normal 2 4 3 9" xfId="17300" xr:uid="{00000000-0005-0000-0000-000058430000}"/>
    <cellStyle name="Normal 2 4 3 9 2" xfId="17301" xr:uid="{00000000-0005-0000-0000-000059430000}"/>
    <cellStyle name="Normal 2 4 3 9 2 2" xfId="17302" xr:uid="{00000000-0005-0000-0000-00005A430000}"/>
    <cellStyle name="Normal 2 4 3 9 3" xfId="17303" xr:uid="{00000000-0005-0000-0000-00005B430000}"/>
    <cellStyle name="Normal 2 4 3_Confidential Information" xfId="17304" xr:uid="{00000000-0005-0000-0000-00005C430000}"/>
    <cellStyle name="Normal 2 4 4" xfId="488" xr:uid="{00000000-0005-0000-0000-00005D430000}"/>
    <cellStyle name="Normal 2 4 4 10" xfId="17305" xr:uid="{00000000-0005-0000-0000-00005E430000}"/>
    <cellStyle name="Normal 2 4 4 10 2" xfId="17306" xr:uid="{00000000-0005-0000-0000-00005F430000}"/>
    <cellStyle name="Normal 2 4 4 11" xfId="17307" xr:uid="{00000000-0005-0000-0000-000060430000}"/>
    <cellStyle name="Normal 2 4 4 2" xfId="17308" xr:uid="{00000000-0005-0000-0000-000061430000}"/>
    <cellStyle name="Normal 2 4 4 2 2" xfId="17309" xr:uid="{00000000-0005-0000-0000-000062430000}"/>
    <cellStyle name="Normal 2 4 4 2 2 2" xfId="17310" xr:uid="{00000000-0005-0000-0000-000063430000}"/>
    <cellStyle name="Normal 2 4 4 2 2 2 2" xfId="17311" xr:uid="{00000000-0005-0000-0000-000064430000}"/>
    <cellStyle name="Normal 2 4 4 2 2 2 2 2" xfId="17312" xr:uid="{00000000-0005-0000-0000-000065430000}"/>
    <cellStyle name="Normal 2 4 4 2 2 2 3" xfId="17313" xr:uid="{00000000-0005-0000-0000-000066430000}"/>
    <cellStyle name="Normal 2 4 4 2 2 3" xfId="17314" xr:uid="{00000000-0005-0000-0000-000067430000}"/>
    <cellStyle name="Normal 2 4 4 2 2 3 2" xfId="17315" xr:uid="{00000000-0005-0000-0000-000068430000}"/>
    <cellStyle name="Normal 2 4 4 2 2 3 2 2" xfId="17316" xr:uid="{00000000-0005-0000-0000-000069430000}"/>
    <cellStyle name="Normal 2 4 4 2 2 3 3" xfId="17317" xr:uid="{00000000-0005-0000-0000-00006A430000}"/>
    <cellStyle name="Normal 2 4 4 2 2 4" xfId="17318" xr:uid="{00000000-0005-0000-0000-00006B430000}"/>
    <cellStyle name="Normal 2 4 4 2 2 4 2" xfId="17319" xr:uid="{00000000-0005-0000-0000-00006C430000}"/>
    <cellStyle name="Normal 2 4 4 2 2 4 2 2" xfId="17320" xr:uid="{00000000-0005-0000-0000-00006D430000}"/>
    <cellStyle name="Normal 2 4 4 2 2 4 3" xfId="17321" xr:uid="{00000000-0005-0000-0000-00006E430000}"/>
    <cellStyle name="Normal 2 4 4 2 2 5" xfId="17322" xr:uid="{00000000-0005-0000-0000-00006F430000}"/>
    <cellStyle name="Normal 2 4 4 2 2 5 2" xfId="17323" xr:uid="{00000000-0005-0000-0000-000070430000}"/>
    <cellStyle name="Normal 2 4 4 2 2 6" xfId="17324" xr:uid="{00000000-0005-0000-0000-000071430000}"/>
    <cellStyle name="Normal 2 4 4 2 2 6 2" xfId="17325" xr:uid="{00000000-0005-0000-0000-000072430000}"/>
    <cellStyle name="Normal 2 4 4 2 2 7" xfId="17326" xr:uid="{00000000-0005-0000-0000-000073430000}"/>
    <cellStyle name="Normal 2 4 4 2 3" xfId="17327" xr:uid="{00000000-0005-0000-0000-000074430000}"/>
    <cellStyle name="Normal 2 4 4 2 3 2" xfId="17328" xr:uid="{00000000-0005-0000-0000-000075430000}"/>
    <cellStyle name="Normal 2 4 4 2 3 2 2" xfId="17329" xr:uid="{00000000-0005-0000-0000-000076430000}"/>
    <cellStyle name="Normal 2 4 4 2 3 2 2 2" xfId="17330" xr:uid="{00000000-0005-0000-0000-000077430000}"/>
    <cellStyle name="Normal 2 4 4 2 3 2 3" xfId="17331" xr:uid="{00000000-0005-0000-0000-000078430000}"/>
    <cellStyle name="Normal 2 4 4 2 3 3" xfId="17332" xr:uid="{00000000-0005-0000-0000-000079430000}"/>
    <cellStyle name="Normal 2 4 4 2 3 3 2" xfId="17333" xr:uid="{00000000-0005-0000-0000-00007A430000}"/>
    <cellStyle name="Normal 2 4 4 2 3 3 2 2" xfId="17334" xr:uid="{00000000-0005-0000-0000-00007B430000}"/>
    <cellStyle name="Normal 2 4 4 2 3 3 3" xfId="17335" xr:uid="{00000000-0005-0000-0000-00007C430000}"/>
    <cellStyle name="Normal 2 4 4 2 3 4" xfId="17336" xr:uid="{00000000-0005-0000-0000-00007D430000}"/>
    <cellStyle name="Normal 2 4 4 2 3 4 2" xfId="17337" xr:uid="{00000000-0005-0000-0000-00007E430000}"/>
    <cellStyle name="Normal 2 4 4 2 3 4 2 2" xfId="17338" xr:uid="{00000000-0005-0000-0000-00007F430000}"/>
    <cellStyle name="Normal 2 4 4 2 3 4 3" xfId="17339" xr:uid="{00000000-0005-0000-0000-000080430000}"/>
    <cellStyle name="Normal 2 4 4 2 3 5" xfId="17340" xr:uid="{00000000-0005-0000-0000-000081430000}"/>
    <cellStyle name="Normal 2 4 4 2 3 5 2" xfId="17341" xr:uid="{00000000-0005-0000-0000-000082430000}"/>
    <cellStyle name="Normal 2 4 4 2 3 6" xfId="17342" xr:uid="{00000000-0005-0000-0000-000083430000}"/>
    <cellStyle name="Normal 2 4 4 2 3 6 2" xfId="17343" xr:uid="{00000000-0005-0000-0000-000084430000}"/>
    <cellStyle name="Normal 2 4 4 2 3 7" xfId="17344" xr:uid="{00000000-0005-0000-0000-000085430000}"/>
    <cellStyle name="Normal 2 4 4 2 4" xfId="17345" xr:uid="{00000000-0005-0000-0000-000086430000}"/>
    <cellStyle name="Normal 2 4 4 2 4 2" xfId="17346" xr:uid="{00000000-0005-0000-0000-000087430000}"/>
    <cellStyle name="Normal 2 4 4 2 4 2 2" xfId="17347" xr:uid="{00000000-0005-0000-0000-000088430000}"/>
    <cellStyle name="Normal 2 4 4 2 4 3" xfId="17348" xr:uid="{00000000-0005-0000-0000-000089430000}"/>
    <cellStyle name="Normal 2 4 4 2 5" xfId="17349" xr:uid="{00000000-0005-0000-0000-00008A430000}"/>
    <cellStyle name="Normal 2 4 4 2 5 2" xfId="17350" xr:uid="{00000000-0005-0000-0000-00008B430000}"/>
    <cellStyle name="Normal 2 4 4 2 5 2 2" xfId="17351" xr:uid="{00000000-0005-0000-0000-00008C430000}"/>
    <cellStyle name="Normal 2 4 4 2 5 3" xfId="17352" xr:uid="{00000000-0005-0000-0000-00008D430000}"/>
    <cellStyle name="Normal 2 4 4 2 6" xfId="17353" xr:uid="{00000000-0005-0000-0000-00008E430000}"/>
    <cellStyle name="Normal 2 4 4 2 6 2" xfId="17354" xr:uid="{00000000-0005-0000-0000-00008F430000}"/>
    <cellStyle name="Normal 2 4 4 2 6 2 2" xfId="17355" xr:uid="{00000000-0005-0000-0000-000090430000}"/>
    <cellStyle name="Normal 2 4 4 2 6 3" xfId="17356" xr:uid="{00000000-0005-0000-0000-000091430000}"/>
    <cellStyle name="Normal 2 4 4 2 7" xfId="17357" xr:uid="{00000000-0005-0000-0000-000092430000}"/>
    <cellStyle name="Normal 2 4 4 2 7 2" xfId="17358" xr:uid="{00000000-0005-0000-0000-000093430000}"/>
    <cellStyle name="Normal 2 4 4 2 8" xfId="17359" xr:uid="{00000000-0005-0000-0000-000094430000}"/>
    <cellStyle name="Normal 2 4 4 2 8 2" xfId="17360" xr:uid="{00000000-0005-0000-0000-000095430000}"/>
    <cellStyle name="Normal 2 4 4 2 9" xfId="17361" xr:uid="{00000000-0005-0000-0000-000096430000}"/>
    <cellStyle name="Normal 2 4 4 3" xfId="17362" xr:uid="{00000000-0005-0000-0000-000097430000}"/>
    <cellStyle name="Normal 2 4 4 3 2" xfId="17363" xr:uid="{00000000-0005-0000-0000-000098430000}"/>
    <cellStyle name="Normal 2 4 4 3 2 2" xfId="17364" xr:uid="{00000000-0005-0000-0000-000099430000}"/>
    <cellStyle name="Normal 2 4 4 3 2 2 2" xfId="17365" xr:uid="{00000000-0005-0000-0000-00009A430000}"/>
    <cellStyle name="Normal 2 4 4 3 2 2 2 2" xfId="17366" xr:uid="{00000000-0005-0000-0000-00009B430000}"/>
    <cellStyle name="Normal 2 4 4 3 2 2 3" xfId="17367" xr:uid="{00000000-0005-0000-0000-00009C430000}"/>
    <cellStyle name="Normal 2 4 4 3 2 3" xfId="17368" xr:uid="{00000000-0005-0000-0000-00009D430000}"/>
    <cellStyle name="Normal 2 4 4 3 2 3 2" xfId="17369" xr:uid="{00000000-0005-0000-0000-00009E430000}"/>
    <cellStyle name="Normal 2 4 4 3 2 3 2 2" xfId="17370" xr:uid="{00000000-0005-0000-0000-00009F430000}"/>
    <cellStyle name="Normal 2 4 4 3 2 3 3" xfId="17371" xr:uid="{00000000-0005-0000-0000-0000A0430000}"/>
    <cellStyle name="Normal 2 4 4 3 2 4" xfId="17372" xr:uid="{00000000-0005-0000-0000-0000A1430000}"/>
    <cellStyle name="Normal 2 4 4 3 2 4 2" xfId="17373" xr:uid="{00000000-0005-0000-0000-0000A2430000}"/>
    <cellStyle name="Normal 2 4 4 3 2 4 2 2" xfId="17374" xr:uid="{00000000-0005-0000-0000-0000A3430000}"/>
    <cellStyle name="Normal 2 4 4 3 2 4 3" xfId="17375" xr:uid="{00000000-0005-0000-0000-0000A4430000}"/>
    <cellStyle name="Normal 2 4 4 3 2 5" xfId="17376" xr:uid="{00000000-0005-0000-0000-0000A5430000}"/>
    <cellStyle name="Normal 2 4 4 3 2 5 2" xfId="17377" xr:uid="{00000000-0005-0000-0000-0000A6430000}"/>
    <cellStyle name="Normal 2 4 4 3 2 6" xfId="17378" xr:uid="{00000000-0005-0000-0000-0000A7430000}"/>
    <cellStyle name="Normal 2 4 4 3 2 6 2" xfId="17379" xr:uid="{00000000-0005-0000-0000-0000A8430000}"/>
    <cellStyle name="Normal 2 4 4 3 2 7" xfId="17380" xr:uid="{00000000-0005-0000-0000-0000A9430000}"/>
    <cellStyle name="Normal 2 4 4 3 3" xfId="17381" xr:uid="{00000000-0005-0000-0000-0000AA430000}"/>
    <cellStyle name="Normal 2 4 4 3 3 2" xfId="17382" xr:uid="{00000000-0005-0000-0000-0000AB430000}"/>
    <cellStyle name="Normal 2 4 4 3 3 2 2" xfId="17383" xr:uid="{00000000-0005-0000-0000-0000AC430000}"/>
    <cellStyle name="Normal 2 4 4 3 3 3" xfId="17384" xr:uid="{00000000-0005-0000-0000-0000AD430000}"/>
    <cellStyle name="Normal 2 4 4 3 4" xfId="17385" xr:uid="{00000000-0005-0000-0000-0000AE430000}"/>
    <cellStyle name="Normal 2 4 4 3 4 2" xfId="17386" xr:uid="{00000000-0005-0000-0000-0000AF430000}"/>
    <cellStyle name="Normal 2 4 4 3 4 2 2" xfId="17387" xr:uid="{00000000-0005-0000-0000-0000B0430000}"/>
    <cellStyle name="Normal 2 4 4 3 4 3" xfId="17388" xr:uid="{00000000-0005-0000-0000-0000B1430000}"/>
    <cellStyle name="Normal 2 4 4 3 5" xfId="17389" xr:uid="{00000000-0005-0000-0000-0000B2430000}"/>
    <cellStyle name="Normal 2 4 4 3 5 2" xfId="17390" xr:uid="{00000000-0005-0000-0000-0000B3430000}"/>
    <cellStyle name="Normal 2 4 4 3 5 2 2" xfId="17391" xr:uid="{00000000-0005-0000-0000-0000B4430000}"/>
    <cellStyle name="Normal 2 4 4 3 5 3" xfId="17392" xr:uid="{00000000-0005-0000-0000-0000B5430000}"/>
    <cellStyle name="Normal 2 4 4 3 6" xfId="17393" xr:uid="{00000000-0005-0000-0000-0000B6430000}"/>
    <cellStyle name="Normal 2 4 4 3 6 2" xfId="17394" xr:uid="{00000000-0005-0000-0000-0000B7430000}"/>
    <cellStyle name="Normal 2 4 4 3 7" xfId="17395" xr:uid="{00000000-0005-0000-0000-0000B8430000}"/>
    <cellStyle name="Normal 2 4 4 3 7 2" xfId="17396" xr:uid="{00000000-0005-0000-0000-0000B9430000}"/>
    <cellStyle name="Normal 2 4 4 3 8" xfId="17397" xr:uid="{00000000-0005-0000-0000-0000BA430000}"/>
    <cellStyle name="Normal 2 4 4 4" xfId="17398" xr:uid="{00000000-0005-0000-0000-0000BB430000}"/>
    <cellStyle name="Normal 2 4 4 4 2" xfId="17399" xr:uid="{00000000-0005-0000-0000-0000BC430000}"/>
    <cellStyle name="Normal 2 4 4 4 2 2" xfId="17400" xr:uid="{00000000-0005-0000-0000-0000BD430000}"/>
    <cellStyle name="Normal 2 4 4 4 2 2 2" xfId="17401" xr:uid="{00000000-0005-0000-0000-0000BE430000}"/>
    <cellStyle name="Normal 2 4 4 4 2 3" xfId="17402" xr:uid="{00000000-0005-0000-0000-0000BF430000}"/>
    <cellStyle name="Normal 2 4 4 4 3" xfId="17403" xr:uid="{00000000-0005-0000-0000-0000C0430000}"/>
    <cellStyle name="Normal 2 4 4 4 3 2" xfId="17404" xr:uid="{00000000-0005-0000-0000-0000C1430000}"/>
    <cellStyle name="Normal 2 4 4 4 3 2 2" xfId="17405" xr:uid="{00000000-0005-0000-0000-0000C2430000}"/>
    <cellStyle name="Normal 2 4 4 4 3 3" xfId="17406" xr:uid="{00000000-0005-0000-0000-0000C3430000}"/>
    <cellStyle name="Normal 2 4 4 4 4" xfId="17407" xr:uid="{00000000-0005-0000-0000-0000C4430000}"/>
    <cellStyle name="Normal 2 4 4 4 4 2" xfId="17408" xr:uid="{00000000-0005-0000-0000-0000C5430000}"/>
    <cellStyle name="Normal 2 4 4 4 4 2 2" xfId="17409" xr:uid="{00000000-0005-0000-0000-0000C6430000}"/>
    <cellStyle name="Normal 2 4 4 4 4 3" xfId="17410" xr:uid="{00000000-0005-0000-0000-0000C7430000}"/>
    <cellStyle name="Normal 2 4 4 4 5" xfId="17411" xr:uid="{00000000-0005-0000-0000-0000C8430000}"/>
    <cellStyle name="Normal 2 4 4 4 5 2" xfId="17412" xr:uid="{00000000-0005-0000-0000-0000C9430000}"/>
    <cellStyle name="Normal 2 4 4 4 6" xfId="17413" xr:uid="{00000000-0005-0000-0000-0000CA430000}"/>
    <cellStyle name="Normal 2 4 4 4 6 2" xfId="17414" xr:uid="{00000000-0005-0000-0000-0000CB430000}"/>
    <cellStyle name="Normal 2 4 4 4 7" xfId="17415" xr:uid="{00000000-0005-0000-0000-0000CC430000}"/>
    <cellStyle name="Normal 2 4 4 5" xfId="17416" xr:uid="{00000000-0005-0000-0000-0000CD430000}"/>
    <cellStyle name="Normal 2 4 4 5 2" xfId="17417" xr:uid="{00000000-0005-0000-0000-0000CE430000}"/>
    <cellStyle name="Normal 2 4 4 5 2 2" xfId="17418" xr:uid="{00000000-0005-0000-0000-0000CF430000}"/>
    <cellStyle name="Normal 2 4 4 5 2 2 2" xfId="17419" xr:uid="{00000000-0005-0000-0000-0000D0430000}"/>
    <cellStyle name="Normal 2 4 4 5 2 3" xfId="17420" xr:uid="{00000000-0005-0000-0000-0000D1430000}"/>
    <cellStyle name="Normal 2 4 4 5 3" xfId="17421" xr:uid="{00000000-0005-0000-0000-0000D2430000}"/>
    <cellStyle name="Normal 2 4 4 5 3 2" xfId="17422" xr:uid="{00000000-0005-0000-0000-0000D3430000}"/>
    <cellStyle name="Normal 2 4 4 5 3 2 2" xfId="17423" xr:uid="{00000000-0005-0000-0000-0000D4430000}"/>
    <cellStyle name="Normal 2 4 4 5 3 3" xfId="17424" xr:uid="{00000000-0005-0000-0000-0000D5430000}"/>
    <cellStyle name="Normal 2 4 4 5 4" xfId="17425" xr:uid="{00000000-0005-0000-0000-0000D6430000}"/>
    <cellStyle name="Normal 2 4 4 5 4 2" xfId="17426" xr:uid="{00000000-0005-0000-0000-0000D7430000}"/>
    <cellStyle name="Normal 2 4 4 5 4 2 2" xfId="17427" xr:uid="{00000000-0005-0000-0000-0000D8430000}"/>
    <cellStyle name="Normal 2 4 4 5 4 3" xfId="17428" xr:uid="{00000000-0005-0000-0000-0000D9430000}"/>
    <cellStyle name="Normal 2 4 4 5 5" xfId="17429" xr:uid="{00000000-0005-0000-0000-0000DA430000}"/>
    <cellStyle name="Normal 2 4 4 5 5 2" xfId="17430" xr:uid="{00000000-0005-0000-0000-0000DB430000}"/>
    <cellStyle name="Normal 2 4 4 5 6" xfId="17431" xr:uid="{00000000-0005-0000-0000-0000DC430000}"/>
    <cellStyle name="Normal 2 4 4 5 6 2" xfId="17432" xr:uid="{00000000-0005-0000-0000-0000DD430000}"/>
    <cellStyle name="Normal 2 4 4 5 7" xfId="17433" xr:uid="{00000000-0005-0000-0000-0000DE430000}"/>
    <cellStyle name="Normal 2 4 4 6" xfId="17434" xr:uid="{00000000-0005-0000-0000-0000DF430000}"/>
    <cellStyle name="Normal 2 4 4 6 2" xfId="17435" xr:uid="{00000000-0005-0000-0000-0000E0430000}"/>
    <cellStyle name="Normal 2 4 4 6 2 2" xfId="17436" xr:uid="{00000000-0005-0000-0000-0000E1430000}"/>
    <cellStyle name="Normal 2 4 4 6 3" xfId="17437" xr:uid="{00000000-0005-0000-0000-0000E2430000}"/>
    <cellStyle name="Normal 2 4 4 7" xfId="17438" xr:uid="{00000000-0005-0000-0000-0000E3430000}"/>
    <cellStyle name="Normal 2 4 4 7 2" xfId="17439" xr:uid="{00000000-0005-0000-0000-0000E4430000}"/>
    <cellStyle name="Normal 2 4 4 7 2 2" xfId="17440" xr:uid="{00000000-0005-0000-0000-0000E5430000}"/>
    <cellStyle name="Normal 2 4 4 7 3" xfId="17441" xr:uid="{00000000-0005-0000-0000-0000E6430000}"/>
    <cellStyle name="Normal 2 4 4 8" xfId="17442" xr:uid="{00000000-0005-0000-0000-0000E7430000}"/>
    <cellStyle name="Normal 2 4 4 8 2" xfId="17443" xr:uid="{00000000-0005-0000-0000-0000E8430000}"/>
    <cellStyle name="Normal 2 4 4 8 2 2" xfId="17444" xr:uid="{00000000-0005-0000-0000-0000E9430000}"/>
    <cellStyle name="Normal 2 4 4 8 3" xfId="17445" xr:uid="{00000000-0005-0000-0000-0000EA430000}"/>
    <cellStyle name="Normal 2 4 4 9" xfId="17446" xr:uid="{00000000-0005-0000-0000-0000EB430000}"/>
    <cellStyle name="Normal 2 4 4 9 2" xfId="17447" xr:uid="{00000000-0005-0000-0000-0000EC430000}"/>
    <cellStyle name="Normal 2 4 5" xfId="489" xr:uid="{00000000-0005-0000-0000-0000ED430000}"/>
    <cellStyle name="Normal 2 4 5 10" xfId="17448" xr:uid="{00000000-0005-0000-0000-0000EE430000}"/>
    <cellStyle name="Normal 2 4 5 10 2" xfId="17449" xr:uid="{00000000-0005-0000-0000-0000EF430000}"/>
    <cellStyle name="Normal 2 4 5 11" xfId="17450" xr:uid="{00000000-0005-0000-0000-0000F0430000}"/>
    <cellStyle name="Normal 2 4 5 2" xfId="17451" xr:uid="{00000000-0005-0000-0000-0000F1430000}"/>
    <cellStyle name="Normal 2 4 5 2 2" xfId="17452" xr:uid="{00000000-0005-0000-0000-0000F2430000}"/>
    <cellStyle name="Normal 2 4 5 2 2 2" xfId="17453" xr:uid="{00000000-0005-0000-0000-0000F3430000}"/>
    <cellStyle name="Normal 2 4 5 2 2 2 2" xfId="17454" xr:uid="{00000000-0005-0000-0000-0000F4430000}"/>
    <cellStyle name="Normal 2 4 5 2 2 2 2 2" xfId="17455" xr:uid="{00000000-0005-0000-0000-0000F5430000}"/>
    <cellStyle name="Normal 2 4 5 2 2 2 3" xfId="17456" xr:uid="{00000000-0005-0000-0000-0000F6430000}"/>
    <cellStyle name="Normal 2 4 5 2 2 3" xfId="17457" xr:uid="{00000000-0005-0000-0000-0000F7430000}"/>
    <cellStyle name="Normal 2 4 5 2 2 3 2" xfId="17458" xr:uid="{00000000-0005-0000-0000-0000F8430000}"/>
    <cellStyle name="Normal 2 4 5 2 2 3 2 2" xfId="17459" xr:uid="{00000000-0005-0000-0000-0000F9430000}"/>
    <cellStyle name="Normal 2 4 5 2 2 3 3" xfId="17460" xr:uid="{00000000-0005-0000-0000-0000FA430000}"/>
    <cellStyle name="Normal 2 4 5 2 2 4" xfId="17461" xr:uid="{00000000-0005-0000-0000-0000FB430000}"/>
    <cellStyle name="Normal 2 4 5 2 2 4 2" xfId="17462" xr:uid="{00000000-0005-0000-0000-0000FC430000}"/>
    <cellStyle name="Normal 2 4 5 2 2 4 2 2" xfId="17463" xr:uid="{00000000-0005-0000-0000-0000FD430000}"/>
    <cellStyle name="Normal 2 4 5 2 2 4 3" xfId="17464" xr:uid="{00000000-0005-0000-0000-0000FE430000}"/>
    <cellStyle name="Normal 2 4 5 2 2 5" xfId="17465" xr:uid="{00000000-0005-0000-0000-0000FF430000}"/>
    <cellStyle name="Normal 2 4 5 2 2 5 2" xfId="17466" xr:uid="{00000000-0005-0000-0000-000000440000}"/>
    <cellStyle name="Normal 2 4 5 2 2 6" xfId="17467" xr:uid="{00000000-0005-0000-0000-000001440000}"/>
    <cellStyle name="Normal 2 4 5 2 2 6 2" xfId="17468" xr:uid="{00000000-0005-0000-0000-000002440000}"/>
    <cellStyle name="Normal 2 4 5 2 2 7" xfId="17469" xr:uid="{00000000-0005-0000-0000-000003440000}"/>
    <cellStyle name="Normal 2 4 5 2 3" xfId="17470" xr:uid="{00000000-0005-0000-0000-000004440000}"/>
    <cellStyle name="Normal 2 4 5 2 3 2" xfId="17471" xr:uid="{00000000-0005-0000-0000-000005440000}"/>
    <cellStyle name="Normal 2 4 5 2 3 2 2" xfId="17472" xr:uid="{00000000-0005-0000-0000-000006440000}"/>
    <cellStyle name="Normal 2 4 5 2 3 2 2 2" xfId="17473" xr:uid="{00000000-0005-0000-0000-000007440000}"/>
    <cellStyle name="Normal 2 4 5 2 3 2 3" xfId="17474" xr:uid="{00000000-0005-0000-0000-000008440000}"/>
    <cellStyle name="Normal 2 4 5 2 3 3" xfId="17475" xr:uid="{00000000-0005-0000-0000-000009440000}"/>
    <cellStyle name="Normal 2 4 5 2 3 3 2" xfId="17476" xr:uid="{00000000-0005-0000-0000-00000A440000}"/>
    <cellStyle name="Normal 2 4 5 2 3 3 2 2" xfId="17477" xr:uid="{00000000-0005-0000-0000-00000B440000}"/>
    <cellStyle name="Normal 2 4 5 2 3 3 3" xfId="17478" xr:uid="{00000000-0005-0000-0000-00000C440000}"/>
    <cellStyle name="Normal 2 4 5 2 3 4" xfId="17479" xr:uid="{00000000-0005-0000-0000-00000D440000}"/>
    <cellStyle name="Normal 2 4 5 2 3 4 2" xfId="17480" xr:uid="{00000000-0005-0000-0000-00000E440000}"/>
    <cellStyle name="Normal 2 4 5 2 3 4 2 2" xfId="17481" xr:uid="{00000000-0005-0000-0000-00000F440000}"/>
    <cellStyle name="Normal 2 4 5 2 3 4 3" xfId="17482" xr:uid="{00000000-0005-0000-0000-000010440000}"/>
    <cellStyle name="Normal 2 4 5 2 3 5" xfId="17483" xr:uid="{00000000-0005-0000-0000-000011440000}"/>
    <cellStyle name="Normal 2 4 5 2 3 5 2" xfId="17484" xr:uid="{00000000-0005-0000-0000-000012440000}"/>
    <cellStyle name="Normal 2 4 5 2 3 6" xfId="17485" xr:uid="{00000000-0005-0000-0000-000013440000}"/>
    <cellStyle name="Normal 2 4 5 2 3 6 2" xfId="17486" xr:uid="{00000000-0005-0000-0000-000014440000}"/>
    <cellStyle name="Normal 2 4 5 2 3 7" xfId="17487" xr:uid="{00000000-0005-0000-0000-000015440000}"/>
    <cellStyle name="Normal 2 4 5 2 4" xfId="17488" xr:uid="{00000000-0005-0000-0000-000016440000}"/>
    <cellStyle name="Normal 2 4 5 2 4 2" xfId="17489" xr:uid="{00000000-0005-0000-0000-000017440000}"/>
    <cellStyle name="Normal 2 4 5 2 4 2 2" xfId="17490" xr:uid="{00000000-0005-0000-0000-000018440000}"/>
    <cellStyle name="Normal 2 4 5 2 4 3" xfId="17491" xr:uid="{00000000-0005-0000-0000-000019440000}"/>
    <cellStyle name="Normal 2 4 5 2 5" xfId="17492" xr:uid="{00000000-0005-0000-0000-00001A440000}"/>
    <cellStyle name="Normal 2 4 5 2 5 2" xfId="17493" xr:uid="{00000000-0005-0000-0000-00001B440000}"/>
    <cellStyle name="Normal 2 4 5 2 5 2 2" xfId="17494" xr:uid="{00000000-0005-0000-0000-00001C440000}"/>
    <cellStyle name="Normal 2 4 5 2 5 3" xfId="17495" xr:uid="{00000000-0005-0000-0000-00001D440000}"/>
    <cellStyle name="Normal 2 4 5 2 6" xfId="17496" xr:uid="{00000000-0005-0000-0000-00001E440000}"/>
    <cellStyle name="Normal 2 4 5 2 6 2" xfId="17497" xr:uid="{00000000-0005-0000-0000-00001F440000}"/>
    <cellStyle name="Normal 2 4 5 2 6 2 2" xfId="17498" xr:uid="{00000000-0005-0000-0000-000020440000}"/>
    <cellStyle name="Normal 2 4 5 2 6 3" xfId="17499" xr:uid="{00000000-0005-0000-0000-000021440000}"/>
    <cellStyle name="Normal 2 4 5 2 7" xfId="17500" xr:uid="{00000000-0005-0000-0000-000022440000}"/>
    <cellStyle name="Normal 2 4 5 2 7 2" xfId="17501" xr:uid="{00000000-0005-0000-0000-000023440000}"/>
    <cellStyle name="Normal 2 4 5 2 8" xfId="17502" xr:uid="{00000000-0005-0000-0000-000024440000}"/>
    <cellStyle name="Normal 2 4 5 2 8 2" xfId="17503" xr:uid="{00000000-0005-0000-0000-000025440000}"/>
    <cellStyle name="Normal 2 4 5 2 9" xfId="17504" xr:uid="{00000000-0005-0000-0000-000026440000}"/>
    <cellStyle name="Normal 2 4 5 3" xfId="17505" xr:uid="{00000000-0005-0000-0000-000027440000}"/>
    <cellStyle name="Normal 2 4 5 3 2" xfId="17506" xr:uid="{00000000-0005-0000-0000-000028440000}"/>
    <cellStyle name="Normal 2 4 5 3 2 2" xfId="17507" xr:uid="{00000000-0005-0000-0000-000029440000}"/>
    <cellStyle name="Normal 2 4 5 3 2 2 2" xfId="17508" xr:uid="{00000000-0005-0000-0000-00002A440000}"/>
    <cellStyle name="Normal 2 4 5 3 2 2 2 2" xfId="17509" xr:uid="{00000000-0005-0000-0000-00002B440000}"/>
    <cellStyle name="Normal 2 4 5 3 2 2 3" xfId="17510" xr:uid="{00000000-0005-0000-0000-00002C440000}"/>
    <cellStyle name="Normal 2 4 5 3 2 3" xfId="17511" xr:uid="{00000000-0005-0000-0000-00002D440000}"/>
    <cellStyle name="Normal 2 4 5 3 2 3 2" xfId="17512" xr:uid="{00000000-0005-0000-0000-00002E440000}"/>
    <cellStyle name="Normal 2 4 5 3 2 3 2 2" xfId="17513" xr:uid="{00000000-0005-0000-0000-00002F440000}"/>
    <cellStyle name="Normal 2 4 5 3 2 3 3" xfId="17514" xr:uid="{00000000-0005-0000-0000-000030440000}"/>
    <cellStyle name="Normal 2 4 5 3 2 4" xfId="17515" xr:uid="{00000000-0005-0000-0000-000031440000}"/>
    <cellStyle name="Normal 2 4 5 3 2 4 2" xfId="17516" xr:uid="{00000000-0005-0000-0000-000032440000}"/>
    <cellStyle name="Normal 2 4 5 3 2 4 2 2" xfId="17517" xr:uid="{00000000-0005-0000-0000-000033440000}"/>
    <cellStyle name="Normal 2 4 5 3 2 4 3" xfId="17518" xr:uid="{00000000-0005-0000-0000-000034440000}"/>
    <cellStyle name="Normal 2 4 5 3 2 5" xfId="17519" xr:uid="{00000000-0005-0000-0000-000035440000}"/>
    <cellStyle name="Normal 2 4 5 3 2 5 2" xfId="17520" xr:uid="{00000000-0005-0000-0000-000036440000}"/>
    <cellStyle name="Normal 2 4 5 3 2 6" xfId="17521" xr:uid="{00000000-0005-0000-0000-000037440000}"/>
    <cellStyle name="Normal 2 4 5 3 2 6 2" xfId="17522" xr:uid="{00000000-0005-0000-0000-000038440000}"/>
    <cellStyle name="Normal 2 4 5 3 2 7" xfId="17523" xr:uid="{00000000-0005-0000-0000-000039440000}"/>
    <cellStyle name="Normal 2 4 5 3 3" xfId="17524" xr:uid="{00000000-0005-0000-0000-00003A440000}"/>
    <cellStyle name="Normal 2 4 5 3 3 2" xfId="17525" xr:uid="{00000000-0005-0000-0000-00003B440000}"/>
    <cellStyle name="Normal 2 4 5 3 3 2 2" xfId="17526" xr:uid="{00000000-0005-0000-0000-00003C440000}"/>
    <cellStyle name="Normal 2 4 5 3 3 3" xfId="17527" xr:uid="{00000000-0005-0000-0000-00003D440000}"/>
    <cellStyle name="Normal 2 4 5 3 4" xfId="17528" xr:uid="{00000000-0005-0000-0000-00003E440000}"/>
    <cellStyle name="Normal 2 4 5 3 4 2" xfId="17529" xr:uid="{00000000-0005-0000-0000-00003F440000}"/>
    <cellStyle name="Normal 2 4 5 3 4 2 2" xfId="17530" xr:uid="{00000000-0005-0000-0000-000040440000}"/>
    <cellStyle name="Normal 2 4 5 3 4 3" xfId="17531" xr:uid="{00000000-0005-0000-0000-000041440000}"/>
    <cellStyle name="Normal 2 4 5 3 5" xfId="17532" xr:uid="{00000000-0005-0000-0000-000042440000}"/>
    <cellStyle name="Normal 2 4 5 3 5 2" xfId="17533" xr:uid="{00000000-0005-0000-0000-000043440000}"/>
    <cellStyle name="Normal 2 4 5 3 5 2 2" xfId="17534" xr:uid="{00000000-0005-0000-0000-000044440000}"/>
    <cellStyle name="Normal 2 4 5 3 5 3" xfId="17535" xr:uid="{00000000-0005-0000-0000-000045440000}"/>
    <cellStyle name="Normal 2 4 5 3 6" xfId="17536" xr:uid="{00000000-0005-0000-0000-000046440000}"/>
    <cellStyle name="Normal 2 4 5 3 6 2" xfId="17537" xr:uid="{00000000-0005-0000-0000-000047440000}"/>
    <cellStyle name="Normal 2 4 5 3 7" xfId="17538" xr:uid="{00000000-0005-0000-0000-000048440000}"/>
    <cellStyle name="Normal 2 4 5 3 7 2" xfId="17539" xr:uid="{00000000-0005-0000-0000-000049440000}"/>
    <cellStyle name="Normal 2 4 5 3 8" xfId="17540" xr:uid="{00000000-0005-0000-0000-00004A440000}"/>
    <cellStyle name="Normal 2 4 5 4" xfId="17541" xr:uid="{00000000-0005-0000-0000-00004B440000}"/>
    <cellStyle name="Normal 2 4 5 4 2" xfId="17542" xr:uid="{00000000-0005-0000-0000-00004C440000}"/>
    <cellStyle name="Normal 2 4 5 4 2 2" xfId="17543" xr:uid="{00000000-0005-0000-0000-00004D440000}"/>
    <cellStyle name="Normal 2 4 5 4 2 2 2" xfId="17544" xr:uid="{00000000-0005-0000-0000-00004E440000}"/>
    <cellStyle name="Normal 2 4 5 4 2 3" xfId="17545" xr:uid="{00000000-0005-0000-0000-00004F440000}"/>
    <cellStyle name="Normal 2 4 5 4 3" xfId="17546" xr:uid="{00000000-0005-0000-0000-000050440000}"/>
    <cellStyle name="Normal 2 4 5 4 3 2" xfId="17547" xr:uid="{00000000-0005-0000-0000-000051440000}"/>
    <cellStyle name="Normal 2 4 5 4 3 2 2" xfId="17548" xr:uid="{00000000-0005-0000-0000-000052440000}"/>
    <cellStyle name="Normal 2 4 5 4 3 3" xfId="17549" xr:uid="{00000000-0005-0000-0000-000053440000}"/>
    <cellStyle name="Normal 2 4 5 4 4" xfId="17550" xr:uid="{00000000-0005-0000-0000-000054440000}"/>
    <cellStyle name="Normal 2 4 5 4 4 2" xfId="17551" xr:uid="{00000000-0005-0000-0000-000055440000}"/>
    <cellStyle name="Normal 2 4 5 4 4 2 2" xfId="17552" xr:uid="{00000000-0005-0000-0000-000056440000}"/>
    <cellStyle name="Normal 2 4 5 4 4 3" xfId="17553" xr:uid="{00000000-0005-0000-0000-000057440000}"/>
    <cellStyle name="Normal 2 4 5 4 5" xfId="17554" xr:uid="{00000000-0005-0000-0000-000058440000}"/>
    <cellStyle name="Normal 2 4 5 4 5 2" xfId="17555" xr:uid="{00000000-0005-0000-0000-000059440000}"/>
    <cellStyle name="Normal 2 4 5 4 6" xfId="17556" xr:uid="{00000000-0005-0000-0000-00005A440000}"/>
    <cellStyle name="Normal 2 4 5 4 6 2" xfId="17557" xr:uid="{00000000-0005-0000-0000-00005B440000}"/>
    <cellStyle name="Normal 2 4 5 4 7" xfId="17558" xr:uid="{00000000-0005-0000-0000-00005C440000}"/>
    <cellStyle name="Normal 2 4 5 5" xfId="17559" xr:uid="{00000000-0005-0000-0000-00005D440000}"/>
    <cellStyle name="Normal 2 4 5 5 2" xfId="17560" xr:uid="{00000000-0005-0000-0000-00005E440000}"/>
    <cellStyle name="Normal 2 4 5 5 2 2" xfId="17561" xr:uid="{00000000-0005-0000-0000-00005F440000}"/>
    <cellStyle name="Normal 2 4 5 5 2 2 2" xfId="17562" xr:uid="{00000000-0005-0000-0000-000060440000}"/>
    <cellStyle name="Normal 2 4 5 5 2 3" xfId="17563" xr:uid="{00000000-0005-0000-0000-000061440000}"/>
    <cellStyle name="Normal 2 4 5 5 3" xfId="17564" xr:uid="{00000000-0005-0000-0000-000062440000}"/>
    <cellStyle name="Normal 2 4 5 5 3 2" xfId="17565" xr:uid="{00000000-0005-0000-0000-000063440000}"/>
    <cellStyle name="Normal 2 4 5 5 3 2 2" xfId="17566" xr:uid="{00000000-0005-0000-0000-000064440000}"/>
    <cellStyle name="Normal 2 4 5 5 3 3" xfId="17567" xr:uid="{00000000-0005-0000-0000-000065440000}"/>
    <cellStyle name="Normal 2 4 5 5 4" xfId="17568" xr:uid="{00000000-0005-0000-0000-000066440000}"/>
    <cellStyle name="Normal 2 4 5 5 4 2" xfId="17569" xr:uid="{00000000-0005-0000-0000-000067440000}"/>
    <cellStyle name="Normal 2 4 5 5 4 2 2" xfId="17570" xr:uid="{00000000-0005-0000-0000-000068440000}"/>
    <cellStyle name="Normal 2 4 5 5 4 3" xfId="17571" xr:uid="{00000000-0005-0000-0000-000069440000}"/>
    <cellStyle name="Normal 2 4 5 5 5" xfId="17572" xr:uid="{00000000-0005-0000-0000-00006A440000}"/>
    <cellStyle name="Normal 2 4 5 5 5 2" xfId="17573" xr:uid="{00000000-0005-0000-0000-00006B440000}"/>
    <cellStyle name="Normal 2 4 5 5 6" xfId="17574" xr:uid="{00000000-0005-0000-0000-00006C440000}"/>
    <cellStyle name="Normal 2 4 5 5 6 2" xfId="17575" xr:uid="{00000000-0005-0000-0000-00006D440000}"/>
    <cellStyle name="Normal 2 4 5 5 7" xfId="17576" xr:uid="{00000000-0005-0000-0000-00006E440000}"/>
    <cellStyle name="Normal 2 4 5 6" xfId="17577" xr:uid="{00000000-0005-0000-0000-00006F440000}"/>
    <cellStyle name="Normal 2 4 5 6 2" xfId="17578" xr:uid="{00000000-0005-0000-0000-000070440000}"/>
    <cellStyle name="Normal 2 4 5 6 2 2" xfId="17579" xr:uid="{00000000-0005-0000-0000-000071440000}"/>
    <cellStyle name="Normal 2 4 5 6 3" xfId="17580" xr:uid="{00000000-0005-0000-0000-000072440000}"/>
    <cellStyle name="Normal 2 4 5 7" xfId="17581" xr:uid="{00000000-0005-0000-0000-000073440000}"/>
    <cellStyle name="Normal 2 4 5 7 2" xfId="17582" xr:uid="{00000000-0005-0000-0000-000074440000}"/>
    <cellStyle name="Normal 2 4 5 7 2 2" xfId="17583" xr:uid="{00000000-0005-0000-0000-000075440000}"/>
    <cellStyle name="Normal 2 4 5 7 3" xfId="17584" xr:uid="{00000000-0005-0000-0000-000076440000}"/>
    <cellStyle name="Normal 2 4 5 8" xfId="17585" xr:uid="{00000000-0005-0000-0000-000077440000}"/>
    <cellStyle name="Normal 2 4 5 8 2" xfId="17586" xr:uid="{00000000-0005-0000-0000-000078440000}"/>
    <cellStyle name="Normal 2 4 5 8 2 2" xfId="17587" xr:uid="{00000000-0005-0000-0000-000079440000}"/>
    <cellStyle name="Normal 2 4 5 8 3" xfId="17588" xr:uid="{00000000-0005-0000-0000-00007A440000}"/>
    <cellStyle name="Normal 2 4 5 9" xfId="17589" xr:uid="{00000000-0005-0000-0000-00007B440000}"/>
    <cellStyle name="Normal 2 4 5 9 2" xfId="17590" xr:uid="{00000000-0005-0000-0000-00007C440000}"/>
    <cellStyle name="Normal 2 4 6" xfId="17591" xr:uid="{00000000-0005-0000-0000-00007D440000}"/>
    <cellStyle name="Normal 2 4 6 2" xfId="17592" xr:uid="{00000000-0005-0000-0000-00007E440000}"/>
    <cellStyle name="Normal 2 4 6 2 2" xfId="17593" xr:uid="{00000000-0005-0000-0000-00007F440000}"/>
    <cellStyle name="Normal 2 4 6 2 2 2" xfId="17594" xr:uid="{00000000-0005-0000-0000-000080440000}"/>
    <cellStyle name="Normal 2 4 6 2 2 2 2" xfId="17595" xr:uid="{00000000-0005-0000-0000-000081440000}"/>
    <cellStyle name="Normal 2 4 6 2 2 3" xfId="17596" xr:uid="{00000000-0005-0000-0000-000082440000}"/>
    <cellStyle name="Normal 2 4 6 2 3" xfId="17597" xr:uid="{00000000-0005-0000-0000-000083440000}"/>
    <cellStyle name="Normal 2 4 6 2 3 2" xfId="17598" xr:uid="{00000000-0005-0000-0000-000084440000}"/>
    <cellStyle name="Normal 2 4 6 2 3 2 2" xfId="17599" xr:uid="{00000000-0005-0000-0000-000085440000}"/>
    <cellStyle name="Normal 2 4 6 2 3 3" xfId="17600" xr:uid="{00000000-0005-0000-0000-000086440000}"/>
    <cellStyle name="Normal 2 4 6 2 4" xfId="17601" xr:uid="{00000000-0005-0000-0000-000087440000}"/>
    <cellStyle name="Normal 2 4 6 2 4 2" xfId="17602" xr:uid="{00000000-0005-0000-0000-000088440000}"/>
    <cellStyle name="Normal 2 4 6 2 4 2 2" xfId="17603" xr:uid="{00000000-0005-0000-0000-000089440000}"/>
    <cellStyle name="Normal 2 4 6 2 4 3" xfId="17604" xr:uid="{00000000-0005-0000-0000-00008A440000}"/>
    <cellStyle name="Normal 2 4 6 2 5" xfId="17605" xr:uid="{00000000-0005-0000-0000-00008B440000}"/>
    <cellStyle name="Normal 2 4 6 2 5 2" xfId="17606" xr:uid="{00000000-0005-0000-0000-00008C440000}"/>
    <cellStyle name="Normal 2 4 6 2 6" xfId="17607" xr:uid="{00000000-0005-0000-0000-00008D440000}"/>
    <cellStyle name="Normal 2 4 6 2 6 2" xfId="17608" xr:uid="{00000000-0005-0000-0000-00008E440000}"/>
    <cellStyle name="Normal 2 4 6 2 7" xfId="17609" xr:uid="{00000000-0005-0000-0000-00008F440000}"/>
    <cellStyle name="Normal 2 4 6 3" xfId="17610" xr:uid="{00000000-0005-0000-0000-000090440000}"/>
    <cellStyle name="Normal 2 4 6 3 2" xfId="17611" xr:uid="{00000000-0005-0000-0000-000091440000}"/>
    <cellStyle name="Normal 2 4 6 3 2 2" xfId="17612" xr:uid="{00000000-0005-0000-0000-000092440000}"/>
    <cellStyle name="Normal 2 4 6 3 2 2 2" xfId="17613" xr:uid="{00000000-0005-0000-0000-000093440000}"/>
    <cellStyle name="Normal 2 4 6 3 2 3" xfId="17614" xr:uid="{00000000-0005-0000-0000-000094440000}"/>
    <cellStyle name="Normal 2 4 6 3 3" xfId="17615" xr:uid="{00000000-0005-0000-0000-000095440000}"/>
    <cellStyle name="Normal 2 4 6 3 3 2" xfId="17616" xr:uid="{00000000-0005-0000-0000-000096440000}"/>
    <cellStyle name="Normal 2 4 6 3 3 2 2" xfId="17617" xr:uid="{00000000-0005-0000-0000-000097440000}"/>
    <cellStyle name="Normal 2 4 6 3 3 3" xfId="17618" xr:uid="{00000000-0005-0000-0000-000098440000}"/>
    <cellStyle name="Normal 2 4 6 3 4" xfId="17619" xr:uid="{00000000-0005-0000-0000-000099440000}"/>
    <cellStyle name="Normal 2 4 6 3 4 2" xfId="17620" xr:uid="{00000000-0005-0000-0000-00009A440000}"/>
    <cellStyle name="Normal 2 4 6 3 4 2 2" xfId="17621" xr:uid="{00000000-0005-0000-0000-00009B440000}"/>
    <cellStyle name="Normal 2 4 6 3 4 3" xfId="17622" xr:uid="{00000000-0005-0000-0000-00009C440000}"/>
    <cellStyle name="Normal 2 4 6 3 5" xfId="17623" xr:uid="{00000000-0005-0000-0000-00009D440000}"/>
    <cellStyle name="Normal 2 4 6 3 5 2" xfId="17624" xr:uid="{00000000-0005-0000-0000-00009E440000}"/>
    <cellStyle name="Normal 2 4 6 3 6" xfId="17625" xr:uid="{00000000-0005-0000-0000-00009F440000}"/>
    <cellStyle name="Normal 2 4 6 3 6 2" xfId="17626" xr:uid="{00000000-0005-0000-0000-0000A0440000}"/>
    <cellStyle name="Normal 2 4 6 3 7" xfId="17627" xr:uid="{00000000-0005-0000-0000-0000A1440000}"/>
    <cellStyle name="Normal 2 4 6 4" xfId="17628" xr:uid="{00000000-0005-0000-0000-0000A2440000}"/>
    <cellStyle name="Normal 2 4 6 4 2" xfId="17629" xr:uid="{00000000-0005-0000-0000-0000A3440000}"/>
    <cellStyle name="Normal 2 4 6 4 2 2" xfId="17630" xr:uid="{00000000-0005-0000-0000-0000A4440000}"/>
    <cellStyle name="Normal 2 4 6 4 3" xfId="17631" xr:uid="{00000000-0005-0000-0000-0000A5440000}"/>
    <cellStyle name="Normal 2 4 6 5" xfId="17632" xr:uid="{00000000-0005-0000-0000-0000A6440000}"/>
    <cellStyle name="Normal 2 4 6 5 2" xfId="17633" xr:uid="{00000000-0005-0000-0000-0000A7440000}"/>
    <cellStyle name="Normal 2 4 6 5 2 2" xfId="17634" xr:uid="{00000000-0005-0000-0000-0000A8440000}"/>
    <cellStyle name="Normal 2 4 6 5 3" xfId="17635" xr:uid="{00000000-0005-0000-0000-0000A9440000}"/>
    <cellStyle name="Normal 2 4 6 6" xfId="17636" xr:uid="{00000000-0005-0000-0000-0000AA440000}"/>
    <cellStyle name="Normal 2 4 6 6 2" xfId="17637" xr:uid="{00000000-0005-0000-0000-0000AB440000}"/>
    <cellStyle name="Normal 2 4 6 6 2 2" xfId="17638" xr:uid="{00000000-0005-0000-0000-0000AC440000}"/>
    <cellStyle name="Normal 2 4 6 6 3" xfId="17639" xr:uid="{00000000-0005-0000-0000-0000AD440000}"/>
    <cellStyle name="Normal 2 4 6 7" xfId="17640" xr:uid="{00000000-0005-0000-0000-0000AE440000}"/>
    <cellStyle name="Normal 2 4 6 7 2" xfId="17641" xr:uid="{00000000-0005-0000-0000-0000AF440000}"/>
    <cellStyle name="Normal 2 4 6 8" xfId="17642" xr:uid="{00000000-0005-0000-0000-0000B0440000}"/>
    <cellStyle name="Normal 2 4 6 8 2" xfId="17643" xr:uid="{00000000-0005-0000-0000-0000B1440000}"/>
    <cellStyle name="Normal 2 4 6 9" xfId="17644" xr:uid="{00000000-0005-0000-0000-0000B2440000}"/>
    <cellStyle name="Normal 2 4 7" xfId="17645" xr:uid="{00000000-0005-0000-0000-0000B3440000}"/>
    <cellStyle name="Normal 2 4 7 2" xfId="17646" xr:uid="{00000000-0005-0000-0000-0000B4440000}"/>
    <cellStyle name="Normal 2 4 7 2 2" xfId="17647" xr:uid="{00000000-0005-0000-0000-0000B5440000}"/>
    <cellStyle name="Normal 2 4 7 2 2 2" xfId="17648" xr:uid="{00000000-0005-0000-0000-0000B6440000}"/>
    <cellStyle name="Normal 2 4 7 2 2 2 2" xfId="17649" xr:uid="{00000000-0005-0000-0000-0000B7440000}"/>
    <cellStyle name="Normal 2 4 7 2 2 3" xfId="17650" xr:uid="{00000000-0005-0000-0000-0000B8440000}"/>
    <cellStyle name="Normal 2 4 7 2 3" xfId="17651" xr:uid="{00000000-0005-0000-0000-0000B9440000}"/>
    <cellStyle name="Normal 2 4 7 2 3 2" xfId="17652" xr:uid="{00000000-0005-0000-0000-0000BA440000}"/>
    <cellStyle name="Normal 2 4 7 2 3 2 2" xfId="17653" xr:uid="{00000000-0005-0000-0000-0000BB440000}"/>
    <cellStyle name="Normal 2 4 7 2 3 3" xfId="17654" xr:uid="{00000000-0005-0000-0000-0000BC440000}"/>
    <cellStyle name="Normal 2 4 7 2 4" xfId="17655" xr:uid="{00000000-0005-0000-0000-0000BD440000}"/>
    <cellStyle name="Normal 2 4 7 2 4 2" xfId="17656" xr:uid="{00000000-0005-0000-0000-0000BE440000}"/>
    <cellStyle name="Normal 2 4 7 2 4 2 2" xfId="17657" xr:uid="{00000000-0005-0000-0000-0000BF440000}"/>
    <cellStyle name="Normal 2 4 7 2 4 3" xfId="17658" xr:uid="{00000000-0005-0000-0000-0000C0440000}"/>
    <cellStyle name="Normal 2 4 7 2 5" xfId="17659" xr:uid="{00000000-0005-0000-0000-0000C1440000}"/>
    <cellStyle name="Normal 2 4 7 2 5 2" xfId="17660" xr:uid="{00000000-0005-0000-0000-0000C2440000}"/>
    <cellStyle name="Normal 2 4 7 2 6" xfId="17661" xr:uid="{00000000-0005-0000-0000-0000C3440000}"/>
    <cellStyle name="Normal 2 4 7 2 6 2" xfId="17662" xr:uid="{00000000-0005-0000-0000-0000C4440000}"/>
    <cellStyle name="Normal 2 4 7 2 7" xfId="17663" xr:uid="{00000000-0005-0000-0000-0000C5440000}"/>
    <cellStyle name="Normal 2 4 7 3" xfId="17664" xr:uid="{00000000-0005-0000-0000-0000C6440000}"/>
    <cellStyle name="Normal 2 4 7 3 2" xfId="17665" xr:uid="{00000000-0005-0000-0000-0000C7440000}"/>
    <cellStyle name="Normal 2 4 7 3 2 2" xfId="17666" xr:uid="{00000000-0005-0000-0000-0000C8440000}"/>
    <cellStyle name="Normal 2 4 7 3 3" xfId="17667" xr:uid="{00000000-0005-0000-0000-0000C9440000}"/>
    <cellStyle name="Normal 2 4 7 4" xfId="17668" xr:uid="{00000000-0005-0000-0000-0000CA440000}"/>
    <cellStyle name="Normal 2 4 7 4 2" xfId="17669" xr:uid="{00000000-0005-0000-0000-0000CB440000}"/>
    <cellStyle name="Normal 2 4 7 4 2 2" xfId="17670" xr:uid="{00000000-0005-0000-0000-0000CC440000}"/>
    <cellStyle name="Normal 2 4 7 4 3" xfId="17671" xr:uid="{00000000-0005-0000-0000-0000CD440000}"/>
    <cellStyle name="Normal 2 4 7 5" xfId="17672" xr:uid="{00000000-0005-0000-0000-0000CE440000}"/>
    <cellStyle name="Normal 2 4 7 5 2" xfId="17673" xr:uid="{00000000-0005-0000-0000-0000CF440000}"/>
    <cellStyle name="Normal 2 4 7 5 2 2" xfId="17674" xr:uid="{00000000-0005-0000-0000-0000D0440000}"/>
    <cellStyle name="Normal 2 4 7 5 3" xfId="17675" xr:uid="{00000000-0005-0000-0000-0000D1440000}"/>
    <cellStyle name="Normal 2 4 7 6" xfId="17676" xr:uid="{00000000-0005-0000-0000-0000D2440000}"/>
    <cellStyle name="Normal 2 4 7 6 2" xfId="17677" xr:uid="{00000000-0005-0000-0000-0000D3440000}"/>
    <cellStyle name="Normal 2 4 7 7" xfId="17678" xr:uid="{00000000-0005-0000-0000-0000D4440000}"/>
    <cellStyle name="Normal 2 4 7 7 2" xfId="17679" xr:uid="{00000000-0005-0000-0000-0000D5440000}"/>
    <cellStyle name="Normal 2 4 7 8" xfId="17680" xr:uid="{00000000-0005-0000-0000-0000D6440000}"/>
    <cellStyle name="Normal 2 4 8" xfId="17681" xr:uid="{00000000-0005-0000-0000-0000D7440000}"/>
    <cellStyle name="Normal 2 4 8 2" xfId="17682" xr:uid="{00000000-0005-0000-0000-0000D8440000}"/>
    <cellStyle name="Normal 2 4 8 2 2" xfId="17683" xr:uid="{00000000-0005-0000-0000-0000D9440000}"/>
    <cellStyle name="Normal 2 4 8 2 2 2" xfId="17684" xr:uid="{00000000-0005-0000-0000-0000DA440000}"/>
    <cellStyle name="Normal 2 4 8 2 3" xfId="17685" xr:uid="{00000000-0005-0000-0000-0000DB440000}"/>
    <cellStyle name="Normal 2 4 8 3" xfId="17686" xr:uid="{00000000-0005-0000-0000-0000DC440000}"/>
    <cellStyle name="Normal 2 4 8 3 2" xfId="17687" xr:uid="{00000000-0005-0000-0000-0000DD440000}"/>
    <cellStyle name="Normal 2 4 8 3 2 2" xfId="17688" xr:uid="{00000000-0005-0000-0000-0000DE440000}"/>
    <cellStyle name="Normal 2 4 8 3 3" xfId="17689" xr:uid="{00000000-0005-0000-0000-0000DF440000}"/>
    <cellStyle name="Normal 2 4 8 4" xfId="17690" xr:uid="{00000000-0005-0000-0000-0000E0440000}"/>
    <cellStyle name="Normal 2 4 8 4 2" xfId="17691" xr:uid="{00000000-0005-0000-0000-0000E1440000}"/>
    <cellStyle name="Normal 2 4 8 4 2 2" xfId="17692" xr:uid="{00000000-0005-0000-0000-0000E2440000}"/>
    <cellStyle name="Normal 2 4 8 4 3" xfId="17693" xr:uid="{00000000-0005-0000-0000-0000E3440000}"/>
    <cellStyle name="Normal 2 4 8 5" xfId="17694" xr:uid="{00000000-0005-0000-0000-0000E4440000}"/>
    <cellStyle name="Normal 2 4 8 5 2" xfId="17695" xr:uid="{00000000-0005-0000-0000-0000E5440000}"/>
    <cellStyle name="Normal 2 4 8 6" xfId="17696" xr:uid="{00000000-0005-0000-0000-0000E6440000}"/>
    <cellStyle name="Normal 2 4 8 6 2" xfId="17697" xr:uid="{00000000-0005-0000-0000-0000E7440000}"/>
    <cellStyle name="Normal 2 4 8 7" xfId="17698" xr:uid="{00000000-0005-0000-0000-0000E8440000}"/>
    <cellStyle name="Normal 2 4 9" xfId="17699" xr:uid="{00000000-0005-0000-0000-0000E9440000}"/>
    <cellStyle name="Normal 2 4 9 2" xfId="17700" xr:uid="{00000000-0005-0000-0000-0000EA440000}"/>
    <cellStyle name="Normal 2 4 9 2 2" xfId="17701" xr:uid="{00000000-0005-0000-0000-0000EB440000}"/>
    <cellStyle name="Normal 2 4 9 2 2 2" xfId="17702" xr:uid="{00000000-0005-0000-0000-0000EC440000}"/>
    <cellStyle name="Normal 2 4 9 2 3" xfId="17703" xr:uid="{00000000-0005-0000-0000-0000ED440000}"/>
    <cellStyle name="Normal 2 4 9 3" xfId="17704" xr:uid="{00000000-0005-0000-0000-0000EE440000}"/>
    <cellStyle name="Normal 2 4 9 3 2" xfId="17705" xr:uid="{00000000-0005-0000-0000-0000EF440000}"/>
    <cellStyle name="Normal 2 4 9 3 2 2" xfId="17706" xr:uid="{00000000-0005-0000-0000-0000F0440000}"/>
    <cellStyle name="Normal 2 4 9 3 3" xfId="17707" xr:uid="{00000000-0005-0000-0000-0000F1440000}"/>
    <cellStyle name="Normal 2 4 9 4" xfId="17708" xr:uid="{00000000-0005-0000-0000-0000F2440000}"/>
    <cellStyle name="Normal 2 4 9 4 2" xfId="17709" xr:uid="{00000000-0005-0000-0000-0000F3440000}"/>
    <cellStyle name="Normal 2 4 9 4 2 2" xfId="17710" xr:uid="{00000000-0005-0000-0000-0000F4440000}"/>
    <cellStyle name="Normal 2 4 9 4 3" xfId="17711" xr:uid="{00000000-0005-0000-0000-0000F5440000}"/>
    <cellStyle name="Normal 2 4 9 5" xfId="17712" xr:uid="{00000000-0005-0000-0000-0000F6440000}"/>
    <cellStyle name="Normal 2 4 9 5 2" xfId="17713" xr:uid="{00000000-0005-0000-0000-0000F7440000}"/>
    <cellStyle name="Normal 2 4 9 6" xfId="17714" xr:uid="{00000000-0005-0000-0000-0000F8440000}"/>
    <cellStyle name="Normal 2 4 9 6 2" xfId="17715" xr:uid="{00000000-0005-0000-0000-0000F9440000}"/>
    <cellStyle name="Normal 2 4 9 7" xfId="17716" xr:uid="{00000000-0005-0000-0000-0000FA440000}"/>
    <cellStyle name="Normal 2 4_Confidential Information" xfId="17717" xr:uid="{00000000-0005-0000-0000-0000FB440000}"/>
    <cellStyle name="Normal 2 5" xfId="490" xr:uid="{00000000-0005-0000-0000-0000FC440000}"/>
    <cellStyle name="Normal 2 5 10" xfId="17718" xr:uid="{00000000-0005-0000-0000-0000FD440000}"/>
    <cellStyle name="Normal 2 5 10 2" xfId="17719" xr:uid="{00000000-0005-0000-0000-0000FE440000}"/>
    <cellStyle name="Normal 2 5 10 2 2" xfId="17720" xr:uid="{00000000-0005-0000-0000-0000FF440000}"/>
    <cellStyle name="Normal 2 5 10 3" xfId="17721" xr:uid="{00000000-0005-0000-0000-000000450000}"/>
    <cellStyle name="Normal 2 5 11" xfId="17722" xr:uid="{00000000-0005-0000-0000-000001450000}"/>
    <cellStyle name="Normal 2 5 11 2" xfId="17723" xr:uid="{00000000-0005-0000-0000-000002450000}"/>
    <cellStyle name="Normal 2 5 11 2 2" xfId="17724" xr:uid="{00000000-0005-0000-0000-000003450000}"/>
    <cellStyle name="Normal 2 5 11 3" xfId="17725" xr:uid="{00000000-0005-0000-0000-000004450000}"/>
    <cellStyle name="Normal 2 5 12" xfId="17726" xr:uid="{00000000-0005-0000-0000-000005450000}"/>
    <cellStyle name="Normal 2 5 12 2" xfId="17727" xr:uid="{00000000-0005-0000-0000-000006450000}"/>
    <cellStyle name="Normal 2 5 13" xfId="17728" xr:uid="{00000000-0005-0000-0000-000007450000}"/>
    <cellStyle name="Normal 2 5 13 2" xfId="17729" xr:uid="{00000000-0005-0000-0000-000008450000}"/>
    <cellStyle name="Normal 2 5 14" xfId="17730" xr:uid="{00000000-0005-0000-0000-000009450000}"/>
    <cellStyle name="Normal 2 5 14 2" xfId="17731" xr:uid="{00000000-0005-0000-0000-00000A450000}"/>
    <cellStyle name="Normal 2 5 15" xfId="17732" xr:uid="{00000000-0005-0000-0000-00000B450000}"/>
    <cellStyle name="Normal 2 5 2" xfId="491" xr:uid="{00000000-0005-0000-0000-00000C450000}"/>
    <cellStyle name="Normal 2 5 2 10" xfId="17733" xr:uid="{00000000-0005-0000-0000-00000D450000}"/>
    <cellStyle name="Normal 2 5 2 10 2" xfId="17734" xr:uid="{00000000-0005-0000-0000-00000E450000}"/>
    <cellStyle name="Normal 2 5 2 11" xfId="17735" xr:uid="{00000000-0005-0000-0000-00000F450000}"/>
    <cellStyle name="Normal 2 5 2 2" xfId="17736" xr:uid="{00000000-0005-0000-0000-000010450000}"/>
    <cellStyle name="Normal 2 5 2 2 2" xfId="17737" xr:uid="{00000000-0005-0000-0000-000011450000}"/>
    <cellStyle name="Normal 2 5 2 2 2 2" xfId="17738" xr:uid="{00000000-0005-0000-0000-000012450000}"/>
    <cellStyle name="Normal 2 5 2 2 2 2 2" xfId="17739" xr:uid="{00000000-0005-0000-0000-000013450000}"/>
    <cellStyle name="Normal 2 5 2 2 2 2 2 2" xfId="17740" xr:uid="{00000000-0005-0000-0000-000014450000}"/>
    <cellStyle name="Normal 2 5 2 2 2 2 3" xfId="17741" xr:uid="{00000000-0005-0000-0000-000015450000}"/>
    <cellStyle name="Normal 2 5 2 2 2 3" xfId="17742" xr:uid="{00000000-0005-0000-0000-000016450000}"/>
    <cellStyle name="Normal 2 5 2 2 2 3 2" xfId="17743" xr:uid="{00000000-0005-0000-0000-000017450000}"/>
    <cellStyle name="Normal 2 5 2 2 2 3 2 2" xfId="17744" xr:uid="{00000000-0005-0000-0000-000018450000}"/>
    <cellStyle name="Normal 2 5 2 2 2 3 3" xfId="17745" xr:uid="{00000000-0005-0000-0000-000019450000}"/>
    <cellStyle name="Normal 2 5 2 2 2 4" xfId="17746" xr:uid="{00000000-0005-0000-0000-00001A450000}"/>
    <cellStyle name="Normal 2 5 2 2 2 4 2" xfId="17747" xr:uid="{00000000-0005-0000-0000-00001B450000}"/>
    <cellStyle name="Normal 2 5 2 2 2 4 2 2" xfId="17748" xr:uid="{00000000-0005-0000-0000-00001C450000}"/>
    <cellStyle name="Normal 2 5 2 2 2 4 3" xfId="17749" xr:uid="{00000000-0005-0000-0000-00001D450000}"/>
    <cellStyle name="Normal 2 5 2 2 2 5" xfId="17750" xr:uid="{00000000-0005-0000-0000-00001E450000}"/>
    <cellStyle name="Normal 2 5 2 2 2 5 2" xfId="17751" xr:uid="{00000000-0005-0000-0000-00001F450000}"/>
    <cellStyle name="Normal 2 5 2 2 2 6" xfId="17752" xr:uid="{00000000-0005-0000-0000-000020450000}"/>
    <cellStyle name="Normal 2 5 2 2 2 6 2" xfId="17753" xr:uid="{00000000-0005-0000-0000-000021450000}"/>
    <cellStyle name="Normal 2 5 2 2 2 7" xfId="17754" xr:uid="{00000000-0005-0000-0000-000022450000}"/>
    <cellStyle name="Normal 2 5 2 2 3" xfId="17755" xr:uid="{00000000-0005-0000-0000-000023450000}"/>
    <cellStyle name="Normal 2 5 2 2 3 2" xfId="17756" xr:uid="{00000000-0005-0000-0000-000024450000}"/>
    <cellStyle name="Normal 2 5 2 2 3 2 2" xfId="17757" xr:uid="{00000000-0005-0000-0000-000025450000}"/>
    <cellStyle name="Normal 2 5 2 2 3 2 2 2" xfId="17758" xr:uid="{00000000-0005-0000-0000-000026450000}"/>
    <cellStyle name="Normal 2 5 2 2 3 2 3" xfId="17759" xr:uid="{00000000-0005-0000-0000-000027450000}"/>
    <cellStyle name="Normal 2 5 2 2 3 3" xfId="17760" xr:uid="{00000000-0005-0000-0000-000028450000}"/>
    <cellStyle name="Normal 2 5 2 2 3 3 2" xfId="17761" xr:uid="{00000000-0005-0000-0000-000029450000}"/>
    <cellStyle name="Normal 2 5 2 2 3 3 2 2" xfId="17762" xr:uid="{00000000-0005-0000-0000-00002A450000}"/>
    <cellStyle name="Normal 2 5 2 2 3 3 3" xfId="17763" xr:uid="{00000000-0005-0000-0000-00002B450000}"/>
    <cellStyle name="Normal 2 5 2 2 3 4" xfId="17764" xr:uid="{00000000-0005-0000-0000-00002C450000}"/>
    <cellStyle name="Normal 2 5 2 2 3 4 2" xfId="17765" xr:uid="{00000000-0005-0000-0000-00002D450000}"/>
    <cellStyle name="Normal 2 5 2 2 3 4 2 2" xfId="17766" xr:uid="{00000000-0005-0000-0000-00002E450000}"/>
    <cellStyle name="Normal 2 5 2 2 3 4 3" xfId="17767" xr:uid="{00000000-0005-0000-0000-00002F450000}"/>
    <cellStyle name="Normal 2 5 2 2 3 5" xfId="17768" xr:uid="{00000000-0005-0000-0000-000030450000}"/>
    <cellStyle name="Normal 2 5 2 2 3 5 2" xfId="17769" xr:uid="{00000000-0005-0000-0000-000031450000}"/>
    <cellStyle name="Normal 2 5 2 2 3 6" xfId="17770" xr:uid="{00000000-0005-0000-0000-000032450000}"/>
    <cellStyle name="Normal 2 5 2 2 3 6 2" xfId="17771" xr:uid="{00000000-0005-0000-0000-000033450000}"/>
    <cellStyle name="Normal 2 5 2 2 3 7" xfId="17772" xr:uid="{00000000-0005-0000-0000-000034450000}"/>
    <cellStyle name="Normal 2 5 2 2 4" xfId="17773" xr:uid="{00000000-0005-0000-0000-000035450000}"/>
    <cellStyle name="Normal 2 5 2 2 4 2" xfId="17774" xr:uid="{00000000-0005-0000-0000-000036450000}"/>
    <cellStyle name="Normal 2 5 2 2 4 2 2" xfId="17775" xr:uid="{00000000-0005-0000-0000-000037450000}"/>
    <cellStyle name="Normal 2 5 2 2 4 3" xfId="17776" xr:uid="{00000000-0005-0000-0000-000038450000}"/>
    <cellStyle name="Normal 2 5 2 2 5" xfId="17777" xr:uid="{00000000-0005-0000-0000-000039450000}"/>
    <cellStyle name="Normal 2 5 2 2 5 2" xfId="17778" xr:uid="{00000000-0005-0000-0000-00003A450000}"/>
    <cellStyle name="Normal 2 5 2 2 5 2 2" xfId="17779" xr:uid="{00000000-0005-0000-0000-00003B450000}"/>
    <cellStyle name="Normal 2 5 2 2 5 3" xfId="17780" xr:uid="{00000000-0005-0000-0000-00003C450000}"/>
    <cellStyle name="Normal 2 5 2 2 6" xfId="17781" xr:uid="{00000000-0005-0000-0000-00003D450000}"/>
    <cellStyle name="Normal 2 5 2 2 6 2" xfId="17782" xr:uid="{00000000-0005-0000-0000-00003E450000}"/>
    <cellStyle name="Normal 2 5 2 2 6 2 2" xfId="17783" xr:uid="{00000000-0005-0000-0000-00003F450000}"/>
    <cellStyle name="Normal 2 5 2 2 6 3" xfId="17784" xr:uid="{00000000-0005-0000-0000-000040450000}"/>
    <cellStyle name="Normal 2 5 2 2 7" xfId="17785" xr:uid="{00000000-0005-0000-0000-000041450000}"/>
    <cellStyle name="Normal 2 5 2 2 7 2" xfId="17786" xr:uid="{00000000-0005-0000-0000-000042450000}"/>
    <cellStyle name="Normal 2 5 2 2 8" xfId="17787" xr:uid="{00000000-0005-0000-0000-000043450000}"/>
    <cellStyle name="Normal 2 5 2 2 8 2" xfId="17788" xr:uid="{00000000-0005-0000-0000-000044450000}"/>
    <cellStyle name="Normal 2 5 2 2 9" xfId="17789" xr:uid="{00000000-0005-0000-0000-000045450000}"/>
    <cellStyle name="Normal 2 5 2 3" xfId="17790" xr:uid="{00000000-0005-0000-0000-000046450000}"/>
    <cellStyle name="Normal 2 5 2 3 2" xfId="17791" xr:uid="{00000000-0005-0000-0000-000047450000}"/>
    <cellStyle name="Normal 2 5 2 3 2 2" xfId="17792" xr:uid="{00000000-0005-0000-0000-000048450000}"/>
    <cellStyle name="Normal 2 5 2 3 2 2 2" xfId="17793" xr:uid="{00000000-0005-0000-0000-000049450000}"/>
    <cellStyle name="Normal 2 5 2 3 2 2 2 2" xfId="17794" xr:uid="{00000000-0005-0000-0000-00004A450000}"/>
    <cellStyle name="Normal 2 5 2 3 2 2 3" xfId="17795" xr:uid="{00000000-0005-0000-0000-00004B450000}"/>
    <cellStyle name="Normal 2 5 2 3 2 3" xfId="17796" xr:uid="{00000000-0005-0000-0000-00004C450000}"/>
    <cellStyle name="Normal 2 5 2 3 2 3 2" xfId="17797" xr:uid="{00000000-0005-0000-0000-00004D450000}"/>
    <cellStyle name="Normal 2 5 2 3 2 3 2 2" xfId="17798" xr:uid="{00000000-0005-0000-0000-00004E450000}"/>
    <cellStyle name="Normal 2 5 2 3 2 3 3" xfId="17799" xr:uid="{00000000-0005-0000-0000-00004F450000}"/>
    <cellStyle name="Normal 2 5 2 3 2 4" xfId="17800" xr:uid="{00000000-0005-0000-0000-000050450000}"/>
    <cellStyle name="Normal 2 5 2 3 2 4 2" xfId="17801" xr:uid="{00000000-0005-0000-0000-000051450000}"/>
    <cellStyle name="Normal 2 5 2 3 2 4 2 2" xfId="17802" xr:uid="{00000000-0005-0000-0000-000052450000}"/>
    <cellStyle name="Normal 2 5 2 3 2 4 3" xfId="17803" xr:uid="{00000000-0005-0000-0000-000053450000}"/>
    <cellStyle name="Normal 2 5 2 3 2 5" xfId="17804" xr:uid="{00000000-0005-0000-0000-000054450000}"/>
    <cellStyle name="Normal 2 5 2 3 2 5 2" xfId="17805" xr:uid="{00000000-0005-0000-0000-000055450000}"/>
    <cellStyle name="Normal 2 5 2 3 2 6" xfId="17806" xr:uid="{00000000-0005-0000-0000-000056450000}"/>
    <cellStyle name="Normal 2 5 2 3 2 6 2" xfId="17807" xr:uid="{00000000-0005-0000-0000-000057450000}"/>
    <cellStyle name="Normal 2 5 2 3 2 7" xfId="17808" xr:uid="{00000000-0005-0000-0000-000058450000}"/>
    <cellStyle name="Normal 2 5 2 3 3" xfId="17809" xr:uid="{00000000-0005-0000-0000-000059450000}"/>
    <cellStyle name="Normal 2 5 2 3 3 2" xfId="17810" xr:uid="{00000000-0005-0000-0000-00005A450000}"/>
    <cellStyle name="Normal 2 5 2 3 3 2 2" xfId="17811" xr:uid="{00000000-0005-0000-0000-00005B450000}"/>
    <cellStyle name="Normal 2 5 2 3 3 3" xfId="17812" xr:uid="{00000000-0005-0000-0000-00005C450000}"/>
    <cellStyle name="Normal 2 5 2 3 4" xfId="17813" xr:uid="{00000000-0005-0000-0000-00005D450000}"/>
    <cellStyle name="Normal 2 5 2 3 4 2" xfId="17814" xr:uid="{00000000-0005-0000-0000-00005E450000}"/>
    <cellStyle name="Normal 2 5 2 3 4 2 2" xfId="17815" xr:uid="{00000000-0005-0000-0000-00005F450000}"/>
    <cellStyle name="Normal 2 5 2 3 4 3" xfId="17816" xr:uid="{00000000-0005-0000-0000-000060450000}"/>
    <cellStyle name="Normal 2 5 2 3 5" xfId="17817" xr:uid="{00000000-0005-0000-0000-000061450000}"/>
    <cellStyle name="Normal 2 5 2 3 5 2" xfId="17818" xr:uid="{00000000-0005-0000-0000-000062450000}"/>
    <cellStyle name="Normal 2 5 2 3 5 2 2" xfId="17819" xr:uid="{00000000-0005-0000-0000-000063450000}"/>
    <cellStyle name="Normal 2 5 2 3 5 3" xfId="17820" xr:uid="{00000000-0005-0000-0000-000064450000}"/>
    <cellStyle name="Normal 2 5 2 3 6" xfId="17821" xr:uid="{00000000-0005-0000-0000-000065450000}"/>
    <cellStyle name="Normal 2 5 2 3 6 2" xfId="17822" xr:uid="{00000000-0005-0000-0000-000066450000}"/>
    <cellStyle name="Normal 2 5 2 3 7" xfId="17823" xr:uid="{00000000-0005-0000-0000-000067450000}"/>
    <cellStyle name="Normal 2 5 2 3 7 2" xfId="17824" xr:uid="{00000000-0005-0000-0000-000068450000}"/>
    <cellStyle name="Normal 2 5 2 3 8" xfId="17825" xr:uid="{00000000-0005-0000-0000-000069450000}"/>
    <cellStyle name="Normal 2 5 2 4" xfId="17826" xr:uid="{00000000-0005-0000-0000-00006A450000}"/>
    <cellStyle name="Normal 2 5 2 4 2" xfId="17827" xr:uid="{00000000-0005-0000-0000-00006B450000}"/>
    <cellStyle name="Normal 2 5 2 4 2 2" xfId="17828" xr:uid="{00000000-0005-0000-0000-00006C450000}"/>
    <cellStyle name="Normal 2 5 2 4 2 2 2" xfId="17829" xr:uid="{00000000-0005-0000-0000-00006D450000}"/>
    <cellStyle name="Normal 2 5 2 4 2 3" xfId="17830" xr:uid="{00000000-0005-0000-0000-00006E450000}"/>
    <cellStyle name="Normal 2 5 2 4 3" xfId="17831" xr:uid="{00000000-0005-0000-0000-00006F450000}"/>
    <cellStyle name="Normal 2 5 2 4 3 2" xfId="17832" xr:uid="{00000000-0005-0000-0000-000070450000}"/>
    <cellStyle name="Normal 2 5 2 4 3 2 2" xfId="17833" xr:uid="{00000000-0005-0000-0000-000071450000}"/>
    <cellStyle name="Normal 2 5 2 4 3 3" xfId="17834" xr:uid="{00000000-0005-0000-0000-000072450000}"/>
    <cellStyle name="Normal 2 5 2 4 4" xfId="17835" xr:uid="{00000000-0005-0000-0000-000073450000}"/>
    <cellStyle name="Normal 2 5 2 4 4 2" xfId="17836" xr:uid="{00000000-0005-0000-0000-000074450000}"/>
    <cellStyle name="Normal 2 5 2 4 4 2 2" xfId="17837" xr:uid="{00000000-0005-0000-0000-000075450000}"/>
    <cellStyle name="Normal 2 5 2 4 4 3" xfId="17838" xr:uid="{00000000-0005-0000-0000-000076450000}"/>
    <cellStyle name="Normal 2 5 2 4 5" xfId="17839" xr:uid="{00000000-0005-0000-0000-000077450000}"/>
    <cellStyle name="Normal 2 5 2 4 5 2" xfId="17840" xr:uid="{00000000-0005-0000-0000-000078450000}"/>
    <cellStyle name="Normal 2 5 2 4 6" xfId="17841" xr:uid="{00000000-0005-0000-0000-000079450000}"/>
    <cellStyle name="Normal 2 5 2 4 6 2" xfId="17842" xr:uid="{00000000-0005-0000-0000-00007A450000}"/>
    <cellStyle name="Normal 2 5 2 4 7" xfId="17843" xr:uid="{00000000-0005-0000-0000-00007B450000}"/>
    <cellStyle name="Normal 2 5 2 5" xfId="17844" xr:uid="{00000000-0005-0000-0000-00007C450000}"/>
    <cellStyle name="Normal 2 5 2 5 2" xfId="17845" xr:uid="{00000000-0005-0000-0000-00007D450000}"/>
    <cellStyle name="Normal 2 5 2 5 2 2" xfId="17846" xr:uid="{00000000-0005-0000-0000-00007E450000}"/>
    <cellStyle name="Normal 2 5 2 5 2 2 2" xfId="17847" xr:uid="{00000000-0005-0000-0000-00007F450000}"/>
    <cellStyle name="Normal 2 5 2 5 2 3" xfId="17848" xr:uid="{00000000-0005-0000-0000-000080450000}"/>
    <cellStyle name="Normal 2 5 2 5 3" xfId="17849" xr:uid="{00000000-0005-0000-0000-000081450000}"/>
    <cellStyle name="Normal 2 5 2 5 3 2" xfId="17850" xr:uid="{00000000-0005-0000-0000-000082450000}"/>
    <cellStyle name="Normal 2 5 2 5 3 2 2" xfId="17851" xr:uid="{00000000-0005-0000-0000-000083450000}"/>
    <cellStyle name="Normal 2 5 2 5 3 3" xfId="17852" xr:uid="{00000000-0005-0000-0000-000084450000}"/>
    <cellStyle name="Normal 2 5 2 5 4" xfId="17853" xr:uid="{00000000-0005-0000-0000-000085450000}"/>
    <cellStyle name="Normal 2 5 2 5 4 2" xfId="17854" xr:uid="{00000000-0005-0000-0000-000086450000}"/>
    <cellStyle name="Normal 2 5 2 5 4 2 2" xfId="17855" xr:uid="{00000000-0005-0000-0000-000087450000}"/>
    <cellStyle name="Normal 2 5 2 5 4 3" xfId="17856" xr:uid="{00000000-0005-0000-0000-000088450000}"/>
    <cellStyle name="Normal 2 5 2 5 5" xfId="17857" xr:uid="{00000000-0005-0000-0000-000089450000}"/>
    <cellStyle name="Normal 2 5 2 5 5 2" xfId="17858" xr:uid="{00000000-0005-0000-0000-00008A450000}"/>
    <cellStyle name="Normal 2 5 2 5 6" xfId="17859" xr:uid="{00000000-0005-0000-0000-00008B450000}"/>
    <cellStyle name="Normal 2 5 2 5 6 2" xfId="17860" xr:uid="{00000000-0005-0000-0000-00008C450000}"/>
    <cellStyle name="Normal 2 5 2 5 7" xfId="17861" xr:uid="{00000000-0005-0000-0000-00008D450000}"/>
    <cellStyle name="Normal 2 5 2 6" xfId="17862" xr:uid="{00000000-0005-0000-0000-00008E450000}"/>
    <cellStyle name="Normal 2 5 2 6 2" xfId="17863" xr:uid="{00000000-0005-0000-0000-00008F450000}"/>
    <cellStyle name="Normal 2 5 2 6 2 2" xfId="17864" xr:uid="{00000000-0005-0000-0000-000090450000}"/>
    <cellStyle name="Normal 2 5 2 6 3" xfId="17865" xr:uid="{00000000-0005-0000-0000-000091450000}"/>
    <cellStyle name="Normal 2 5 2 7" xfId="17866" xr:uid="{00000000-0005-0000-0000-000092450000}"/>
    <cellStyle name="Normal 2 5 2 7 2" xfId="17867" xr:uid="{00000000-0005-0000-0000-000093450000}"/>
    <cellStyle name="Normal 2 5 2 7 2 2" xfId="17868" xr:uid="{00000000-0005-0000-0000-000094450000}"/>
    <cellStyle name="Normal 2 5 2 7 3" xfId="17869" xr:uid="{00000000-0005-0000-0000-000095450000}"/>
    <cellStyle name="Normal 2 5 2 8" xfId="17870" xr:uid="{00000000-0005-0000-0000-000096450000}"/>
    <cellStyle name="Normal 2 5 2 8 2" xfId="17871" xr:uid="{00000000-0005-0000-0000-000097450000}"/>
    <cellStyle name="Normal 2 5 2 8 2 2" xfId="17872" xr:uid="{00000000-0005-0000-0000-000098450000}"/>
    <cellStyle name="Normal 2 5 2 8 3" xfId="17873" xr:uid="{00000000-0005-0000-0000-000099450000}"/>
    <cellStyle name="Normal 2 5 2 9" xfId="17874" xr:uid="{00000000-0005-0000-0000-00009A450000}"/>
    <cellStyle name="Normal 2 5 2 9 2" xfId="17875" xr:uid="{00000000-0005-0000-0000-00009B450000}"/>
    <cellStyle name="Normal 2 5 3" xfId="492" xr:uid="{00000000-0005-0000-0000-00009C450000}"/>
    <cellStyle name="Normal 2 5 3 10" xfId="17876" xr:uid="{00000000-0005-0000-0000-00009D450000}"/>
    <cellStyle name="Normal 2 5 3 10 2" xfId="17877" xr:uid="{00000000-0005-0000-0000-00009E450000}"/>
    <cellStyle name="Normal 2 5 3 11" xfId="17878" xr:uid="{00000000-0005-0000-0000-00009F450000}"/>
    <cellStyle name="Normal 2 5 3 2" xfId="17879" xr:uid="{00000000-0005-0000-0000-0000A0450000}"/>
    <cellStyle name="Normal 2 5 3 2 2" xfId="17880" xr:uid="{00000000-0005-0000-0000-0000A1450000}"/>
    <cellStyle name="Normal 2 5 3 2 2 2" xfId="17881" xr:uid="{00000000-0005-0000-0000-0000A2450000}"/>
    <cellStyle name="Normal 2 5 3 2 2 2 2" xfId="17882" xr:uid="{00000000-0005-0000-0000-0000A3450000}"/>
    <cellStyle name="Normal 2 5 3 2 2 2 2 2" xfId="17883" xr:uid="{00000000-0005-0000-0000-0000A4450000}"/>
    <cellStyle name="Normal 2 5 3 2 2 2 3" xfId="17884" xr:uid="{00000000-0005-0000-0000-0000A5450000}"/>
    <cellStyle name="Normal 2 5 3 2 2 3" xfId="17885" xr:uid="{00000000-0005-0000-0000-0000A6450000}"/>
    <cellStyle name="Normal 2 5 3 2 2 3 2" xfId="17886" xr:uid="{00000000-0005-0000-0000-0000A7450000}"/>
    <cellStyle name="Normal 2 5 3 2 2 3 2 2" xfId="17887" xr:uid="{00000000-0005-0000-0000-0000A8450000}"/>
    <cellStyle name="Normal 2 5 3 2 2 3 3" xfId="17888" xr:uid="{00000000-0005-0000-0000-0000A9450000}"/>
    <cellStyle name="Normal 2 5 3 2 2 4" xfId="17889" xr:uid="{00000000-0005-0000-0000-0000AA450000}"/>
    <cellStyle name="Normal 2 5 3 2 2 4 2" xfId="17890" xr:uid="{00000000-0005-0000-0000-0000AB450000}"/>
    <cellStyle name="Normal 2 5 3 2 2 4 2 2" xfId="17891" xr:uid="{00000000-0005-0000-0000-0000AC450000}"/>
    <cellStyle name="Normal 2 5 3 2 2 4 3" xfId="17892" xr:uid="{00000000-0005-0000-0000-0000AD450000}"/>
    <cellStyle name="Normal 2 5 3 2 2 5" xfId="17893" xr:uid="{00000000-0005-0000-0000-0000AE450000}"/>
    <cellStyle name="Normal 2 5 3 2 2 5 2" xfId="17894" xr:uid="{00000000-0005-0000-0000-0000AF450000}"/>
    <cellStyle name="Normal 2 5 3 2 2 6" xfId="17895" xr:uid="{00000000-0005-0000-0000-0000B0450000}"/>
    <cellStyle name="Normal 2 5 3 2 2 6 2" xfId="17896" xr:uid="{00000000-0005-0000-0000-0000B1450000}"/>
    <cellStyle name="Normal 2 5 3 2 2 7" xfId="17897" xr:uid="{00000000-0005-0000-0000-0000B2450000}"/>
    <cellStyle name="Normal 2 5 3 2 3" xfId="17898" xr:uid="{00000000-0005-0000-0000-0000B3450000}"/>
    <cellStyle name="Normal 2 5 3 2 3 2" xfId="17899" xr:uid="{00000000-0005-0000-0000-0000B4450000}"/>
    <cellStyle name="Normal 2 5 3 2 3 2 2" xfId="17900" xr:uid="{00000000-0005-0000-0000-0000B5450000}"/>
    <cellStyle name="Normal 2 5 3 2 3 2 2 2" xfId="17901" xr:uid="{00000000-0005-0000-0000-0000B6450000}"/>
    <cellStyle name="Normal 2 5 3 2 3 2 3" xfId="17902" xr:uid="{00000000-0005-0000-0000-0000B7450000}"/>
    <cellStyle name="Normal 2 5 3 2 3 3" xfId="17903" xr:uid="{00000000-0005-0000-0000-0000B8450000}"/>
    <cellStyle name="Normal 2 5 3 2 3 3 2" xfId="17904" xr:uid="{00000000-0005-0000-0000-0000B9450000}"/>
    <cellStyle name="Normal 2 5 3 2 3 3 2 2" xfId="17905" xr:uid="{00000000-0005-0000-0000-0000BA450000}"/>
    <cellStyle name="Normal 2 5 3 2 3 3 3" xfId="17906" xr:uid="{00000000-0005-0000-0000-0000BB450000}"/>
    <cellStyle name="Normal 2 5 3 2 3 4" xfId="17907" xr:uid="{00000000-0005-0000-0000-0000BC450000}"/>
    <cellStyle name="Normal 2 5 3 2 3 4 2" xfId="17908" xr:uid="{00000000-0005-0000-0000-0000BD450000}"/>
    <cellStyle name="Normal 2 5 3 2 3 4 2 2" xfId="17909" xr:uid="{00000000-0005-0000-0000-0000BE450000}"/>
    <cellStyle name="Normal 2 5 3 2 3 4 3" xfId="17910" xr:uid="{00000000-0005-0000-0000-0000BF450000}"/>
    <cellStyle name="Normal 2 5 3 2 3 5" xfId="17911" xr:uid="{00000000-0005-0000-0000-0000C0450000}"/>
    <cellStyle name="Normal 2 5 3 2 3 5 2" xfId="17912" xr:uid="{00000000-0005-0000-0000-0000C1450000}"/>
    <cellStyle name="Normal 2 5 3 2 3 6" xfId="17913" xr:uid="{00000000-0005-0000-0000-0000C2450000}"/>
    <cellStyle name="Normal 2 5 3 2 3 6 2" xfId="17914" xr:uid="{00000000-0005-0000-0000-0000C3450000}"/>
    <cellStyle name="Normal 2 5 3 2 3 7" xfId="17915" xr:uid="{00000000-0005-0000-0000-0000C4450000}"/>
    <cellStyle name="Normal 2 5 3 2 4" xfId="17916" xr:uid="{00000000-0005-0000-0000-0000C5450000}"/>
    <cellStyle name="Normal 2 5 3 2 4 2" xfId="17917" xr:uid="{00000000-0005-0000-0000-0000C6450000}"/>
    <cellStyle name="Normal 2 5 3 2 4 2 2" xfId="17918" xr:uid="{00000000-0005-0000-0000-0000C7450000}"/>
    <cellStyle name="Normal 2 5 3 2 4 3" xfId="17919" xr:uid="{00000000-0005-0000-0000-0000C8450000}"/>
    <cellStyle name="Normal 2 5 3 2 5" xfId="17920" xr:uid="{00000000-0005-0000-0000-0000C9450000}"/>
    <cellStyle name="Normal 2 5 3 2 5 2" xfId="17921" xr:uid="{00000000-0005-0000-0000-0000CA450000}"/>
    <cellStyle name="Normal 2 5 3 2 5 2 2" xfId="17922" xr:uid="{00000000-0005-0000-0000-0000CB450000}"/>
    <cellStyle name="Normal 2 5 3 2 5 3" xfId="17923" xr:uid="{00000000-0005-0000-0000-0000CC450000}"/>
    <cellStyle name="Normal 2 5 3 2 6" xfId="17924" xr:uid="{00000000-0005-0000-0000-0000CD450000}"/>
    <cellStyle name="Normal 2 5 3 2 6 2" xfId="17925" xr:uid="{00000000-0005-0000-0000-0000CE450000}"/>
    <cellStyle name="Normal 2 5 3 2 6 2 2" xfId="17926" xr:uid="{00000000-0005-0000-0000-0000CF450000}"/>
    <cellStyle name="Normal 2 5 3 2 6 3" xfId="17927" xr:uid="{00000000-0005-0000-0000-0000D0450000}"/>
    <cellStyle name="Normal 2 5 3 2 7" xfId="17928" xr:uid="{00000000-0005-0000-0000-0000D1450000}"/>
    <cellStyle name="Normal 2 5 3 2 7 2" xfId="17929" xr:uid="{00000000-0005-0000-0000-0000D2450000}"/>
    <cellStyle name="Normal 2 5 3 2 8" xfId="17930" xr:uid="{00000000-0005-0000-0000-0000D3450000}"/>
    <cellStyle name="Normal 2 5 3 2 8 2" xfId="17931" xr:uid="{00000000-0005-0000-0000-0000D4450000}"/>
    <cellStyle name="Normal 2 5 3 2 9" xfId="17932" xr:uid="{00000000-0005-0000-0000-0000D5450000}"/>
    <cellStyle name="Normal 2 5 3 3" xfId="17933" xr:uid="{00000000-0005-0000-0000-0000D6450000}"/>
    <cellStyle name="Normal 2 5 3 3 2" xfId="17934" xr:uid="{00000000-0005-0000-0000-0000D7450000}"/>
    <cellStyle name="Normal 2 5 3 3 2 2" xfId="17935" xr:uid="{00000000-0005-0000-0000-0000D8450000}"/>
    <cellStyle name="Normal 2 5 3 3 2 2 2" xfId="17936" xr:uid="{00000000-0005-0000-0000-0000D9450000}"/>
    <cellStyle name="Normal 2 5 3 3 2 2 2 2" xfId="17937" xr:uid="{00000000-0005-0000-0000-0000DA450000}"/>
    <cellStyle name="Normal 2 5 3 3 2 2 3" xfId="17938" xr:uid="{00000000-0005-0000-0000-0000DB450000}"/>
    <cellStyle name="Normal 2 5 3 3 2 3" xfId="17939" xr:uid="{00000000-0005-0000-0000-0000DC450000}"/>
    <cellStyle name="Normal 2 5 3 3 2 3 2" xfId="17940" xr:uid="{00000000-0005-0000-0000-0000DD450000}"/>
    <cellStyle name="Normal 2 5 3 3 2 3 2 2" xfId="17941" xr:uid="{00000000-0005-0000-0000-0000DE450000}"/>
    <cellStyle name="Normal 2 5 3 3 2 3 3" xfId="17942" xr:uid="{00000000-0005-0000-0000-0000DF450000}"/>
    <cellStyle name="Normal 2 5 3 3 2 4" xfId="17943" xr:uid="{00000000-0005-0000-0000-0000E0450000}"/>
    <cellStyle name="Normal 2 5 3 3 2 4 2" xfId="17944" xr:uid="{00000000-0005-0000-0000-0000E1450000}"/>
    <cellStyle name="Normal 2 5 3 3 2 4 2 2" xfId="17945" xr:uid="{00000000-0005-0000-0000-0000E2450000}"/>
    <cellStyle name="Normal 2 5 3 3 2 4 3" xfId="17946" xr:uid="{00000000-0005-0000-0000-0000E3450000}"/>
    <cellStyle name="Normal 2 5 3 3 2 5" xfId="17947" xr:uid="{00000000-0005-0000-0000-0000E4450000}"/>
    <cellStyle name="Normal 2 5 3 3 2 5 2" xfId="17948" xr:uid="{00000000-0005-0000-0000-0000E5450000}"/>
    <cellStyle name="Normal 2 5 3 3 2 6" xfId="17949" xr:uid="{00000000-0005-0000-0000-0000E6450000}"/>
    <cellStyle name="Normal 2 5 3 3 2 6 2" xfId="17950" xr:uid="{00000000-0005-0000-0000-0000E7450000}"/>
    <cellStyle name="Normal 2 5 3 3 2 7" xfId="17951" xr:uid="{00000000-0005-0000-0000-0000E8450000}"/>
    <cellStyle name="Normal 2 5 3 3 3" xfId="17952" xr:uid="{00000000-0005-0000-0000-0000E9450000}"/>
    <cellStyle name="Normal 2 5 3 3 3 2" xfId="17953" xr:uid="{00000000-0005-0000-0000-0000EA450000}"/>
    <cellStyle name="Normal 2 5 3 3 3 2 2" xfId="17954" xr:uid="{00000000-0005-0000-0000-0000EB450000}"/>
    <cellStyle name="Normal 2 5 3 3 3 3" xfId="17955" xr:uid="{00000000-0005-0000-0000-0000EC450000}"/>
    <cellStyle name="Normal 2 5 3 3 4" xfId="17956" xr:uid="{00000000-0005-0000-0000-0000ED450000}"/>
    <cellStyle name="Normal 2 5 3 3 4 2" xfId="17957" xr:uid="{00000000-0005-0000-0000-0000EE450000}"/>
    <cellStyle name="Normal 2 5 3 3 4 2 2" xfId="17958" xr:uid="{00000000-0005-0000-0000-0000EF450000}"/>
    <cellStyle name="Normal 2 5 3 3 4 3" xfId="17959" xr:uid="{00000000-0005-0000-0000-0000F0450000}"/>
    <cellStyle name="Normal 2 5 3 3 5" xfId="17960" xr:uid="{00000000-0005-0000-0000-0000F1450000}"/>
    <cellStyle name="Normal 2 5 3 3 5 2" xfId="17961" xr:uid="{00000000-0005-0000-0000-0000F2450000}"/>
    <cellStyle name="Normal 2 5 3 3 5 2 2" xfId="17962" xr:uid="{00000000-0005-0000-0000-0000F3450000}"/>
    <cellStyle name="Normal 2 5 3 3 5 3" xfId="17963" xr:uid="{00000000-0005-0000-0000-0000F4450000}"/>
    <cellStyle name="Normal 2 5 3 3 6" xfId="17964" xr:uid="{00000000-0005-0000-0000-0000F5450000}"/>
    <cellStyle name="Normal 2 5 3 3 6 2" xfId="17965" xr:uid="{00000000-0005-0000-0000-0000F6450000}"/>
    <cellStyle name="Normal 2 5 3 3 7" xfId="17966" xr:uid="{00000000-0005-0000-0000-0000F7450000}"/>
    <cellStyle name="Normal 2 5 3 3 7 2" xfId="17967" xr:uid="{00000000-0005-0000-0000-0000F8450000}"/>
    <cellStyle name="Normal 2 5 3 3 8" xfId="17968" xr:uid="{00000000-0005-0000-0000-0000F9450000}"/>
    <cellStyle name="Normal 2 5 3 4" xfId="17969" xr:uid="{00000000-0005-0000-0000-0000FA450000}"/>
    <cellStyle name="Normal 2 5 3 4 2" xfId="17970" xr:uid="{00000000-0005-0000-0000-0000FB450000}"/>
    <cellStyle name="Normal 2 5 3 4 2 2" xfId="17971" xr:uid="{00000000-0005-0000-0000-0000FC450000}"/>
    <cellStyle name="Normal 2 5 3 4 2 2 2" xfId="17972" xr:uid="{00000000-0005-0000-0000-0000FD450000}"/>
    <cellStyle name="Normal 2 5 3 4 2 3" xfId="17973" xr:uid="{00000000-0005-0000-0000-0000FE450000}"/>
    <cellStyle name="Normal 2 5 3 4 3" xfId="17974" xr:uid="{00000000-0005-0000-0000-0000FF450000}"/>
    <cellStyle name="Normal 2 5 3 4 3 2" xfId="17975" xr:uid="{00000000-0005-0000-0000-000000460000}"/>
    <cellStyle name="Normal 2 5 3 4 3 2 2" xfId="17976" xr:uid="{00000000-0005-0000-0000-000001460000}"/>
    <cellStyle name="Normal 2 5 3 4 3 3" xfId="17977" xr:uid="{00000000-0005-0000-0000-000002460000}"/>
    <cellStyle name="Normal 2 5 3 4 4" xfId="17978" xr:uid="{00000000-0005-0000-0000-000003460000}"/>
    <cellStyle name="Normal 2 5 3 4 4 2" xfId="17979" xr:uid="{00000000-0005-0000-0000-000004460000}"/>
    <cellStyle name="Normal 2 5 3 4 4 2 2" xfId="17980" xr:uid="{00000000-0005-0000-0000-000005460000}"/>
    <cellStyle name="Normal 2 5 3 4 4 3" xfId="17981" xr:uid="{00000000-0005-0000-0000-000006460000}"/>
    <cellStyle name="Normal 2 5 3 4 5" xfId="17982" xr:uid="{00000000-0005-0000-0000-000007460000}"/>
    <cellStyle name="Normal 2 5 3 4 5 2" xfId="17983" xr:uid="{00000000-0005-0000-0000-000008460000}"/>
    <cellStyle name="Normal 2 5 3 4 6" xfId="17984" xr:uid="{00000000-0005-0000-0000-000009460000}"/>
    <cellStyle name="Normal 2 5 3 4 6 2" xfId="17985" xr:uid="{00000000-0005-0000-0000-00000A460000}"/>
    <cellStyle name="Normal 2 5 3 4 7" xfId="17986" xr:uid="{00000000-0005-0000-0000-00000B460000}"/>
    <cellStyle name="Normal 2 5 3 5" xfId="17987" xr:uid="{00000000-0005-0000-0000-00000C460000}"/>
    <cellStyle name="Normal 2 5 3 5 2" xfId="17988" xr:uid="{00000000-0005-0000-0000-00000D460000}"/>
    <cellStyle name="Normal 2 5 3 5 2 2" xfId="17989" xr:uid="{00000000-0005-0000-0000-00000E460000}"/>
    <cellStyle name="Normal 2 5 3 5 2 2 2" xfId="17990" xr:uid="{00000000-0005-0000-0000-00000F460000}"/>
    <cellStyle name="Normal 2 5 3 5 2 3" xfId="17991" xr:uid="{00000000-0005-0000-0000-000010460000}"/>
    <cellStyle name="Normal 2 5 3 5 3" xfId="17992" xr:uid="{00000000-0005-0000-0000-000011460000}"/>
    <cellStyle name="Normal 2 5 3 5 3 2" xfId="17993" xr:uid="{00000000-0005-0000-0000-000012460000}"/>
    <cellStyle name="Normal 2 5 3 5 3 2 2" xfId="17994" xr:uid="{00000000-0005-0000-0000-000013460000}"/>
    <cellStyle name="Normal 2 5 3 5 3 3" xfId="17995" xr:uid="{00000000-0005-0000-0000-000014460000}"/>
    <cellStyle name="Normal 2 5 3 5 4" xfId="17996" xr:uid="{00000000-0005-0000-0000-000015460000}"/>
    <cellStyle name="Normal 2 5 3 5 4 2" xfId="17997" xr:uid="{00000000-0005-0000-0000-000016460000}"/>
    <cellStyle name="Normal 2 5 3 5 4 2 2" xfId="17998" xr:uid="{00000000-0005-0000-0000-000017460000}"/>
    <cellStyle name="Normal 2 5 3 5 4 3" xfId="17999" xr:uid="{00000000-0005-0000-0000-000018460000}"/>
    <cellStyle name="Normal 2 5 3 5 5" xfId="18000" xr:uid="{00000000-0005-0000-0000-000019460000}"/>
    <cellStyle name="Normal 2 5 3 5 5 2" xfId="18001" xr:uid="{00000000-0005-0000-0000-00001A460000}"/>
    <cellStyle name="Normal 2 5 3 5 6" xfId="18002" xr:uid="{00000000-0005-0000-0000-00001B460000}"/>
    <cellStyle name="Normal 2 5 3 5 6 2" xfId="18003" xr:uid="{00000000-0005-0000-0000-00001C460000}"/>
    <cellStyle name="Normal 2 5 3 5 7" xfId="18004" xr:uid="{00000000-0005-0000-0000-00001D460000}"/>
    <cellStyle name="Normal 2 5 3 6" xfId="18005" xr:uid="{00000000-0005-0000-0000-00001E460000}"/>
    <cellStyle name="Normal 2 5 3 6 2" xfId="18006" xr:uid="{00000000-0005-0000-0000-00001F460000}"/>
    <cellStyle name="Normal 2 5 3 6 2 2" xfId="18007" xr:uid="{00000000-0005-0000-0000-000020460000}"/>
    <cellStyle name="Normal 2 5 3 6 3" xfId="18008" xr:uid="{00000000-0005-0000-0000-000021460000}"/>
    <cellStyle name="Normal 2 5 3 7" xfId="18009" xr:uid="{00000000-0005-0000-0000-000022460000}"/>
    <cellStyle name="Normal 2 5 3 7 2" xfId="18010" xr:uid="{00000000-0005-0000-0000-000023460000}"/>
    <cellStyle name="Normal 2 5 3 7 2 2" xfId="18011" xr:uid="{00000000-0005-0000-0000-000024460000}"/>
    <cellStyle name="Normal 2 5 3 7 3" xfId="18012" xr:uid="{00000000-0005-0000-0000-000025460000}"/>
    <cellStyle name="Normal 2 5 3 8" xfId="18013" xr:uid="{00000000-0005-0000-0000-000026460000}"/>
    <cellStyle name="Normal 2 5 3 8 2" xfId="18014" xr:uid="{00000000-0005-0000-0000-000027460000}"/>
    <cellStyle name="Normal 2 5 3 8 2 2" xfId="18015" xr:uid="{00000000-0005-0000-0000-000028460000}"/>
    <cellStyle name="Normal 2 5 3 8 3" xfId="18016" xr:uid="{00000000-0005-0000-0000-000029460000}"/>
    <cellStyle name="Normal 2 5 3 9" xfId="18017" xr:uid="{00000000-0005-0000-0000-00002A460000}"/>
    <cellStyle name="Normal 2 5 3 9 2" xfId="18018" xr:uid="{00000000-0005-0000-0000-00002B460000}"/>
    <cellStyle name="Normal 2 5 4" xfId="18019" xr:uid="{00000000-0005-0000-0000-00002C460000}"/>
    <cellStyle name="Normal 2 5 4 2" xfId="18020" xr:uid="{00000000-0005-0000-0000-00002D460000}"/>
    <cellStyle name="Normal 2 5 4 2 2" xfId="18021" xr:uid="{00000000-0005-0000-0000-00002E460000}"/>
    <cellStyle name="Normal 2 5 4 2 2 2" xfId="18022" xr:uid="{00000000-0005-0000-0000-00002F460000}"/>
    <cellStyle name="Normal 2 5 4 2 2 2 2" xfId="18023" xr:uid="{00000000-0005-0000-0000-000030460000}"/>
    <cellStyle name="Normal 2 5 4 2 2 3" xfId="18024" xr:uid="{00000000-0005-0000-0000-000031460000}"/>
    <cellStyle name="Normal 2 5 4 2 3" xfId="18025" xr:uid="{00000000-0005-0000-0000-000032460000}"/>
    <cellStyle name="Normal 2 5 4 2 3 2" xfId="18026" xr:uid="{00000000-0005-0000-0000-000033460000}"/>
    <cellStyle name="Normal 2 5 4 2 3 2 2" xfId="18027" xr:uid="{00000000-0005-0000-0000-000034460000}"/>
    <cellStyle name="Normal 2 5 4 2 3 3" xfId="18028" xr:uid="{00000000-0005-0000-0000-000035460000}"/>
    <cellStyle name="Normal 2 5 4 2 4" xfId="18029" xr:uid="{00000000-0005-0000-0000-000036460000}"/>
    <cellStyle name="Normal 2 5 4 2 4 2" xfId="18030" xr:uid="{00000000-0005-0000-0000-000037460000}"/>
    <cellStyle name="Normal 2 5 4 2 4 2 2" xfId="18031" xr:uid="{00000000-0005-0000-0000-000038460000}"/>
    <cellStyle name="Normal 2 5 4 2 4 3" xfId="18032" xr:uid="{00000000-0005-0000-0000-000039460000}"/>
    <cellStyle name="Normal 2 5 4 2 5" xfId="18033" xr:uid="{00000000-0005-0000-0000-00003A460000}"/>
    <cellStyle name="Normal 2 5 4 2 5 2" xfId="18034" xr:uid="{00000000-0005-0000-0000-00003B460000}"/>
    <cellStyle name="Normal 2 5 4 2 6" xfId="18035" xr:uid="{00000000-0005-0000-0000-00003C460000}"/>
    <cellStyle name="Normal 2 5 4 2 6 2" xfId="18036" xr:uid="{00000000-0005-0000-0000-00003D460000}"/>
    <cellStyle name="Normal 2 5 4 2 7" xfId="18037" xr:uid="{00000000-0005-0000-0000-00003E460000}"/>
    <cellStyle name="Normal 2 5 4 3" xfId="18038" xr:uid="{00000000-0005-0000-0000-00003F460000}"/>
    <cellStyle name="Normal 2 5 4 3 2" xfId="18039" xr:uid="{00000000-0005-0000-0000-000040460000}"/>
    <cellStyle name="Normal 2 5 4 3 2 2" xfId="18040" xr:uid="{00000000-0005-0000-0000-000041460000}"/>
    <cellStyle name="Normal 2 5 4 3 2 2 2" xfId="18041" xr:uid="{00000000-0005-0000-0000-000042460000}"/>
    <cellStyle name="Normal 2 5 4 3 2 3" xfId="18042" xr:uid="{00000000-0005-0000-0000-000043460000}"/>
    <cellStyle name="Normal 2 5 4 3 3" xfId="18043" xr:uid="{00000000-0005-0000-0000-000044460000}"/>
    <cellStyle name="Normal 2 5 4 3 3 2" xfId="18044" xr:uid="{00000000-0005-0000-0000-000045460000}"/>
    <cellStyle name="Normal 2 5 4 3 3 2 2" xfId="18045" xr:uid="{00000000-0005-0000-0000-000046460000}"/>
    <cellStyle name="Normal 2 5 4 3 3 3" xfId="18046" xr:uid="{00000000-0005-0000-0000-000047460000}"/>
    <cellStyle name="Normal 2 5 4 3 4" xfId="18047" xr:uid="{00000000-0005-0000-0000-000048460000}"/>
    <cellStyle name="Normal 2 5 4 3 4 2" xfId="18048" xr:uid="{00000000-0005-0000-0000-000049460000}"/>
    <cellStyle name="Normal 2 5 4 3 4 2 2" xfId="18049" xr:uid="{00000000-0005-0000-0000-00004A460000}"/>
    <cellStyle name="Normal 2 5 4 3 4 3" xfId="18050" xr:uid="{00000000-0005-0000-0000-00004B460000}"/>
    <cellStyle name="Normal 2 5 4 3 5" xfId="18051" xr:uid="{00000000-0005-0000-0000-00004C460000}"/>
    <cellStyle name="Normal 2 5 4 3 5 2" xfId="18052" xr:uid="{00000000-0005-0000-0000-00004D460000}"/>
    <cellStyle name="Normal 2 5 4 3 6" xfId="18053" xr:uid="{00000000-0005-0000-0000-00004E460000}"/>
    <cellStyle name="Normal 2 5 4 3 6 2" xfId="18054" xr:uid="{00000000-0005-0000-0000-00004F460000}"/>
    <cellStyle name="Normal 2 5 4 3 7" xfId="18055" xr:uid="{00000000-0005-0000-0000-000050460000}"/>
    <cellStyle name="Normal 2 5 4 4" xfId="18056" xr:uid="{00000000-0005-0000-0000-000051460000}"/>
    <cellStyle name="Normal 2 5 4 4 2" xfId="18057" xr:uid="{00000000-0005-0000-0000-000052460000}"/>
    <cellStyle name="Normal 2 5 4 4 2 2" xfId="18058" xr:uid="{00000000-0005-0000-0000-000053460000}"/>
    <cellStyle name="Normal 2 5 4 4 3" xfId="18059" xr:uid="{00000000-0005-0000-0000-000054460000}"/>
    <cellStyle name="Normal 2 5 4 5" xfId="18060" xr:uid="{00000000-0005-0000-0000-000055460000}"/>
    <cellStyle name="Normal 2 5 4 5 2" xfId="18061" xr:uid="{00000000-0005-0000-0000-000056460000}"/>
    <cellStyle name="Normal 2 5 4 5 2 2" xfId="18062" xr:uid="{00000000-0005-0000-0000-000057460000}"/>
    <cellStyle name="Normal 2 5 4 5 3" xfId="18063" xr:uid="{00000000-0005-0000-0000-000058460000}"/>
    <cellStyle name="Normal 2 5 4 6" xfId="18064" xr:uid="{00000000-0005-0000-0000-000059460000}"/>
    <cellStyle name="Normal 2 5 4 6 2" xfId="18065" xr:uid="{00000000-0005-0000-0000-00005A460000}"/>
    <cellStyle name="Normal 2 5 4 6 2 2" xfId="18066" xr:uid="{00000000-0005-0000-0000-00005B460000}"/>
    <cellStyle name="Normal 2 5 4 6 3" xfId="18067" xr:uid="{00000000-0005-0000-0000-00005C460000}"/>
    <cellStyle name="Normal 2 5 4 7" xfId="18068" xr:uid="{00000000-0005-0000-0000-00005D460000}"/>
    <cellStyle name="Normal 2 5 4 7 2" xfId="18069" xr:uid="{00000000-0005-0000-0000-00005E460000}"/>
    <cellStyle name="Normal 2 5 4 8" xfId="18070" xr:uid="{00000000-0005-0000-0000-00005F460000}"/>
    <cellStyle name="Normal 2 5 4 8 2" xfId="18071" xr:uid="{00000000-0005-0000-0000-000060460000}"/>
    <cellStyle name="Normal 2 5 4 9" xfId="18072" xr:uid="{00000000-0005-0000-0000-000061460000}"/>
    <cellStyle name="Normal 2 5 5" xfId="18073" xr:uid="{00000000-0005-0000-0000-000062460000}"/>
    <cellStyle name="Normal 2 5 5 2" xfId="18074" xr:uid="{00000000-0005-0000-0000-000063460000}"/>
    <cellStyle name="Normal 2 5 5 2 2" xfId="18075" xr:uid="{00000000-0005-0000-0000-000064460000}"/>
    <cellStyle name="Normal 2 5 5 2 2 2" xfId="18076" xr:uid="{00000000-0005-0000-0000-000065460000}"/>
    <cellStyle name="Normal 2 5 5 2 2 2 2" xfId="18077" xr:uid="{00000000-0005-0000-0000-000066460000}"/>
    <cellStyle name="Normal 2 5 5 2 2 3" xfId="18078" xr:uid="{00000000-0005-0000-0000-000067460000}"/>
    <cellStyle name="Normal 2 5 5 2 3" xfId="18079" xr:uid="{00000000-0005-0000-0000-000068460000}"/>
    <cellStyle name="Normal 2 5 5 2 3 2" xfId="18080" xr:uid="{00000000-0005-0000-0000-000069460000}"/>
    <cellStyle name="Normal 2 5 5 2 3 2 2" xfId="18081" xr:uid="{00000000-0005-0000-0000-00006A460000}"/>
    <cellStyle name="Normal 2 5 5 2 3 3" xfId="18082" xr:uid="{00000000-0005-0000-0000-00006B460000}"/>
    <cellStyle name="Normal 2 5 5 2 4" xfId="18083" xr:uid="{00000000-0005-0000-0000-00006C460000}"/>
    <cellStyle name="Normal 2 5 5 2 4 2" xfId="18084" xr:uid="{00000000-0005-0000-0000-00006D460000}"/>
    <cellStyle name="Normal 2 5 5 2 4 2 2" xfId="18085" xr:uid="{00000000-0005-0000-0000-00006E460000}"/>
    <cellStyle name="Normal 2 5 5 2 4 3" xfId="18086" xr:uid="{00000000-0005-0000-0000-00006F460000}"/>
    <cellStyle name="Normal 2 5 5 2 5" xfId="18087" xr:uid="{00000000-0005-0000-0000-000070460000}"/>
    <cellStyle name="Normal 2 5 5 2 5 2" xfId="18088" xr:uid="{00000000-0005-0000-0000-000071460000}"/>
    <cellStyle name="Normal 2 5 5 2 6" xfId="18089" xr:uid="{00000000-0005-0000-0000-000072460000}"/>
    <cellStyle name="Normal 2 5 5 2 6 2" xfId="18090" xr:uid="{00000000-0005-0000-0000-000073460000}"/>
    <cellStyle name="Normal 2 5 5 2 7" xfId="18091" xr:uid="{00000000-0005-0000-0000-000074460000}"/>
    <cellStyle name="Normal 2 5 5 3" xfId="18092" xr:uid="{00000000-0005-0000-0000-000075460000}"/>
    <cellStyle name="Normal 2 5 5 3 2" xfId="18093" xr:uid="{00000000-0005-0000-0000-000076460000}"/>
    <cellStyle name="Normal 2 5 5 3 2 2" xfId="18094" xr:uid="{00000000-0005-0000-0000-000077460000}"/>
    <cellStyle name="Normal 2 5 5 3 3" xfId="18095" xr:uid="{00000000-0005-0000-0000-000078460000}"/>
    <cellStyle name="Normal 2 5 5 4" xfId="18096" xr:uid="{00000000-0005-0000-0000-000079460000}"/>
    <cellStyle name="Normal 2 5 5 4 2" xfId="18097" xr:uid="{00000000-0005-0000-0000-00007A460000}"/>
    <cellStyle name="Normal 2 5 5 4 2 2" xfId="18098" xr:uid="{00000000-0005-0000-0000-00007B460000}"/>
    <cellStyle name="Normal 2 5 5 4 3" xfId="18099" xr:uid="{00000000-0005-0000-0000-00007C460000}"/>
    <cellStyle name="Normal 2 5 5 5" xfId="18100" xr:uid="{00000000-0005-0000-0000-00007D460000}"/>
    <cellStyle name="Normal 2 5 5 5 2" xfId="18101" xr:uid="{00000000-0005-0000-0000-00007E460000}"/>
    <cellStyle name="Normal 2 5 5 5 2 2" xfId="18102" xr:uid="{00000000-0005-0000-0000-00007F460000}"/>
    <cellStyle name="Normal 2 5 5 5 3" xfId="18103" xr:uid="{00000000-0005-0000-0000-000080460000}"/>
    <cellStyle name="Normal 2 5 5 6" xfId="18104" xr:uid="{00000000-0005-0000-0000-000081460000}"/>
    <cellStyle name="Normal 2 5 5 6 2" xfId="18105" xr:uid="{00000000-0005-0000-0000-000082460000}"/>
    <cellStyle name="Normal 2 5 5 7" xfId="18106" xr:uid="{00000000-0005-0000-0000-000083460000}"/>
    <cellStyle name="Normal 2 5 5 7 2" xfId="18107" xr:uid="{00000000-0005-0000-0000-000084460000}"/>
    <cellStyle name="Normal 2 5 5 8" xfId="18108" xr:uid="{00000000-0005-0000-0000-000085460000}"/>
    <cellStyle name="Normal 2 5 6" xfId="18109" xr:uid="{00000000-0005-0000-0000-000086460000}"/>
    <cellStyle name="Normal 2 5 6 2" xfId="18110" xr:uid="{00000000-0005-0000-0000-000087460000}"/>
    <cellStyle name="Normal 2 5 6 2 2" xfId="18111" xr:uid="{00000000-0005-0000-0000-000088460000}"/>
    <cellStyle name="Normal 2 5 6 2 2 2" xfId="18112" xr:uid="{00000000-0005-0000-0000-000089460000}"/>
    <cellStyle name="Normal 2 5 6 2 3" xfId="18113" xr:uid="{00000000-0005-0000-0000-00008A460000}"/>
    <cellStyle name="Normal 2 5 6 3" xfId="18114" xr:uid="{00000000-0005-0000-0000-00008B460000}"/>
    <cellStyle name="Normal 2 5 6 3 2" xfId="18115" xr:uid="{00000000-0005-0000-0000-00008C460000}"/>
    <cellStyle name="Normal 2 5 6 3 2 2" xfId="18116" xr:uid="{00000000-0005-0000-0000-00008D460000}"/>
    <cellStyle name="Normal 2 5 6 3 3" xfId="18117" xr:uid="{00000000-0005-0000-0000-00008E460000}"/>
    <cellStyle name="Normal 2 5 6 4" xfId="18118" xr:uid="{00000000-0005-0000-0000-00008F460000}"/>
    <cellStyle name="Normal 2 5 6 4 2" xfId="18119" xr:uid="{00000000-0005-0000-0000-000090460000}"/>
    <cellStyle name="Normal 2 5 6 4 2 2" xfId="18120" xr:uid="{00000000-0005-0000-0000-000091460000}"/>
    <cellStyle name="Normal 2 5 6 4 3" xfId="18121" xr:uid="{00000000-0005-0000-0000-000092460000}"/>
    <cellStyle name="Normal 2 5 6 5" xfId="18122" xr:uid="{00000000-0005-0000-0000-000093460000}"/>
    <cellStyle name="Normal 2 5 6 5 2" xfId="18123" xr:uid="{00000000-0005-0000-0000-000094460000}"/>
    <cellStyle name="Normal 2 5 6 6" xfId="18124" xr:uid="{00000000-0005-0000-0000-000095460000}"/>
    <cellStyle name="Normal 2 5 6 6 2" xfId="18125" xr:uid="{00000000-0005-0000-0000-000096460000}"/>
    <cellStyle name="Normal 2 5 6 7" xfId="18126" xr:uid="{00000000-0005-0000-0000-000097460000}"/>
    <cellStyle name="Normal 2 5 7" xfId="18127" xr:uid="{00000000-0005-0000-0000-000098460000}"/>
    <cellStyle name="Normal 2 5 7 2" xfId="18128" xr:uid="{00000000-0005-0000-0000-000099460000}"/>
    <cellStyle name="Normal 2 5 7 2 2" xfId="18129" xr:uid="{00000000-0005-0000-0000-00009A460000}"/>
    <cellStyle name="Normal 2 5 7 2 2 2" xfId="18130" xr:uid="{00000000-0005-0000-0000-00009B460000}"/>
    <cellStyle name="Normal 2 5 7 2 3" xfId="18131" xr:uid="{00000000-0005-0000-0000-00009C460000}"/>
    <cellStyle name="Normal 2 5 7 3" xfId="18132" xr:uid="{00000000-0005-0000-0000-00009D460000}"/>
    <cellStyle name="Normal 2 5 7 3 2" xfId="18133" xr:uid="{00000000-0005-0000-0000-00009E460000}"/>
    <cellStyle name="Normal 2 5 7 3 2 2" xfId="18134" xr:uid="{00000000-0005-0000-0000-00009F460000}"/>
    <cellStyle name="Normal 2 5 7 3 3" xfId="18135" xr:uid="{00000000-0005-0000-0000-0000A0460000}"/>
    <cellStyle name="Normal 2 5 7 4" xfId="18136" xr:uid="{00000000-0005-0000-0000-0000A1460000}"/>
    <cellStyle name="Normal 2 5 7 4 2" xfId="18137" xr:uid="{00000000-0005-0000-0000-0000A2460000}"/>
    <cellStyle name="Normal 2 5 7 4 2 2" xfId="18138" xr:uid="{00000000-0005-0000-0000-0000A3460000}"/>
    <cellStyle name="Normal 2 5 7 4 3" xfId="18139" xr:uid="{00000000-0005-0000-0000-0000A4460000}"/>
    <cellStyle name="Normal 2 5 7 5" xfId="18140" xr:uid="{00000000-0005-0000-0000-0000A5460000}"/>
    <cellStyle name="Normal 2 5 7 5 2" xfId="18141" xr:uid="{00000000-0005-0000-0000-0000A6460000}"/>
    <cellStyle name="Normal 2 5 7 6" xfId="18142" xr:uid="{00000000-0005-0000-0000-0000A7460000}"/>
    <cellStyle name="Normal 2 5 7 6 2" xfId="18143" xr:uid="{00000000-0005-0000-0000-0000A8460000}"/>
    <cellStyle name="Normal 2 5 7 7" xfId="18144" xr:uid="{00000000-0005-0000-0000-0000A9460000}"/>
    <cellStyle name="Normal 2 5 8" xfId="18145" xr:uid="{00000000-0005-0000-0000-0000AA460000}"/>
    <cellStyle name="Normal 2 5 8 2" xfId="18146" xr:uid="{00000000-0005-0000-0000-0000AB460000}"/>
    <cellStyle name="Normal 2 5 8 2 2" xfId="18147" xr:uid="{00000000-0005-0000-0000-0000AC460000}"/>
    <cellStyle name="Normal 2 5 8 3" xfId="18148" xr:uid="{00000000-0005-0000-0000-0000AD460000}"/>
    <cellStyle name="Normal 2 5 9" xfId="18149" xr:uid="{00000000-0005-0000-0000-0000AE460000}"/>
    <cellStyle name="Normal 2 5 9 2" xfId="18150" xr:uid="{00000000-0005-0000-0000-0000AF460000}"/>
    <cellStyle name="Normal 2 5 9 2 2" xfId="18151" xr:uid="{00000000-0005-0000-0000-0000B0460000}"/>
    <cellStyle name="Normal 2 5 9 3" xfId="18152" xr:uid="{00000000-0005-0000-0000-0000B1460000}"/>
    <cellStyle name="Normal 2 5_Confidential Information" xfId="18153" xr:uid="{00000000-0005-0000-0000-0000B2460000}"/>
    <cellStyle name="Normal 2 6" xfId="493" xr:uid="{00000000-0005-0000-0000-0000B3460000}"/>
    <cellStyle name="Normal 2 6 10" xfId="18154" xr:uid="{00000000-0005-0000-0000-0000B4460000}"/>
    <cellStyle name="Normal 2 6 10 2" xfId="18155" xr:uid="{00000000-0005-0000-0000-0000B5460000}"/>
    <cellStyle name="Normal 2 6 10 2 2" xfId="18156" xr:uid="{00000000-0005-0000-0000-0000B6460000}"/>
    <cellStyle name="Normal 2 6 10 3" xfId="18157" xr:uid="{00000000-0005-0000-0000-0000B7460000}"/>
    <cellStyle name="Normal 2 6 11" xfId="18158" xr:uid="{00000000-0005-0000-0000-0000B8460000}"/>
    <cellStyle name="Normal 2 6 11 2" xfId="18159" xr:uid="{00000000-0005-0000-0000-0000B9460000}"/>
    <cellStyle name="Normal 2 6 12" xfId="18160" xr:uid="{00000000-0005-0000-0000-0000BA460000}"/>
    <cellStyle name="Normal 2 6 12 2" xfId="18161" xr:uid="{00000000-0005-0000-0000-0000BB460000}"/>
    <cellStyle name="Normal 2 6 13" xfId="18162" xr:uid="{00000000-0005-0000-0000-0000BC460000}"/>
    <cellStyle name="Normal 2 6 2" xfId="494" xr:uid="{00000000-0005-0000-0000-0000BD460000}"/>
    <cellStyle name="Normal 2 6 2 10" xfId="18163" xr:uid="{00000000-0005-0000-0000-0000BE460000}"/>
    <cellStyle name="Normal 2 6 2 10 2" xfId="18164" xr:uid="{00000000-0005-0000-0000-0000BF460000}"/>
    <cellStyle name="Normal 2 6 2 11" xfId="18165" xr:uid="{00000000-0005-0000-0000-0000C0460000}"/>
    <cellStyle name="Normal 2 6 2 2" xfId="18166" xr:uid="{00000000-0005-0000-0000-0000C1460000}"/>
    <cellStyle name="Normal 2 6 2 2 2" xfId="18167" xr:uid="{00000000-0005-0000-0000-0000C2460000}"/>
    <cellStyle name="Normal 2 6 2 2 2 2" xfId="18168" xr:uid="{00000000-0005-0000-0000-0000C3460000}"/>
    <cellStyle name="Normal 2 6 2 2 2 2 2" xfId="18169" xr:uid="{00000000-0005-0000-0000-0000C4460000}"/>
    <cellStyle name="Normal 2 6 2 2 2 2 2 2" xfId="18170" xr:uid="{00000000-0005-0000-0000-0000C5460000}"/>
    <cellStyle name="Normal 2 6 2 2 2 2 3" xfId="18171" xr:uid="{00000000-0005-0000-0000-0000C6460000}"/>
    <cellStyle name="Normal 2 6 2 2 2 3" xfId="18172" xr:uid="{00000000-0005-0000-0000-0000C7460000}"/>
    <cellStyle name="Normal 2 6 2 2 2 3 2" xfId="18173" xr:uid="{00000000-0005-0000-0000-0000C8460000}"/>
    <cellStyle name="Normal 2 6 2 2 2 3 2 2" xfId="18174" xr:uid="{00000000-0005-0000-0000-0000C9460000}"/>
    <cellStyle name="Normal 2 6 2 2 2 3 3" xfId="18175" xr:uid="{00000000-0005-0000-0000-0000CA460000}"/>
    <cellStyle name="Normal 2 6 2 2 2 4" xfId="18176" xr:uid="{00000000-0005-0000-0000-0000CB460000}"/>
    <cellStyle name="Normal 2 6 2 2 2 4 2" xfId="18177" xr:uid="{00000000-0005-0000-0000-0000CC460000}"/>
    <cellStyle name="Normal 2 6 2 2 2 4 2 2" xfId="18178" xr:uid="{00000000-0005-0000-0000-0000CD460000}"/>
    <cellStyle name="Normal 2 6 2 2 2 4 3" xfId="18179" xr:uid="{00000000-0005-0000-0000-0000CE460000}"/>
    <cellStyle name="Normal 2 6 2 2 2 5" xfId="18180" xr:uid="{00000000-0005-0000-0000-0000CF460000}"/>
    <cellStyle name="Normal 2 6 2 2 2 5 2" xfId="18181" xr:uid="{00000000-0005-0000-0000-0000D0460000}"/>
    <cellStyle name="Normal 2 6 2 2 2 6" xfId="18182" xr:uid="{00000000-0005-0000-0000-0000D1460000}"/>
    <cellStyle name="Normal 2 6 2 2 2 6 2" xfId="18183" xr:uid="{00000000-0005-0000-0000-0000D2460000}"/>
    <cellStyle name="Normal 2 6 2 2 2 7" xfId="18184" xr:uid="{00000000-0005-0000-0000-0000D3460000}"/>
    <cellStyle name="Normal 2 6 2 2 3" xfId="18185" xr:uid="{00000000-0005-0000-0000-0000D4460000}"/>
    <cellStyle name="Normal 2 6 2 2 3 2" xfId="18186" xr:uid="{00000000-0005-0000-0000-0000D5460000}"/>
    <cellStyle name="Normal 2 6 2 2 3 2 2" xfId="18187" xr:uid="{00000000-0005-0000-0000-0000D6460000}"/>
    <cellStyle name="Normal 2 6 2 2 3 2 2 2" xfId="18188" xr:uid="{00000000-0005-0000-0000-0000D7460000}"/>
    <cellStyle name="Normal 2 6 2 2 3 2 3" xfId="18189" xr:uid="{00000000-0005-0000-0000-0000D8460000}"/>
    <cellStyle name="Normal 2 6 2 2 3 3" xfId="18190" xr:uid="{00000000-0005-0000-0000-0000D9460000}"/>
    <cellStyle name="Normal 2 6 2 2 3 3 2" xfId="18191" xr:uid="{00000000-0005-0000-0000-0000DA460000}"/>
    <cellStyle name="Normal 2 6 2 2 3 3 2 2" xfId="18192" xr:uid="{00000000-0005-0000-0000-0000DB460000}"/>
    <cellStyle name="Normal 2 6 2 2 3 3 3" xfId="18193" xr:uid="{00000000-0005-0000-0000-0000DC460000}"/>
    <cellStyle name="Normal 2 6 2 2 3 4" xfId="18194" xr:uid="{00000000-0005-0000-0000-0000DD460000}"/>
    <cellStyle name="Normal 2 6 2 2 3 4 2" xfId="18195" xr:uid="{00000000-0005-0000-0000-0000DE460000}"/>
    <cellStyle name="Normal 2 6 2 2 3 4 2 2" xfId="18196" xr:uid="{00000000-0005-0000-0000-0000DF460000}"/>
    <cellStyle name="Normal 2 6 2 2 3 4 3" xfId="18197" xr:uid="{00000000-0005-0000-0000-0000E0460000}"/>
    <cellStyle name="Normal 2 6 2 2 3 5" xfId="18198" xr:uid="{00000000-0005-0000-0000-0000E1460000}"/>
    <cellStyle name="Normal 2 6 2 2 3 5 2" xfId="18199" xr:uid="{00000000-0005-0000-0000-0000E2460000}"/>
    <cellStyle name="Normal 2 6 2 2 3 6" xfId="18200" xr:uid="{00000000-0005-0000-0000-0000E3460000}"/>
    <cellStyle name="Normal 2 6 2 2 3 6 2" xfId="18201" xr:uid="{00000000-0005-0000-0000-0000E4460000}"/>
    <cellStyle name="Normal 2 6 2 2 3 7" xfId="18202" xr:uid="{00000000-0005-0000-0000-0000E5460000}"/>
    <cellStyle name="Normal 2 6 2 2 4" xfId="18203" xr:uid="{00000000-0005-0000-0000-0000E6460000}"/>
    <cellStyle name="Normal 2 6 2 2 4 2" xfId="18204" xr:uid="{00000000-0005-0000-0000-0000E7460000}"/>
    <cellStyle name="Normal 2 6 2 2 4 2 2" xfId="18205" xr:uid="{00000000-0005-0000-0000-0000E8460000}"/>
    <cellStyle name="Normal 2 6 2 2 4 3" xfId="18206" xr:uid="{00000000-0005-0000-0000-0000E9460000}"/>
    <cellStyle name="Normal 2 6 2 2 5" xfId="18207" xr:uid="{00000000-0005-0000-0000-0000EA460000}"/>
    <cellStyle name="Normal 2 6 2 2 5 2" xfId="18208" xr:uid="{00000000-0005-0000-0000-0000EB460000}"/>
    <cellStyle name="Normal 2 6 2 2 5 2 2" xfId="18209" xr:uid="{00000000-0005-0000-0000-0000EC460000}"/>
    <cellStyle name="Normal 2 6 2 2 5 3" xfId="18210" xr:uid="{00000000-0005-0000-0000-0000ED460000}"/>
    <cellStyle name="Normal 2 6 2 2 6" xfId="18211" xr:uid="{00000000-0005-0000-0000-0000EE460000}"/>
    <cellStyle name="Normal 2 6 2 2 6 2" xfId="18212" xr:uid="{00000000-0005-0000-0000-0000EF460000}"/>
    <cellStyle name="Normal 2 6 2 2 6 2 2" xfId="18213" xr:uid="{00000000-0005-0000-0000-0000F0460000}"/>
    <cellStyle name="Normal 2 6 2 2 6 3" xfId="18214" xr:uid="{00000000-0005-0000-0000-0000F1460000}"/>
    <cellStyle name="Normal 2 6 2 2 7" xfId="18215" xr:uid="{00000000-0005-0000-0000-0000F2460000}"/>
    <cellStyle name="Normal 2 6 2 2 7 2" xfId="18216" xr:uid="{00000000-0005-0000-0000-0000F3460000}"/>
    <cellStyle name="Normal 2 6 2 2 8" xfId="18217" xr:uid="{00000000-0005-0000-0000-0000F4460000}"/>
    <cellStyle name="Normal 2 6 2 2 8 2" xfId="18218" xr:uid="{00000000-0005-0000-0000-0000F5460000}"/>
    <cellStyle name="Normal 2 6 2 2 9" xfId="18219" xr:uid="{00000000-0005-0000-0000-0000F6460000}"/>
    <cellStyle name="Normal 2 6 2 3" xfId="18220" xr:uid="{00000000-0005-0000-0000-0000F7460000}"/>
    <cellStyle name="Normal 2 6 2 3 2" xfId="18221" xr:uid="{00000000-0005-0000-0000-0000F8460000}"/>
    <cellStyle name="Normal 2 6 2 3 2 2" xfId="18222" xr:uid="{00000000-0005-0000-0000-0000F9460000}"/>
    <cellStyle name="Normal 2 6 2 3 2 2 2" xfId="18223" xr:uid="{00000000-0005-0000-0000-0000FA460000}"/>
    <cellStyle name="Normal 2 6 2 3 2 2 2 2" xfId="18224" xr:uid="{00000000-0005-0000-0000-0000FB460000}"/>
    <cellStyle name="Normal 2 6 2 3 2 2 3" xfId="18225" xr:uid="{00000000-0005-0000-0000-0000FC460000}"/>
    <cellStyle name="Normal 2 6 2 3 2 3" xfId="18226" xr:uid="{00000000-0005-0000-0000-0000FD460000}"/>
    <cellStyle name="Normal 2 6 2 3 2 3 2" xfId="18227" xr:uid="{00000000-0005-0000-0000-0000FE460000}"/>
    <cellStyle name="Normal 2 6 2 3 2 3 2 2" xfId="18228" xr:uid="{00000000-0005-0000-0000-0000FF460000}"/>
    <cellStyle name="Normal 2 6 2 3 2 3 3" xfId="18229" xr:uid="{00000000-0005-0000-0000-000000470000}"/>
    <cellStyle name="Normal 2 6 2 3 2 4" xfId="18230" xr:uid="{00000000-0005-0000-0000-000001470000}"/>
    <cellStyle name="Normal 2 6 2 3 2 4 2" xfId="18231" xr:uid="{00000000-0005-0000-0000-000002470000}"/>
    <cellStyle name="Normal 2 6 2 3 2 4 2 2" xfId="18232" xr:uid="{00000000-0005-0000-0000-000003470000}"/>
    <cellStyle name="Normal 2 6 2 3 2 4 3" xfId="18233" xr:uid="{00000000-0005-0000-0000-000004470000}"/>
    <cellStyle name="Normal 2 6 2 3 2 5" xfId="18234" xr:uid="{00000000-0005-0000-0000-000005470000}"/>
    <cellStyle name="Normal 2 6 2 3 2 5 2" xfId="18235" xr:uid="{00000000-0005-0000-0000-000006470000}"/>
    <cellStyle name="Normal 2 6 2 3 2 6" xfId="18236" xr:uid="{00000000-0005-0000-0000-000007470000}"/>
    <cellStyle name="Normal 2 6 2 3 2 6 2" xfId="18237" xr:uid="{00000000-0005-0000-0000-000008470000}"/>
    <cellStyle name="Normal 2 6 2 3 2 7" xfId="18238" xr:uid="{00000000-0005-0000-0000-000009470000}"/>
    <cellStyle name="Normal 2 6 2 3 3" xfId="18239" xr:uid="{00000000-0005-0000-0000-00000A470000}"/>
    <cellStyle name="Normal 2 6 2 3 3 2" xfId="18240" xr:uid="{00000000-0005-0000-0000-00000B470000}"/>
    <cellStyle name="Normal 2 6 2 3 3 2 2" xfId="18241" xr:uid="{00000000-0005-0000-0000-00000C470000}"/>
    <cellStyle name="Normal 2 6 2 3 3 3" xfId="18242" xr:uid="{00000000-0005-0000-0000-00000D470000}"/>
    <cellStyle name="Normal 2 6 2 3 4" xfId="18243" xr:uid="{00000000-0005-0000-0000-00000E470000}"/>
    <cellStyle name="Normal 2 6 2 3 4 2" xfId="18244" xr:uid="{00000000-0005-0000-0000-00000F470000}"/>
    <cellStyle name="Normal 2 6 2 3 4 2 2" xfId="18245" xr:uid="{00000000-0005-0000-0000-000010470000}"/>
    <cellStyle name="Normal 2 6 2 3 4 3" xfId="18246" xr:uid="{00000000-0005-0000-0000-000011470000}"/>
    <cellStyle name="Normal 2 6 2 3 5" xfId="18247" xr:uid="{00000000-0005-0000-0000-000012470000}"/>
    <cellStyle name="Normal 2 6 2 3 5 2" xfId="18248" xr:uid="{00000000-0005-0000-0000-000013470000}"/>
    <cellStyle name="Normal 2 6 2 3 5 2 2" xfId="18249" xr:uid="{00000000-0005-0000-0000-000014470000}"/>
    <cellStyle name="Normal 2 6 2 3 5 3" xfId="18250" xr:uid="{00000000-0005-0000-0000-000015470000}"/>
    <cellStyle name="Normal 2 6 2 3 6" xfId="18251" xr:uid="{00000000-0005-0000-0000-000016470000}"/>
    <cellStyle name="Normal 2 6 2 3 6 2" xfId="18252" xr:uid="{00000000-0005-0000-0000-000017470000}"/>
    <cellStyle name="Normal 2 6 2 3 7" xfId="18253" xr:uid="{00000000-0005-0000-0000-000018470000}"/>
    <cellStyle name="Normal 2 6 2 3 7 2" xfId="18254" xr:uid="{00000000-0005-0000-0000-000019470000}"/>
    <cellStyle name="Normal 2 6 2 3 8" xfId="18255" xr:uid="{00000000-0005-0000-0000-00001A470000}"/>
    <cellStyle name="Normal 2 6 2 4" xfId="18256" xr:uid="{00000000-0005-0000-0000-00001B470000}"/>
    <cellStyle name="Normal 2 6 2 4 2" xfId="18257" xr:uid="{00000000-0005-0000-0000-00001C470000}"/>
    <cellStyle name="Normal 2 6 2 4 2 2" xfId="18258" xr:uid="{00000000-0005-0000-0000-00001D470000}"/>
    <cellStyle name="Normal 2 6 2 4 2 2 2" xfId="18259" xr:uid="{00000000-0005-0000-0000-00001E470000}"/>
    <cellStyle name="Normal 2 6 2 4 2 3" xfId="18260" xr:uid="{00000000-0005-0000-0000-00001F470000}"/>
    <cellStyle name="Normal 2 6 2 4 3" xfId="18261" xr:uid="{00000000-0005-0000-0000-000020470000}"/>
    <cellStyle name="Normal 2 6 2 4 3 2" xfId="18262" xr:uid="{00000000-0005-0000-0000-000021470000}"/>
    <cellStyle name="Normal 2 6 2 4 3 2 2" xfId="18263" xr:uid="{00000000-0005-0000-0000-000022470000}"/>
    <cellStyle name="Normal 2 6 2 4 3 3" xfId="18264" xr:uid="{00000000-0005-0000-0000-000023470000}"/>
    <cellStyle name="Normal 2 6 2 4 4" xfId="18265" xr:uid="{00000000-0005-0000-0000-000024470000}"/>
    <cellStyle name="Normal 2 6 2 4 4 2" xfId="18266" xr:uid="{00000000-0005-0000-0000-000025470000}"/>
    <cellStyle name="Normal 2 6 2 4 4 2 2" xfId="18267" xr:uid="{00000000-0005-0000-0000-000026470000}"/>
    <cellStyle name="Normal 2 6 2 4 4 3" xfId="18268" xr:uid="{00000000-0005-0000-0000-000027470000}"/>
    <cellStyle name="Normal 2 6 2 4 5" xfId="18269" xr:uid="{00000000-0005-0000-0000-000028470000}"/>
    <cellStyle name="Normal 2 6 2 4 5 2" xfId="18270" xr:uid="{00000000-0005-0000-0000-000029470000}"/>
    <cellStyle name="Normal 2 6 2 4 6" xfId="18271" xr:uid="{00000000-0005-0000-0000-00002A470000}"/>
    <cellStyle name="Normal 2 6 2 4 6 2" xfId="18272" xr:uid="{00000000-0005-0000-0000-00002B470000}"/>
    <cellStyle name="Normal 2 6 2 4 7" xfId="18273" xr:uid="{00000000-0005-0000-0000-00002C470000}"/>
    <cellStyle name="Normal 2 6 2 5" xfId="18274" xr:uid="{00000000-0005-0000-0000-00002D470000}"/>
    <cellStyle name="Normal 2 6 2 5 2" xfId="18275" xr:uid="{00000000-0005-0000-0000-00002E470000}"/>
    <cellStyle name="Normal 2 6 2 5 2 2" xfId="18276" xr:uid="{00000000-0005-0000-0000-00002F470000}"/>
    <cellStyle name="Normal 2 6 2 5 2 2 2" xfId="18277" xr:uid="{00000000-0005-0000-0000-000030470000}"/>
    <cellStyle name="Normal 2 6 2 5 2 3" xfId="18278" xr:uid="{00000000-0005-0000-0000-000031470000}"/>
    <cellStyle name="Normal 2 6 2 5 3" xfId="18279" xr:uid="{00000000-0005-0000-0000-000032470000}"/>
    <cellStyle name="Normal 2 6 2 5 3 2" xfId="18280" xr:uid="{00000000-0005-0000-0000-000033470000}"/>
    <cellStyle name="Normal 2 6 2 5 3 2 2" xfId="18281" xr:uid="{00000000-0005-0000-0000-000034470000}"/>
    <cellStyle name="Normal 2 6 2 5 3 3" xfId="18282" xr:uid="{00000000-0005-0000-0000-000035470000}"/>
    <cellStyle name="Normal 2 6 2 5 4" xfId="18283" xr:uid="{00000000-0005-0000-0000-000036470000}"/>
    <cellStyle name="Normal 2 6 2 5 4 2" xfId="18284" xr:uid="{00000000-0005-0000-0000-000037470000}"/>
    <cellStyle name="Normal 2 6 2 5 4 2 2" xfId="18285" xr:uid="{00000000-0005-0000-0000-000038470000}"/>
    <cellStyle name="Normal 2 6 2 5 4 3" xfId="18286" xr:uid="{00000000-0005-0000-0000-000039470000}"/>
    <cellStyle name="Normal 2 6 2 5 5" xfId="18287" xr:uid="{00000000-0005-0000-0000-00003A470000}"/>
    <cellStyle name="Normal 2 6 2 5 5 2" xfId="18288" xr:uid="{00000000-0005-0000-0000-00003B470000}"/>
    <cellStyle name="Normal 2 6 2 5 6" xfId="18289" xr:uid="{00000000-0005-0000-0000-00003C470000}"/>
    <cellStyle name="Normal 2 6 2 5 6 2" xfId="18290" xr:uid="{00000000-0005-0000-0000-00003D470000}"/>
    <cellStyle name="Normal 2 6 2 5 7" xfId="18291" xr:uid="{00000000-0005-0000-0000-00003E470000}"/>
    <cellStyle name="Normal 2 6 2 6" xfId="18292" xr:uid="{00000000-0005-0000-0000-00003F470000}"/>
    <cellStyle name="Normal 2 6 2 6 2" xfId="18293" xr:uid="{00000000-0005-0000-0000-000040470000}"/>
    <cellStyle name="Normal 2 6 2 6 2 2" xfId="18294" xr:uid="{00000000-0005-0000-0000-000041470000}"/>
    <cellStyle name="Normal 2 6 2 6 3" xfId="18295" xr:uid="{00000000-0005-0000-0000-000042470000}"/>
    <cellStyle name="Normal 2 6 2 7" xfId="18296" xr:uid="{00000000-0005-0000-0000-000043470000}"/>
    <cellStyle name="Normal 2 6 2 7 2" xfId="18297" xr:uid="{00000000-0005-0000-0000-000044470000}"/>
    <cellStyle name="Normal 2 6 2 7 2 2" xfId="18298" xr:uid="{00000000-0005-0000-0000-000045470000}"/>
    <cellStyle name="Normal 2 6 2 7 3" xfId="18299" xr:uid="{00000000-0005-0000-0000-000046470000}"/>
    <cellStyle name="Normal 2 6 2 8" xfId="18300" xr:uid="{00000000-0005-0000-0000-000047470000}"/>
    <cellStyle name="Normal 2 6 2 8 2" xfId="18301" xr:uid="{00000000-0005-0000-0000-000048470000}"/>
    <cellStyle name="Normal 2 6 2 8 2 2" xfId="18302" xr:uid="{00000000-0005-0000-0000-000049470000}"/>
    <cellStyle name="Normal 2 6 2 8 3" xfId="18303" xr:uid="{00000000-0005-0000-0000-00004A470000}"/>
    <cellStyle name="Normal 2 6 2 9" xfId="18304" xr:uid="{00000000-0005-0000-0000-00004B470000}"/>
    <cellStyle name="Normal 2 6 2 9 2" xfId="18305" xr:uid="{00000000-0005-0000-0000-00004C470000}"/>
    <cellStyle name="Normal 2 6 3" xfId="495" xr:uid="{00000000-0005-0000-0000-00004D470000}"/>
    <cellStyle name="Normal 2 6 3 10" xfId="18306" xr:uid="{00000000-0005-0000-0000-00004E470000}"/>
    <cellStyle name="Normal 2 6 3 10 2" xfId="18307" xr:uid="{00000000-0005-0000-0000-00004F470000}"/>
    <cellStyle name="Normal 2 6 3 11" xfId="18308" xr:uid="{00000000-0005-0000-0000-000050470000}"/>
    <cellStyle name="Normal 2 6 3 2" xfId="18309" xr:uid="{00000000-0005-0000-0000-000051470000}"/>
    <cellStyle name="Normal 2 6 3 2 2" xfId="18310" xr:uid="{00000000-0005-0000-0000-000052470000}"/>
    <cellStyle name="Normal 2 6 3 2 2 2" xfId="18311" xr:uid="{00000000-0005-0000-0000-000053470000}"/>
    <cellStyle name="Normal 2 6 3 2 2 2 2" xfId="18312" xr:uid="{00000000-0005-0000-0000-000054470000}"/>
    <cellStyle name="Normal 2 6 3 2 2 2 2 2" xfId="18313" xr:uid="{00000000-0005-0000-0000-000055470000}"/>
    <cellStyle name="Normal 2 6 3 2 2 2 3" xfId="18314" xr:uid="{00000000-0005-0000-0000-000056470000}"/>
    <cellStyle name="Normal 2 6 3 2 2 3" xfId="18315" xr:uid="{00000000-0005-0000-0000-000057470000}"/>
    <cellStyle name="Normal 2 6 3 2 2 3 2" xfId="18316" xr:uid="{00000000-0005-0000-0000-000058470000}"/>
    <cellStyle name="Normal 2 6 3 2 2 3 2 2" xfId="18317" xr:uid="{00000000-0005-0000-0000-000059470000}"/>
    <cellStyle name="Normal 2 6 3 2 2 3 3" xfId="18318" xr:uid="{00000000-0005-0000-0000-00005A470000}"/>
    <cellStyle name="Normal 2 6 3 2 2 4" xfId="18319" xr:uid="{00000000-0005-0000-0000-00005B470000}"/>
    <cellStyle name="Normal 2 6 3 2 2 4 2" xfId="18320" xr:uid="{00000000-0005-0000-0000-00005C470000}"/>
    <cellStyle name="Normal 2 6 3 2 2 4 2 2" xfId="18321" xr:uid="{00000000-0005-0000-0000-00005D470000}"/>
    <cellStyle name="Normal 2 6 3 2 2 4 3" xfId="18322" xr:uid="{00000000-0005-0000-0000-00005E470000}"/>
    <cellStyle name="Normal 2 6 3 2 2 5" xfId="18323" xr:uid="{00000000-0005-0000-0000-00005F470000}"/>
    <cellStyle name="Normal 2 6 3 2 2 5 2" xfId="18324" xr:uid="{00000000-0005-0000-0000-000060470000}"/>
    <cellStyle name="Normal 2 6 3 2 2 6" xfId="18325" xr:uid="{00000000-0005-0000-0000-000061470000}"/>
    <cellStyle name="Normal 2 6 3 2 2 6 2" xfId="18326" xr:uid="{00000000-0005-0000-0000-000062470000}"/>
    <cellStyle name="Normal 2 6 3 2 2 7" xfId="18327" xr:uid="{00000000-0005-0000-0000-000063470000}"/>
    <cellStyle name="Normal 2 6 3 2 3" xfId="18328" xr:uid="{00000000-0005-0000-0000-000064470000}"/>
    <cellStyle name="Normal 2 6 3 2 3 2" xfId="18329" xr:uid="{00000000-0005-0000-0000-000065470000}"/>
    <cellStyle name="Normal 2 6 3 2 3 2 2" xfId="18330" xr:uid="{00000000-0005-0000-0000-000066470000}"/>
    <cellStyle name="Normal 2 6 3 2 3 2 2 2" xfId="18331" xr:uid="{00000000-0005-0000-0000-000067470000}"/>
    <cellStyle name="Normal 2 6 3 2 3 2 3" xfId="18332" xr:uid="{00000000-0005-0000-0000-000068470000}"/>
    <cellStyle name="Normal 2 6 3 2 3 3" xfId="18333" xr:uid="{00000000-0005-0000-0000-000069470000}"/>
    <cellStyle name="Normal 2 6 3 2 3 3 2" xfId="18334" xr:uid="{00000000-0005-0000-0000-00006A470000}"/>
    <cellStyle name="Normal 2 6 3 2 3 3 2 2" xfId="18335" xr:uid="{00000000-0005-0000-0000-00006B470000}"/>
    <cellStyle name="Normal 2 6 3 2 3 3 3" xfId="18336" xr:uid="{00000000-0005-0000-0000-00006C470000}"/>
    <cellStyle name="Normal 2 6 3 2 3 4" xfId="18337" xr:uid="{00000000-0005-0000-0000-00006D470000}"/>
    <cellStyle name="Normal 2 6 3 2 3 4 2" xfId="18338" xr:uid="{00000000-0005-0000-0000-00006E470000}"/>
    <cellStyle name="Normal 2 6 3 2 3 4 2 2" xfId="18339" xr:uid="{00000000-0005-0000-0000-00006F470000}"/>
    <cellStyle name="Normal 2 6 3 2 3 4 3" xfId="18340" xr:uid="{00000000-0005-0000-0000-000070470000}"/>
    <cellStyle name="Normal 2 6 3 2 3 5" xfId="18341" xr:uid="{00000000-0005-0000-0000-000071470000}"/>
    <cellStyle name="Normal 2 6 3 2 3 5 2" xfId="18342" xr:uid="{00000000-0005-0000-0000-000072470000}"/>
    <cellStyle name="Normal 2 6 3 2 3 6" xfId="18343" xr:uid="{00000000-0005-0000-0000-000073470000}"/>
    <cellStyle name="Normal 2 6 3 2 3 6 2" xfId="18344" xr:uid="{00000000-0005-0000-0000-000074470000}"/>
    <cellStyle name="Normal 2 6 3 2 3 7" xfId="18345" xr:uid="{00000000-0005-0000-0000-000075470000}"/>
    <cellStyle name="Normal 2 6 3 2 4" xfId="18346" xr:uid="{00000000-0005-0000-0000-000076470000}"/>
    <cellStyle name="Normal 2 6 3 2 4 2" xfId="18347" xr:uid="{00000000-0005-0000-0000-000077470000}"/>
    <cellStyle name="Normal 2 6 3 2 4 2 2" xfId="18348" xr:uid="{00000000-0005-0000-0000-000078470000}"/>
    <cellStyle name="Normal 2 6 3 2 4 3" xfId="18349" xr:uid="{00000000-0005-0000-0000-000079470000}"/>
    <cellStyle name="Normal 2 6 3 2 5" xfId="18350" xr:uid="{00000000-0005-0000-0000-00007A470000}"/>
    <cellStyle name="Normal 2 6 3 2 5 2" xfId="18351" xr:uid="{00000000-0005-0000-0000-00007B470000}"/>
    <cellStyle name="Normal 2 6 3 2 5 2 2" xfId="18352" xr:uid="{00000000-0005-0000-0000-00007C470000}"/>
    <cellStyle name="Normal 2 6 3 2 5 3" xfId="18353" xr:uid="{00000000-0005-0000-0000-00007D470000}"/>
    <cellStyle name="Normal 2 6 3 2 6" xfId="18354" xr:uid="{00000000-0005-0000-0000-00007E470000}"/>
    <cellStyle name="Normal 2 6 3 2 6 2" xfId="18355" xr:uid="{00000000-0005-0000-0000-00007F470000}"/>
    <cellStyle name="Normal 2 6 3 2 6 2 2" xfId="18356" xr:uid="{00000000-0005-0000-0000-000080470000}"/>
    <cellStyle name="Normal 2 6 3 2 6 3" xfId="18357" xr:uid="{00000000-0005-0000-0000-000081470000}"/>
    <cellStyle name="Normal 2 6 3 2 7" xfId="18358" xr:uid="{00000000-0005-0000-0000-000082470000}"/>
    <cellStyle name="Normal 2 6 3 2 7 2" xfId="18359" xr:uid="{00000000-0005-0000-0000-000083470000}"/>
    <cellStyle name="Normal 2 6 3 2 8" xfId="18360" xr:uid="{00000000-0005-0000-0000-000084470000}"/>
    <cellStyle name="Normal 2 6 3 2 8 2" xfId="18361" xr:uid="{00000000-0005-0000-0000-000085470000}"/>
    <cellStyle name="Normal 2 6 3 2 9" xfId="18362" xr:uid="{00000000-0005-0000-0000-000086470000}"/>
    <cellStyle name="Normal 2 6 3 3" xfId="18363" xr:uid="{00000000-0005-0000-0000-000087470000}"/>
    <cellStyle name="Normal 2 6 3 3 2" xfId="18364" xr:uid="{00000000-0005-0000-0000-000088470000}"/>
    <cellStyle name="Normal 2 6 3 3 2 2" xfId="18365" xr:uid="{00000000-0005-0000-0000-000089470000}"/>
    <cellStyle name="Normal 2 6 3 3 2 2 2" xfId="18366" xr:uid="{00000000-0005-0000-0000-00008A470000}"/>
    <cellStyle name="Normal 2 6 3 3 2 2 2 2" xfId="18367" xr:uid="{00000000-0005-0000-0000-00008B470000}"/>
    <cellStyle name="Normal 2 6 3 3 2 2 3" xfId="18368" xr:uid="{00000000-0005-0000-0000-00008C470000}"/>
    <cellStyle name="Normal 2 6 3 3 2 3" xfId="18369" xr:uid="{00000000-0005-0000-0000-00008D470000}"/>
    <cellStyle name="Normal 2 6 3 3 2 3 2" xfId="18370" xr:uid="{00000000-0005-0000-0000-00008E470000}"/>
    <cellStyle name="Normal 2 6 3 3 2 3 2 2" xfId="18371" xr:uid="{00000000-0005-0000-0000-00008F470000}"/>
    <cellStyle name="Normal 2 6 3 3 2 3 3" xfId="18372" xr:uid="{00000000-0005-0000-0000-000090470000}"/>
    <cellStyle name="Normal 2 6 3 3 2 4" xfId="18373" xr:uid="{00000000-0005-0000-0000-000091470000}"/>
    <cellStyle name="Normal 2 6 3 3 2 4 2" xfId="18374" xr:uid="{00000000-0005-0000-0000-000092470000}"/>
    <cellStyle name="Normal 2 6 3 3 2 4 2 2" xfId="18375" xr:uid="{00000000-0005-0000-0000-000093470000}"/>
    <cellStyle name="Normal 2 6 3 3 2 4 3" xfId="18376" xr:uid="{00000000-0005-0000-0000-000094470000}"/>
    <cellStyle name="Normal 2 6 3 3 2 5" xfId="18377" xr:uid="{00000000-0005-0000-0000-000095470000}"/>
    <cellStyle name="Normal 2 6 3 3 2 5 2" xfId="18378" xr:uid="{00000000-0005-0000-0000-000096470000}"/>
    <cellStyle name="Normal 2 6 3 3 2 6" xfId="18379" xr:uid="{00000000-0005-0000-0000-000097470000}"/>
    <cellStyle name="Normal 2 6 3 3 2 6 2" xfId="18380" xr:uid="{00000000-0005-0000-0000-000098470000}"/>
    <cellStyle name="Normal 2 6 3 3 2 7" xfId="18381" xr:uid="{00000000-0005-0000-0000-000099470000}"/>
    <cellStyle name="Normal 2 6 3 3 3" xfId="18382" xr:uid="{00000000-0005-0000-0000-00009A470000}"/>
    <cellStyle name="Normal 2 6 3 3 3 2" xfId="18383" xr:uid="{00000000-0005-0000-0000-00009B470000}"/>
    <cellStyle name="Normal 2 6 3 3 3 2 2" xfId="18384" xr:uid="{00000000-0005-0000-0000-00009C470000}"/>
    <cellStyle name="Normal 2 6 3 3 3 3" xfId="18385" xr:uid="{00000000-0005-0000-0000-00009D470000}"/>
    <cellStyle name="Normal 2 6 3 3 4" xfId="18386" xr:uid="{00000000-0005-0000-0000-00009E470000}"/>
    <cellStyle name="Normal 2 6 3 3 4 2" xfId="18387" xr:uid="{00000000-0005-0000-0000-00009F470000}"/>
    <cellStyle name="Normal 2 6 3 3 4 2 2" xfId="18388" xr:uid="{00000000-0005-0000-0000-0000A0470000}"/>
    <cellStyle name="Normal 2 6 3 3 4 3" xfId="18389" xr:uid="{00000000-0005-0000-0000-0000A1470000}"/>
    <cellStyle name="Normal 2 6 3 3 5" xfId="18390" xr:uid="{00000000-0005-0000-0000-0000A2470000}"/>
    <cellStyle name="Normal 2 6 3 3 5 2" xfId="18391" xr:uid="{00000000-0005-0000-0000-0000A3470000}"/>
    <cellStyle name="Normal 2 6 3 3 5 2 2" xfId="18392" xr:uid="{00000000-0005-0000-0000-0000A4470000}"/>
    <cellStyle name="Normal 2 6 3 3 5 3" xfId="18393" xr:uid="{00000000-0005-0000-0000-0000A5470000}"/>
    <cellStyle name="Normal 2 6 3 3 6" xfId="18394" xr:uid="{00000000-0005-0000-0000-0000A6470000}"/>
    <cellStyle name="Normal 2 6 3 3 6 2" xfId="18395" xr:uid="{00000000-0005-0000-0000-0000A7470000}"/>
    <cellStyle name="Normal 2 6 3 3 7" xfId="18396" xr:uid="{00000000-0005-0000-0000-0000A8470000}"/>
    <cellStyle name="Normal 2 6 3 3 7 2" xfId="18397" xr:uid="{00000000-0005-0000-0000-0000A9470000}"/>
    <cellStyle name="Normal 2 6 3 3 8" xfId="18398" xr:uid="{00000000-0005-0000-0000-0000AA470000}"/>
    <cellStyle name="Normal 2 6 3 4" xfId="18399" xr:uid="{00000000-0005-0000-0000-0000AB470000}"/>
    <cellStyle name="Normal 2 6 3 4 2" xfId="18400" xr:uid="{00000000-0005-0000-0000-0000AC470000}"/>
    <cellStyle name="Normal 2 6 3 4 2 2" xfId="18401" xr:uid="{00000000-0005-0000-0000-0000AD470000}"/>
    <cellStyle name="Normal 2 6 3 4 2 2 2" xfId="18402" xr:uid="{00000000-0005-0000-0000-0000AE470000}"/>
    <cellStyle name="Normal 2 6 3 4 2 3" xfId="18403" xr:uid="{00000000-0005-0000-0000-0000AF470000}"/>
    <cellStyle name="Normal 2 6 3 4 3" xfId="18404" xr:uid="{00000000-0005-0000-0000-0000B0470000}"/>
    <cellStyle name="Normal 2 6 3 4 3 2" xfId="18405" xr:uid="{00000000-0005-0000-0000-0000B1470000}"/>
    <cellStyle name="Normal 2 6 3 4 3 2 2" xfId="18406" xr:uid="{00000000-0005-0000-0000-0000B2470000}"/>
    <cellStyle name="Normal 2 6 3 4 3 3" xfId="18407" xr:uid="{00000000-0005-0000-0000-0000B3470000}"/>
    <cellStyle name="Normal 2 6 3 4 4" xfId="18408" xr:uid="{00000000-0005-0000-0000-0000B4470000}"/>
    <cellStyle name="Normal 2 6 3 4 4 2" xfId="18409" xr:uid="{00000000-0005-0000-0000-0000B5470000}"/>
    <cellStyle name="Normal 2 6 3 4 4 2 2" xfId="18410" xr:uid="{00000000-0005-0000-0000-0000B6470000}"/>
    <cellStyle name="Normal 2 6 3 4 4 3" xfId="18411" xr:uid="{00000000-0005-0000-0000-0000B7470000}"/>
    <cellStyle name="Normal 2 6 3 4 5" xfId="18412" xr:uid="{00000000-0005-0000-0000-0000B8470000}"/>
    <cellStyle name="Normal 2 6 3 4 5 2" xfId="18413" xr:uid="{00000000-0005-0000-0000-0000B9470000}"/>
    <cellStyle name="Normal 2 6 3 4 6" xfId="18414" xr:uid="{00000000-0005-0000-0000-0000BA470000}"/>
    <cellStyle name="Normal 2 6 3 4 6 2" xfId="18415" xr:uid="{00000000-0005-0000-0000-0000BB470000}"/>
    <cellStyle name="Normal 2 6 3 4 7" xfId="18416" xr:uid="{00000000-0005-0000-0000-0000BC470000}"/>
    <cellStyle name="Normal 2 6 3 5" xfId="18417" xr:uid="{00000000-0005-0000-0000-0000BD470000}"/>
    <cellStyle name="Normal 2 6 3 5 2" xfId="18418" xr:uid="{00000000-0005-0000-0000-0000BE470000}"/>
    <cellStyle name="Normal 2 6 3 5 2 2" xfId="18419" xr:uid="{00000000-0005-0000-0000-0000BF470000}"/>
    <cellStyle name="Normal 2 6 3 5 2 2 2" xfId="18420" xr:uid="{00000000-0005-0000-0000-0000C0470000}"/>
    <cellStyle name="Normal 2 6 3 5 2 3" xfId="18421" xr:uid="{00000000-0005-0000-0000-0000C1470000}"/>
    <cellStyle name="Normal 2 6 3 5 3" xfId="18422" xr:uid="{00000000-0005-0000-0000-0000C2470000}"/>
    <cellStyle name="Normal 2 6 3 5 3 2" xfId="18423" xr:uid="{00000000-0005-0000-0000-0000C3470000}"/>
    <cellStyle name="Normal 2 6 3 5 3 2 2" xfId="18424" xr:uid="{00000000-0005-0000-0000-0000C4470000}"/>
    <cellStyle name="Normal 2 6 3 5 3 3" xfId="18425" xr:uid="{00000000-0005-0000-0000-0000C5470000}"/>
    <cellStyle name="Normal 2 6 3 5 4" xfId="18426" xr:uid="{00000000-0005-0000-0000-0000C6470000}"/>
    <cellStyle name="Normal 2 6 3 5 4 2" xfId="18427" xr:uid="{00000000-0005-0000-0000-0000C7470000}"/>
    <cellStyle name="Normal 2 6 3 5 4 2 2" xfId="18428" xr:uid="{00000000-0005-0000-0000-0000C8470000}"/>
    <cellStyle name="Normal 2 6 3 5 4 3" xfId="18429" xr:uid="{00000000-0005-0000-0000-0000C9470000}"/>
    <cellStyle name="Normal 2 6 3 5 5" xfId="18430" xr:uid="{00000000-0005-0000-0000-0000CA470000}"/>
    <cellStyle name="Normal 2 6 3 5 5 2" xfId="18431" xr:uid="{00000000-0005-0000-0000-0000CB470000}"/>
    <cellStyle name="Normal 2 6 3 5 6" xfId="18432" xr:uid="{00000000-0005-0000-0000-0000CC470000}"/>
    <cellStyle name="Normal 2 6 3 5 6 2" xfId="18433" xr:uid="{00000000-0005-0000-0000-0000CD470000}"/>
    <cellStyle name="Normal 2 6 3 5 7" xfId="18434" xr:uid="{00000000-0005-0000-0000-0000CE470000}"/>
    <cellStyle name="Normal 2 6 3 6" xfId="18435" xr:uid="{00000000-0005-0000-0000-0000CF470000}"/>
    <cellStyle name="Normal 2 6 3 6 2" xfId="18436" xr:uid="{00000000-0005-0000-0000-0000D0470000}"/>
    <cellStyle name="Normal 2 6 3 6 2 2" xfId="18437" xr:uid="{00000000-0005-0000-0000-0000D1470000}"/>
    <cellStyle name="Normal 2 6 3 6 3" xfId="18438" xr:uid="{00000000-0005-0000-0000-0000D2470000}"/>
    <cellStyle name="Normal 2 6 3 7" xfId="18439" xr:uid="{00000000-0005-0000-0000-0000D3470000}"/>
    <cellStyle name="Normal 2 6 3 7 2" xfId="18440" xr:uid="{00000000-0005-0000-0000-0000D4470000}"/>
    <cellStyle name="Normal 2 6 3 7 2 2" xfId="18441" xr:uid="{00000000-0005-0000-0000-0000D5470000}"/>
    <cellStyle name="Normal 2 6 3 7 3" xfId="18442" xr:uid="{00000000-0005-0000-0000-0000D6470000}"/>
    <cellStyle name="Normal 2 6 3 8" xfId="18443" xr:uid="{00000000-0005-0000-0000-0000D7470000}"/>
    <cellStyle name="Normal 2 6 3 8 2" xfId="18444" xr:uid="{00000000-0005-0000-0000-0000D8470000}"/>
    <cellStyle name="Normal 2 6 3 8 2 2" xfId="18445" xr:uid="{00000000-0005-0000-0000-0000D9470000}"/>
    <cellStyle name="Normal 2 6 3 8 3" xfId="18446" xr:uid="{00000000-0005-0000-0000-0000DA470000}"/>
    <cellStyle name="Normal 2 6 3 9" xfId="18447" xr:uid="{00000000-0005-0000-0000-0000DB470000}"/>
    <cellStyle name="Normal 2 6 3 9 2" xfId="18448" xr:uid="{00000000-0005-0000-0000-0000DC470000}"/>
    <cellStyle name="Normal 2 6 4" xfId="18449" xr:uid="{00000000-0005-0000-0000-0000DD470000}"/>
    <cellStyle name="Normal 2 6 4 2" xfId="18450" xr:uid="{00000000-0005-0000-0000-0000DE470000}"/>
    <cellStyle name="Normal 2 6 4 2 2" xfId="18451" xr:uid="{00000000-0005-0000-0000-0000DF470000}"/>
    <cellStyle name="Normal 2 6 4 2 2 2" xfId="18452" xr:uid="{00000000-0005-0000-0000-0000E0470000}"/>
    <cellStyle name="Normal 2 6 4 2 2 2 2" xfId="18453" xr:uid="{00000000-0005-0000-0000-0000E1470000}"/>
    <cellStyle name="Normal 2 6 4 2 2 3" xfId="18454" xr:uid="{00000000-0005-0000-0000-0000E2470000}"/>
    <cellStyle name="Normal 2 6 4 2 3" xfId="18455" xr:uid="{00000000-0005-0000-0000-0000E3470000}"/>
    <cellStyle name="Normal 2 6 4 2 3 2" xfId="18456" xr:uid="{00000000-0005-0000-0000-0000E4470000}"/>
    <cellStyle name="Normal 2 6 4 2 3 2 2" xfId="18457" xr:uid="{00000000-0005-0000-0000-0000E5470000}"/>
    <cellStyle name="Normal 2 6 4 2 3 3" xfId="18458" xr:uid="{00000000-0005-0000-0000-0000E6470000}"/>
    <cellStyle name="Normal 2 6 4 2 4" xfId="18459" xr:uid="{00000000-0005-0000-0000-0000E7470000}"/>
    <cellStyle name="Normal 2 6 4 2 4 2" xfId="18460" xr:uid="{00000000-0005-0000-0000-0000E8470000}"/>
    <cellStyle name="Normal 2 6 4 2 4 2 2" xfId="18461" xr:uid="{00000000-0005-0000-0000-0000E9470000}"/>
    <cellStyle name="Normal 2 6 4 2 4 3" xfId="18462" xr:uid="{00000000-0005-0000-0000-0000EA470000}"/>
    <cellStyle name="Normal 2 6 4 2 5" xfId="18463" xr:uid="{00000000-0005-0000-0000-0000EB470000}"/>
    <cellStyle name="Normal 2 6 4 2 5 2" xfId="18464" xr:uid="{00000000-0005-0000-0000-0000EC470000}"/>
    <cellStyle name="Normal 2 6 4 2 6" xfId="18465" xr:uid="{00000000-0005-0000-0000-0000ED470000}"/>
    <cellStyle name="Normal 2 6 4 2 6 2" xfId="18466" xr:uid="{00000000-0005-0000-0000-0000EE470000}"/>
    <cellStyle name="Normal 2 6 4 2 7" xfId="18467" xr:uid="{00000000-0005-0000-0000-0000EF470000}"/>
    <cellStyle name="Normal 2 6 4 3" xfId="18468" xr:uid="{00000000-0005-0000-0000-0000F0470000}"/>
    <cellStyle name="Normal 2 6 4 3 2" xfId="18469" xr:uid="{00000000-0005-0000-0000-0000F1470000}"/>
    <cellStyle name="Normal 2 6 4 3 2 2" xfId="18470" xr:uid="{00000000-0005-0000-0000-0000F2470000}"/>
    <cellStyle name="Normal 2 6 4 3 2 2 2" xfId="18471" xr:uid="{00000000-0005-0000-0000-0000F3470000}"/>
    <cellStyle name="Normal 2 6 4 3 2 3" xfId="18472" xr:uid="{00000000-0005-0000-0000-0000F4470000}"/>
    <cellStyle name="Normal 2 6 4 3 3" xfId="18473" xr:uid="{00000000-0005-0000-0000-0000F5470000}"/>
    <cellStyle name="Normal 2 6 4 3 3 2" xfId="18474" xr:uid="{00000000-0005-0000-0000-0000F6470000}"/>
    <cellStyle name="Normal 2 6 4 3 3 2 2" xfId="18475" xr:uid="{00000000-0005-0000-0000-0000F7470000}"/>
    <cellStyle name="Normal 2 6 4 3 3 3" xfId="18476" xr:uid="{00000000-0005-0000-0000-0000F8470000}"/>
    <cellStyle name="Normal 2 6 4 3 4" xfId="18477" xr:uid="{00000000-0005-0000-0000-0000F9470000}"/>
    <cellStyle name="Normal 2 6 4 3 4 2" xfId="18478" xr:uid="{00000000-0005-0000-0000-0000FA470000}"/>
    <cellStyle name="Normal 2 6 4 3 4 2 2" xfId="18479" xr:uid="{00000000-0005-0000-0000-0000FB470000}"/>
    <cellStyle name="Normal 2 6 4 3 4 3" xfId="18480" xr:uid="{00000000-0005-0000-0000-0000FC470000}"/>
    <cellStyle name="Normal 2 6 4 3 5" xfId="18481" xr:uid="{00000000-0005-0000-0000-0000FD470000}"/>
    <cellStyle name="Normal 2 6 4 3 5 2" xfId="18482" xr:uid="{00000000-0005-0000-0000-0000FE470000}"/>
    <cellStyle name="Normal 2 6 4 3 6" xfId="18483" xr:uid="{00000000-0005-0000-0000-0000FF470000}"/>
    <cellStyle name="Normal 2 6 4 3 6 2" xfId="18484" xr:uid="{00000000-0005-0000-0000-000000480000}"/>
    <cellStyle name="Normal 2 6 4 3 7" xfId="18485" xr:uid="{00000000-0005-0000-0000-000001480000}"/>
    <cellStyle name="Normal 2 6 4 4" xfId="18486" xr:uid="{00000000-0005-0000-0000-000002480000}"/>
    <cellStyle name="Normal 2 6 4 4 2" xfId="18487" xr:uid="{00000000-0005-0000-0000-000003480000}"/>
    <cellStyle name="Normal 2 6 4 4 2 2" xfId="18488" xr:uid="{00000000-0005-0000-0000-000004480000}"/>
    <cellStyle name="Normal 2 6 4 4 3" xfId="18489" xr:uid="{00000000-0005-0000-0000-000005480000}"/>
    <cellStyle name="Normal 2 6 4 5" xfId="18490" xr:uid="{00000000-0005-0000-0000-000006480000}"/>
    <cellStyle name="Normal 2 6 4 5 2" xfId="18491" xr:uid="{00000000-0005-0000-0000-000007480000}"/>
    <cellStyle name="Normal 2 6 4 5 2 2" xfId="18492" xr:uid="{00000000-0005-0000-0000-000008480000}"/>
    <cellStyle name="Normal 2 6 4 5 3" xfId="18493" xr:uid="{00000000-0005-0000-0000-000009480000}"/>
    <cellStyle name="Normal 2 6 4 6" xfId="18494" xr:uid="{00000000-0005-0000-0000-00000A480000}"/>
    <cellStyle name="Normal 2 6 4 6 2" xfId="18495" xr:uid="{00000000-0005-0000-0000-00000B480000}"/>
    <cellStyle name="Normal 2 6 4 6 2 2" xfId="18496" xr:uid="{00000000-0005-0000-0000-00000C480000}"/>
    <cellStyle name="Normal 2 6 4 6 3" xfId="18497" xr:uid="{00000000-0005-0000-0000-00000D480000}"/>
    <cellStyle name="Normal 2 6 4 7" xfId="18498" xr:uid="{00000000-0005-0000-0000-00000E480000}"/>
    <cellStyle name="Normal 2 6 4 7 2" xfId="18499" xr:uid="{00000000-0005-0000-0000-00000F480000}"/>
    <cellStyle name="Normal 2 6 4 8" xfId="18500" xr:uid="{00000000-0005-0000-0000-000010480000}"/>
    <cellStyle name="Normal 2 6 4 8 2" xfId="18501" xr:uid="{00000000-0005-0000-0000-000011480000}"/>
    <cellStyle name="Normal 2 6 4 9" xfId="18502" xr:uid="{00000000-0005-0000-0000-000012480000}"/>
    <cellStyle name="Normal 2 6 5" xfId="18503" xr:uid="{00000000-0005-0000-0000-000013480000}"/>
    <cellStyle name="Normal 2 6 5 2" xfId="18504" xr:uid="{00000000-0005-0000-0000-000014480000}"/>
    <cellStyle name="Normal 2 6 5 2 2" xfId="18505" xr:uid="{00000000-0005-0000-0000-000015480000}"/>
    <cellStyle name="Normal 2 6 5 2 2 2" xfId="18506" xr:uid="{00000000-0005-0000-0000-000016480000}"/>
    <cellStyle name="Normal 2 6 5 2 2 2 2" xfId="18507" xr:uid="{00000000-0005-0000-0000-000017480000}"/>
    <cellStyle name="Normal 2 6 5 2 2 3" xfId="18508" xr:uid="{00000000-0005-0000-0000-000018480000}"/>
    <cellStyle name="Normal 2 6 5 2 3" xfId="18509" xr:uid="{00000000-0005-0000-0000-000019480000}"/>
    <cellStyle name="Normal 2 6 5 2 3 2" xfId="18510" xr:uid="{00000000-0005-0000-0000-00001A480000}"/>
    <cellStyle name="Normal 2 6 5 2 3 2 2" xfId="18511" xr:uid="{00000000-0005-0000-0000-00001B480000}"/>
    <cellStyle name="Normal 2 6 5 2 3 3" xfId="18512" xr:uid="{00000000-0005-0000-0000-00001C480000}"/>
    <cellStyle name="Normal 2 6 5 2 4" xfId="18513" xr:uid="{00000000-0005-0000-0000-00001D480000}"/>
    <cellStyle name="Normal 2 6 5 2 4 2" xfId="18514" xr:uid="{00000000-0005-0000-0000-00001E480000}"/>
    <cellStyle name="Normal 2 6 5 2 4 2 2" xfId="18515" xr:uid="{00000000-0005-0000-0000-00001F480000}"/>
    <cellStyle name="Normal 2 6 5 2 4 3" xfId="18516" xr:uid="{00000000-0005-0000-0000-000020480000}"/>
    <cellStyle name="Normal 2 6 5 2 5" xfId="18517" xr:uid="{00000000-0005-0000-0000-000021480000}"/>
    <cellStyle name="Normal 2 6 5 2 5 2" xfId="18518" xr:uid="{00000000-0005-0000-0000-000022480000}"/>
    <cellStyle name="Normal 2 6 5 2 6" xfId="18519" xr:uid="{00000000-0005-0000-0000-000023480000}"/>
    <cellStyle name="Normal 2 6 5 2 6 2" xfId="18520" xr:uid="{00000000-0005-0000-0000-000024480000}"/>
    <cellStyle name="Normal 2 6 5 2 7" xfId="18521" xr:uid="{00000000-0005-0000-0000-000025480000}"/>
    <cellStyle name="Normal 2 6 5 3" xfId="18522" xr:uid="{00000000-0005-0000-0000-000026480000}"/>
    <cellStyle name="Normal 2 6 5 3 2" xfId="18523" xr:uid="{00000000-0005-0000-0000-000027480000}"/>
    <cellStyle name="Normal 2 6 5 3 2 2" xfId="18524" xr:uid="{00000000-0005-0000-0000-000028480000}"/>
    <cellStyle name="Normal 2 6 5 3 3" xfId="18525" xr:uid="{00000000-0005-0000-0000-000029480000}"/>
    <cellStyle name="Normal 2 6 5 4" xfId="18526" xr:uid="{00000000-0005-0000-0000-00002A480000}"/>
    <cellStyle name="Normal 2 6 5 4 2" xfId="18527" xr:uid="{00000000-0005-0000-0000-00002B480000}"/>
    <cellStyle name="Normal 2 6 5 4 2 2" xfId="18528" xr:uid="{00000000-0005-0000-0000-00002C480000}"/>
    <cellStyle name="Normal 2 6 5 4 3" xfId="18529" xr:uid="{00000000-0005-0000-0000-00002D480000}"/>
    <cellStyle name="Normal 2 6 5 5" xfId="18530" xr:uid="{00000000-0005-0000-0000-00002E480000}"/>
    <cellStyle name="Normal 2 6 5 5 2" xfId="18531" xr:uid="{00000000-0005-0000-0000-00002F480000}"/>
    <cellStyle name="Normal 2 6 5 5 2 2" xfId="18532" xr:uid="{00000000-0005-0000-0000-000030480000}"/>
    <cellStyle name="Normal 2 6 5 5 3" xfId="18533" xr:uid="{00000000-0005-0000-0000-000031480000}"/>
    <cellStyle name="Normal 2 6 5 6" xfId="18534" xr:uid="{00000000-0005-0000-0000-000032480000}"/>
    <cellStyle name="Normal 2 6 5 6 2" xfId="18535" xr:uid="{00000000-0005-0000-0000-000033480000}"/>
    <cellStyle name="Normal 2 6 5 7" xfId="18536" xr:uid="{00000000-0005-0000-0000-000034480000}"/>
    <cellStyle name="Normal 2 6 5 7 2" xfId="18537" xr:uid="{00000000-0005-0000-0000-000035480000}"/>
    <cellStyle name="Normal 2 6 5 8" xfId="18538" xr:uid="{00000000-0005-0000-0000-000036480000}"/>
    <cellStyle name="Normal 2 6 6" xfId="18539" xr:uid="{00000000-0005-0000-0000-000037480000}"/>
    <cellStyle name="Normal 2 6 6 2" xfId="18540" xr:uid="{00000000-0005-0000-0000-000038480000}"/>
    <cellStyle name="Normal 2 6 6 2 2" xfId="18541" xr:uid="{00000000-0005-0000-0000-000039480000}"/>
    <cellStyle name="Normal 2 6 6 2 2 2" xfId="18542" xr:uid="{00000000-0005-0000-0000-00003A480000}"/>
    <cellStyle name="Normal 2 6 6 2 3" xfId="18543" xr:uid="{00000000-0005-0000-0000-00003B480000}"/>
    <cellStyle name="Normal 2 6 6 3" xfId="18544" xr:uid="{00000000-0005-0000-0000-00003C480000}"/>
    <cellStyle name="Normal 2 6 6 3 2" xfId="18545" xr:uid="{00000000-0005-0000-0000-00003D480000}"/>
    <cellStyle name="Normal 2 6 6 3 2 2" xfId="18546" xr:uid="{00000000-0005-0000-0000-00003E480000}"/>
    <cellStyle name="Normal 2 6 6 3 3" xfId="18547" xr:uid="{00000000-0005-0000-0000-00003F480000}"/>
    <cellStyle name="Normal 2 6 6 4" xfId="18548" xr:uid="{00000000-0005-0000-0000-000040480000}"/>
    <cellStyle name="Normal 2 6 6 4 2" xfId="18549" xr:uid="{00000000-0005-0000-0000-000041480000}"/>
    <cellStyle name="Normal 2 6 6 4 2 2" xfId="18550" xr:uid="{00000000-0005-0000-0000-000042480000}"/>
    <cellStyle name="Normal 2 6 6 4 3" xfId="18551" xr:uid="{00000000-0005-0000-0000-000043480000}"/>
    <cellStyle name="Normal 2 6 6 5" xfId="18552" xr:uid="{00000000-0005-0000-0000-000044480000}"/>
    <cellStyle name="Normal 2 6 6 5 2" xfId="18553" xr:uid="{00000000-0005-0000-0000-000045480000}"/>
    <cellStyle name="Normal 2 6 6 6" xfId="18554" xr:uid="{00000000-0005-0000-0000-000046480000}"/>
    <cellStyle name="Normal 2 6 6 6 2" xfId="18555" xr:uid="{00000000-0005-0000-0000-000047480000}"/>
    <cellStyle name="Normal 2 6 6 7" xfId="18556" xr:uid="{00000000-0005-0000-0000-000048480000}"/>
    <cellStyle name="Normal 2 6 7" xfId="18557" xr:uid="{00000000-0005-0000-0000-000049480000}"/>
    <cellStyle name="Normal 2 6 7 2" xfId="18558" xr:uid="{00000000-0005-0000-0000-00004A480000}"/>
    <cellStyle name="Normal 2 6 7 2 2" xfId="18559" xr:uid="{00000000-0005-0000-0000-00004B480000}"/>
    <cellStyle name="Normal 2 6 7 2 2 2" xfId="18560" xr:uid="{00000000-0005-0000-0000-00004C480000}"/>
    <cellStyle name="Normal 2 6 7 2 3" xfId="18561" xr:uid="{00000000-0005-0000-0000-00004D480000}"/>
    <cellStyle name="Normal 2 6 7 3" xfId="18562" xr:uid="{00000000-0005-0000-0000-00004E480000}"/>
    <cellStyle name="Normal 2 6 7 3 2" xfId="18563" xr:uid="{00000000-0005-0000-0000-00004F480000}"/>
    <cellStyle name="Normal 2 6 7 3 2 2" xfId="18564" xr:uid="{00000000-0005-0000-0000-000050480000}"/>
    <cellStyle name="Normal 2 6 7 3 3" xfId="18565" xr:uid="{00000000-0005-0000-0000-000051480000}"/>
    <cellStyle name="Normal 2 6 7 4" xfId="18566" xr:uid="{00000000-0005-0000-0000-000052480000}"/>
    <cellStyle name="Normal 2 6 7 4 2" xfId="18567" xr:uid="{00000000-0005-0000-0000-000053480000}"/>
    <cellStyle name="Normal 2 6 7 4 2 2" xfId="18568" xr:uid="{00000000-0005-0000-0000-000054480000}"/>
    <cellStyle name="Normal 2 6 7 4 3" xfId="18569" xr:uid="{00000000-0005-0000-0000-000055480000}"/>
    <cellStyle name="Normal 2 6 7 5" xfId="18570" xr:uid="{00000000-0005-0000-0000-000056480000}"/>
    <cellStyle name="Normal 2 6 7 5 2" xfId="18571" xr:uid="{00000000-0005-0000-0000-000057480000}"/>
    <cellStyle name="Normal 2 6 7 6" xfId="18572" xr:uid="{00000000-0005-0000-0000-000058480000}"/>
    <cellStyle name="Normal 2 6 7 6 2" xfId="18573" xr:uid="{00000000-0005-0000-0000-000059480000}"/>
    <cellStyle name="Normal 2 6 7 7" xfId="18574" xr:uid="{00000000-0005-0000-0000-00005A480000}"/>
    <cellStyle name="Normal 2 6 8" xfId="18575" xr:uid="{00000000-0005-0000-0000-00005B480000}"/>
    <cellStyle name="Normal 2 6 8 2" xfId="18576" xr:uid="{00000000-0005-0000-0000-00005C480000}"/>
    <cellStyle name="Normal 2 6 8 2 2" xfId="18577" xr:uid="{00000000-0005-0000-0000-00005D480000}"/>
    <cellStyle name="Normal 2 6 8 3" xfId="18578" xr:uid="{00000000-0005-0000-0000-00005E480000}"/>
    <cellStyle name="Normal 2 6 9" xfId="18579" xr:uid="{00000000-0005-0000-0000-00005F480000}"/>
    <cellStyle name="Normal 2 6 9 2" xfId="18580" xr:uid="{00000000-0005-0000-0000-000060480000}"/>
    <cellStyle name="Normal 2 6 9 2 2" xfId="18581" xr:uid="{00000000-0005-0000-0000-000061480000}"/>
    <cellStyle name="Normal 2 6 9 3" xfId="18582" xr:uid="{00000000-0005-0000-0000-000062480000}"/>
    <cellStyle name="Normal 2 6_Confidential Information" xfId="18583" xr:uid="{00000000-0005-0000-0000-000063480000}"/>
    <cellStyle name="Normal 2 7" xfId="496" xr:uid="{00000000-0005-0000-0000-000064480000}"/>
    <cellStyle name="Normal 2 7 10" xfId="18584" xr:uid="{00000000-0005-0000-0000-000065480000}"/>
    <cellStyle name="Normal 2 7 11" xfId="18585" xr:uid="{00000000-0005-0000-0000-000066480000}"/>
    <cellStyle name="Normal 2 7 2" xfId="18586" xr:uid="{00000000-0005-0000-0000-000067480000}"/>
    <cellStyle name="Normal 2 7 2 2" xfId="18587" xr:uid="{00000000-0005-0000-0000-000068480000}"/>
    <cellStyle name="Normal 2 7 2 2 2" xfId="18588" xr:uid="{00000000-0005-0000-0000-000069480000}"/>
    <cellStyle name="Normal 2 7 2 2 2 2" xfId="18589" xr:uid="{00000000-0005-0000-0000-00006A480000}"/>
    <cellStyle name="Normal 2 7 2 2 3" xfId="18590" xr:uid="{00000000-0005-0000-0000-00006B480000}"/>
    <cellStyle name="Normal 2 7 2 3" xfId="18591" xr:uid="{00000000-0005-0000-0000-00006C480000}"/>
    <cellStyle name="Normal 2 7 2 3 2" xfId="18592" xr:uid="{00000000-0005-0000-0000-00006D480000}"/>
    <cellStyle name="Normal 2 7 2 3 2 2" xfId="18593" xr:uid="{00000000-0005-0000-0000-00006E480000}"/>
    <cellStyle name="Normal 2 7 2 3 3" xfId="18594" xr:uid="{00000000-0005-0000-0000-00006F480000}"/>
    <cellStyle name="Normal 2 7 2 4" xfId="18595" xr:uid="{00000000-0005-0000-0000-000070480000}"/>
    <cellStyle name="Normal 2 7 2 4 2" xfId="18596" xr:uid="{00000000-0005-0000-0000-000071480000}"/>
    <cellStyle name="Normal 2 7 2 4 2 2" xfId="18597" xr:uid="{00000000-0005-0000-0000-000072480000}"/>
    <cellStyle name="Normal 2 7 2 4 3" xfId="18598" xr:uid="{00000000-0005-0000-0000-000073480000}"/>
    <cellStyle name="Normal 2 7 2 5" xfId="18599" xr:uid="{00000000-0005-0000-0000-000074480000}"/>
    <cellStyle name="Normal 2 7 2 5 2" xfId="18600" xr:uid="{00000000-0005-0000-0000-000075480000}"/>
    <cellStyle name="Normal 2 7 2 6" xfId="18601" xr:uid="{00000000-0005-0000-0000-000076480000}"/>
    <cellStyle name="Normal 2 7 2 6 2" xfId="18602" xr:uid="{00000000-0005-0000-0000-000077480000}"/>
    <cellStyle name="Normal 2 7 2 7" xfId="18603" xr:uid="{00000000-0005-0000-0000-000078480000}"/>
    <cellStyle name="Normal 2 7 3" xfId="18604" xr:uid="{00000000-0005-0000-0000-000079480000}"/>
    <cellStyle name="Normal 2 7 3 2" xfId="18605" xr:uid="{00000000-0005-0000-0000-00007A480000}"/>
    <cellStyle name="Normal 2 7 3 2 2" xfId="18606" xr:uid="{00000000-0005-0000-0000-00007B480000}"/>
    <cellStyle name="Normal 2 7 3 2 2 2" xfId="18607" xr:uid="{00000000-0005-0000-0000-00007C480000}"/>
    <cellStyle name="Normal 2 7 3 2 3" xfId="18608" xr:uid="{00000000-0005-0000-0000-00007D480000}"/>
    <cellStyle name="Normal 2 7 3 3" xfId="18609" xr:uid="{00000000-0005-0000-0000-00007E480000}"/>
    <cellStyle name="Normal 2 7 3 3 2" xfId="18610" xr:uid="{00000000-0005-0000-0000-00007F480000}"/>
    <cellStyle name="Normal 2 7 3 3 2 2" xfId="18611" xr:uid="{00000000-0005-0000-0000-000080480000}"/>
    <cellStyle name="Normal 2 7 3 3 3" xfId="18612" xr:uid="{00000000-0005-0000-0000-000081480000}"/>
    <cellStyle name="Normal 2 7 3 4" xfId="18613" xr:uid="{00000000-0005-0000-0000-000082480000}"/>
    <cellStyle name="Normal 2 7 3 4 2" xfId="18614" xr:uid="{00000000-0005-0000-0000-000083480000}"/>
    <cellStyle name="Normal 2 7 3 4 2 2" xfId="18615" xr:uid="{00000000-0005-0000-0000-000084480000}"/>
    <cellStyle name="Normal 2 7 3 4 3" xfId="18616" xr:uid="{00000000-0005-0000-0000-000085480000}"/>
    <cellStyle name="Normal 2 7 3 5" xfId="18617" xr:uid="{00000000-0005-0000-0000-000086480000}"/>
    <cellStyle name="Normal 2 7 3 5 2" xfId="18618" xr:uid="{00000000-0005-0000-0000-000087480000}"/>
    <cellStyle name="Normal 2 7 3 6" xfId="18619" xr:uid="{00000000-0005-0000-0000-000088480000}"/>
    <cellStyle name="Normal 2 7 3 6 2" xfId="18620" xr:uid="{00000000-0005-0000-0000-000089480000}"/>
    <cellStyle name="Normal 2 7 3 7" xfId="18621" xr:uid="{00000000-0005-0000-0000-00008A480000}"/>
    <cellStyle name="Normal 2 7 4" xfId="18622" xr:uid="{00000000-0005-0000-0000-00008B480000}"/>
    <cellStyle name="Normal 2 7 4 2" xfId="18623" xr:uid="{00000000-0005-0000-0000-00008C480000}"/>
    <cellStyle name="Normal 2 7 4 2 2" xfId="18624" xr:uid="{00000000-0005-0000-0000-00008D480000}"/>
    <cellStyle name="Normal 2 7 4 3" xfId="18625" xr:uid="{00000000-0005-0000-0000-00008E480000}"/>
    <cellStyle name="Normal 2 7 5" xfId="18626" xr:uid="{00000000-0005-0000-0000-00008F480000}"/>
    <cellStyle name="Normal 2 7 5 2" xfId="18627" xr:uid="{00000000-0005-0000-0000-000090480000}"/>
    <cellStyle name="Normal 2 7 5 2 2" xfId="18628" xr:uid="{00000000-0005-0000-0000-000091480000}"/>
    <cellStyle name="Normal 2 7 5 3" xfId="18629" xr:uid="{00000000-0005-0000-0000-000092480000}"/>
    <cellStyle name="Normal 2 7 6" xfId="18630" xr:uid="{00000000-0005-0000-0000-000093480000}"/>
    <cellStyle name="Normal 2 7 6 2" xfId="18631" xr:uid="{00000000-0005-0000-0000-000094480000}"/>
    <cellStyle name="Normal 2 7 6 2 2" xfId="18632" xr:uid="{00000000-0005-0000-0000-000095480000}"/>
    <cellStyle name="Normal 2 7 6 3" xfId="18633" xr:uid="{00000000-0005-0000-0000-000096480000}"/>
    <cellStyle name="Normal 2 7 7" xfId="18634" xr:uid="{00000000-0005-0000-0000-000097480000}"/>
    <cellStyle name="Normal 2 7 7 2" xfId="18635" xr:uid="{00000000-0005-0000-0000-000098480000}"/>
    <cellStyle name="Normal 2 7 8" xfId="18636" xr:uid="{00000000-0005-0000-0000-000099480000}"/>
    <cellStyle name="Normal 2 7 8 2" xfId="18637" xr:uid="{00000000-0005-0000-0000-00009A480000}"/>
    <cellStyle name="Normal 2 7 9" xfId="18638" xr:uid="{00000000-0005-0000-0000-00009B480000}"/>
    <cellStyle name="Normal 2 8" xfId="18639" xr:uid="{00000000-0005-0000-0000-00009C480000}"/>
    <cellStyle name="Normal 2 8 2" xfId="18640" xr:uid="{00000000-0005-0000-0000-00009D480000}"/>
    <cellStyle name="Normal 2 8 2 2" xfId="18641" xr:uid="{00000000-0005-0000-0000-00009E480000}"/>
    <cellStyle name="Normal 2 8 2 2 2" xfId="18642" xr:uid="{00000000-0005-0000-0000-00009F480000}"/>
    <cellStyle name="Normal 2 8 2 2 2 2" xfId="18643" xr:uid="{00000000-0005-0000-0000-0000A0480000}"/>
    <cellStyle name="Normal 2 8 2 2 3" xfId="18644" xr:uid="{00000000-0005-0000-0000-0000A1480000}"/>
    <cellStyle name="Normal 2 8 2 3" xfId="18645" xr:uid="{00000000-0005-0000-0000-0000A2480000}"/>
    <cellStyle name="Normal 2 8 2 3 2" xfId="18646" xr:uid="{00000000-0005-0000-0000-0000A3480000}"/>
    <cellStyle name="Normal 2 8 2 3 2 2" xfId="18647" xr:uid="{00000000-0005-0000-0000-0000A4480000}"/>
    <cellStyle name="Normal 2 8 2 3 3" xfId="18648" xr:uid="{00000000-0005-0000-0000-0000A5480000}"/>
    <cellStyle name="Normal 2 8 2 4" xfId="18649" xr:uid="{00000000-0005-0000-0000-0000A6480000}"/>
    <cellStyle name="Normal 2 8 2 4 2" xfId="18650" xr:uid="{00000000-0005-0000-0000-0000A7480000}"/>
    <cellStyle name="Normal 2 8 2 4 2 2" xfId="18651" xr:uid="{00000000-0005-0000-0000-0000A8480000}"/>
    <cellStyle name="Normal 2 8 2 4 3" xfId="18652" xr:uid="{00000000-0005-0000-0000-0000A9480000}"/>
    <cellStyle name="Normal 2 8 2 5" xfId="18653" xr:uid="{00000000-0005-0000-0000-0000AA480000}"/>
    <cellStyle name="Normal 2 8 2 5 2" xfId="18654" xr:uid="{00000000-0005-0000-0000-0000AB480000}"/>
    <cellStyle name="Normal 2 8 2 6" xfId="18655" xr:uid="{00000000-0005-0000-0000-0000AC480000}"/>
    <cellStyle name="Normal 2 8 2 6 2" xfId="18656" xr:uid="{00000000-0005-0000-0000-0000AD480000}"/>
    <cellStyle name="Normal 2 8 2 7" xfId="18657" xr:uid="{00000000-0005-0000-0000-0000AE480000}"/>
    <cellStyle name="Normal 2 8 3" xfId="18658" xr:uid="{00000000-0005-0000-0000-0000AF480000}"/>
    <cellStyle name="Normal 2 8 3 2" xfId="18659" xr:uid="{00000000-0005-0000-0000-0000B0480000}"/>
    <cellStyle name="Normal 2 8 3 2 2" xfId="18660" xr:uid="{00000000-0005-0000-0000-0000B1480000}"/>
    <cellStyle name="Normal 2 8 3 2 2 2" xfId="18661" xr:uid="{00000000-0005-0000-0000-0000B2480000}"/>
    <cellStyle name="Normal 2 8 3 2 3" xfId="18662" xr:uid="{00000000-0005-0000-0000-0000B3480000}"/>
    <cellStyle name="Normal 2 8 3 3" xfId="18663" xr:uid="{00000000-0005-0000-0000-0000B4480000}"/>
    <cellStyle name="Normal 2 8 3 3 2" xfId="18664" xr:uid="{00000000-0005-0000-0000-0000B5480000}"/>
    <cellStyle name="Normal 2 8 3 3 2 2" xfId="18665" xr:uid="{00000000-0005-0000-0000-0000B6480000}"/>
    <cellStyle name="Normal 2 8 3 3 3" xfId="18666" xr:uid="{00000000-0005-0000-0000-0000B7480000}"/>
    <cellStyle name="Normal 2 8 3 4" xfId="18667" xr:uid="{00000000-0005-0000-0000-0000B8480000}"/>
    <cellStyle name="Normal 2 8 3 4 2" xfId="18668" xr:uid="{00000000-0005-0000-0000-0000B9480000}"/>
    <cellStyle name="Normal 2 8 3 4 2 2" xfId="18669" xr:uid="{00000000-0005-0000-0000-0000BA480000}"/>
    <cellStyle name="Normal 2 8 3 4 3" xfId="18670" xr:uid="{00000000-0005-0000-0000-0000BB480000}"/>
    <cellStyle name="Normal 2 8 3 5" xfId="18671" xr:uid="{00000000-0005-0000-0000-0000BC480000}"/>
    <cellStyle name="Normal 2 8 3 5 2" xfId="18672" xr:uid="{00000000-0005-0000-0000-0000BD480000}"/>
    <cellStyle name="Normal 2 8 3 6" xfId="18673" xr:uid="{00000000-0005-0000-0000-0000BE480000}"/>
    <cellStyle name="Normal 2 8 3 6 2" xfId="18674" xr:uid="{00000000-0005-0000-0000-0000BF480000}"/>
    <cellStyle name="Normal 2 8 3 7" xfId="18675" xr:uid="{00000000-0005-0000-0000-0000C0480000}"/>
    <cellStyle name="Normal 2 8 4" xfId="18676" xr:uid="{00000000-0005-0000-0000-0000C1480000}"/>
    <cellStyle name="Normal 2 8 4 2" xfId="18677" xr:uid="{00000000-0005-0000-0000-0000C2480000}"/>
    <cellStyle name="Normal 2 8 4 2 2" xfId="18678" xr:uid="{00000000-0005-0000-0000-0000C3480000}"/>
    <cellStyle name="Normal 2 8 4 3" xfId="18679" xr:uid="{00000000-0005-0000-0000-0000C4480000}"/>
    <cellStyle name="Normal 2 8 5" xfId="18680" xr:uid="{00000000-0005-0000-0000-0000C5480000}"/>
    <cellStyle name="Normal 2 8 5 2" xfId="18681" xr:uid="{00000000-0005-0000-0000-0000C6480000}"/>
    <cellStyle name="Normal 2 8 5 2 2" xfId="18682" xr:uid="{00000000-0005-0000-0000-0000C7480000}"/>
    <cellStyle name="Normal 2 8 5 3" xfId="18683" xr:uid="{00000000-0005-0000-0000-0000C8480000}"/>
    <cellStyle name="Normal 2 8 6" xfId="18684" xr:uid="{00000000-0005-0000-0000-0000C9480000}"/>
    <cellStyle name="Normal 2 8 6 2" xfId="18685" xr:uid="{00000000-0005-0000-0000-0000CA480000}"/>
    <cellStyle name="Normal 2 8 6 2 2" xfId="18686" xr:uid="{00000000-0005-0000-0000-0000CB480000}"/>
    <cellStyle name="Normal 2 8 6 3" xfId="18687" xr:uid="{00000000-0005-0000-0000-0000CC480000}"/>
    <cellStyle name="Normal 2 8 7" xfId="18688" xr:uid="{00000000-0005-0000-0000-0000CD480000}"/>
    <cellStyle name="Normal 2 8 7 2" xfId="18689" xr:uid="{00000000-0005-0000-0000-0000CE480000}"/>
    <cellStyle name="Normal 2 8 8" xfId="18690" xr:uid="{00000000-0005-0000-0000-0000CF480000}"/>
    <cellStyle name="Normal 2 8 8 2" xfId="18691" xr:uid="{00000000-0005-0000-0000-0000D0480000}"/>
    <cellStyle name="Normal 2 8 9" xfId="18692" xr:uid="{00000000-0005-0000-0000-0000D1480000}"/>
    <cellStyle name="Normal 2 9" xfId="18693" xr:uid="{00000000-0005-0000-0000-0000D2480000}"/>
    <cellStyle name="Normal 2 9 2" xfId="18694" xr:uid="{00000000-0005-0000-0000-0000D3480000}"/>
    <cellStyle name="Normal 2 9 2 2" xfId="18695" xr:uid="{00000000-0005-0000-0000-0000D4480000}"/>
    <cellStyle name="Normal 2 9 2 2 2" xfId="18696" xr:uid="{00000000-0005-0000-0000-0000D5480000}"/>
    <cellStyle name="Normal 2 9 2 2 2 2" xfId="18697" xr:uid="{00000000-0005-0000-0000-0000D6480000}"/>
    <cellStyle name="Normal 2 9 2 2 3" xfId="18698" xr:uid="{00000000-0005-0000-0000-0000D7480000}"/>
    <cellStyle name="Normal 2 9 2 3" xfId="18699" xr:uid="{00000000-0005-0000-0000-0000D8480000}"/>
    <cellStyle name="Normal 2 9 2 3 2" xfId="18700" xr:uid="{00000000-0005-0000-0000-0000D9480000}"/>
    <cellStyle name="Normal 2 9 2 3 2 2" xfId="18701" xr:uid="{00000000-0005-0000-0000-0000DA480000}"/>
    <cellStyle name="Normal 2 9 2 3 3" xfId="18702" xr:uid="{00000000-0005-0000-0000-0000DB480000}"/>
    <cellStyle name="Normal 2 9 2 4" xfId="18703" xr:uid="{00000000-0005-0000-0000-0000DC480000}"/>
    <cellStyle name="Normal 2 9 2 4 2" xfId="18704" xr:uid="{00000000-0005-0000-0000-0000DD480000}"/>
    <cellStyle name="Normal 2 9 2 4 2 2" xfId="18705" xr:uid="{00000000-0005-0000-0000-0000DE480000}"/>
    <cellStyle name="Normal 2 9 2 4 3" xfId="18706" xr:uid="{00000000-0005-0000-0000-0000DF480000}"/>
    <cellStyle name="Normal 2 9 2 5" xfId="18707" xr:uid="{00000000-0005-0000-0000-0000E0480000}"/>
    <cellStyle name="Normal 2 9 2 5 2" xfId="18708" xr:uid="{00000000-0005-0000-0000-0000E1480000}"/>
    <cellStyle name="Normal 2 9 2 6" xfId="18709" xr:uid="{00000000-0005-0000-0000-0000E2480000}"/>
    <cellStyle name="Normal 2 9 2 6 2" xfId="18710" xr:uid="{00000000-0005-0000-0000-0000E3480000}"/>
    <cellStyle name="Normal 2 9 2 7" xfId="18711" xr:uid="{00000000-0005-0000-0000-0000E4480000}"/>
    <cellStyle name="Normal 2 9 3" xfId="18712" xr:uid="{00000000-0005-0000-0000-0000E5480000}"/>
    <cellStyle name="Normal 2 9 3 2" xfId="18713" xr:uid="{00000000-0005-0000-0000-0000E6480000}"/>
    <cellStyle name="Normal 2 9 3 2 2" xfId="18714" xr:uid="{00000000-0005-0000-0000-0000E7480000}"/>
    <cellStyle name="Normal 2 9 3 3" xfId="18715" xr:uid="{00000000-0005-0000-0000-0000E8480000}"/>
    <cellStyle name="Normal 2 9 4" xfId="18716" xr:uid="{00000000-0005-0000-0000-0000E9480000}"/>
    <cellStyle name="Normal 2 9 4 2" xfId="18717" xr:uid="{00000000-0005-0000-0000-0000EA480000}"/>
    <cellStyle name="Normal 2 9 4 2 2" xfId="18718" xr:uid="{00000000-0005-0000-0000-0000EB480000}"/>
    <cellStyle name="Normal 2 9 4 3" xfId="18719" xr:uid="{00000000-0005-0000-0000-0000EC480000}"/>
    <cellStyle name="Normal 2 9 5" xfId="18720" xr:uid="{00000000-0005-0000-0000-0000ED480000}"/>
    <cellStyle name="Normal 2 9 5 2" xfId="18721" xr:uid="{00000000-0005-0000-0000-0000EE480000}"/>
    <cellStyle name="Normal 2 9 5 2 2" xfId="18722" xr:uid="{00000000-0005-0000-0000-0000EF480000}"/>
    <cellStyle name="Normal 2 9 5 3" xfId="18723" xr:uid="{00000000-0005-0000-0000-0000F0480000}"/>
    <cellStyle name="Normal 2 9 6" xfId="18724" xr:uid="{00000000-0005-0000-0000-0000F1480000}"/>
    <cellStyle name="Normal 2 9 6 2" xfId="18725" xr:uid="{00000000-0005-0000-0000-0000F2480000}"/>
    <cellStyle name="Normal 2 9 7" xfId="18726" xr:uid="{00000000-0005-0000-0000-0000F3480000}"/>
    <cellStyle name="Normal 2 9 7 2" xfId="18727" xr:uid="{00000000-0005-0000-0000-0000F4480000}"/>
    <cellStyle name="Normal 2 9 8" xfId="18728" xr:uid="{00000000-0005-0000-0000-0000F5480000}"/>
    <cellStyle name="Normal 2_Confidential Information" xfId="18729" xr:uid="{00000000-0005-0000-0000-0000F6480000}"/>
    <cellStyle name="Normal 20" xfId="497" xr:uid="{00000000-0005-0000-0000-0000F7480000}"/>
    <cellStyle name="Normal 20 10" xfId="18730" xr:uid="{00000000-0005-0000-0000-0000F8480000}"/>
    <cellStyle name="Normal 20 10 2" xfId="18731" xr:uid="{00000000-0005-0000-0000-0000F9480000}"/>
    <cellStyle name="Normal 20 10 2 2" xfId="18732" xr:uid="{00000000-0005-0000-0000-0000FA480000}"/>
    <cellStyle name="Normal 20 10 3" xfId="18733" xr:uid="{00000000-0005-0000-0000-0000FB480000}"/>
    <cellStyle name="Normal 20 11" xfId="18734" xr:uid="{00000000-0005-0000-0000-0000FC480000}"/>
    <cellStyle name="Normal 20 11 2" xfId="18735" xr:uid="{00000000-0005-0000-0000-0000FD480000}"/>
    <cellStyle name="Normal 20 11 2 2" xfId="18736" xr:uid="{00000000-0005-0000-0000-0000FE480000}"/>
    <cellStyle name="Normal 20 11 3" xfId="18737" xr:uid="{00000000-0005-0000-0000-0000FF480000}"/>
    <cellStyle name="Normal 20 12" xfId="18738" xr:uid="{00000000-0005-0000-0000-000000490000}"/>
    <cellStyle name="Normal 20 12 2" xfId="18739" xr:uid="{00000000-0005-0000-0000-000001490000}"/>
    <cellStyle name="Normal 20 12 2 2" xfId="18740" xr:uid="{00000000-0005-0000-0000-000002490000}"/>
    <cellStyle name="Normal 20 12 3" xfId="18741" xr:uid="{00000000-0005-0000-0000-000003490000}"/>
    <cellStyle name="Normal 20 13" xfId="18742" xr:uid="{00000000-0005-0000-0000-000004490000}"/>
    <cellStyle name="Normal 20 13 2" xfId="18743" xr:uid="{00000000-0005-0000-0000-000005490000}"/>
    <cellStyle name="Normal 20 14" xfId="18744" xr:uid="{00000000-0005-0000-0000-000006490000}"/>
    <cellStyle name="Normal 20 14 2" xfId="18745" xr:uid="{00000000-0005-0000-0000-000007490000}"/>
    <cellStyle name="Normal 20 15" xfId="18746" xr:uid="{00000000-0005-0000-0000-000008490000}"/>
    <cellStyle name="Normal 20 2" xfId="498" xr:uid="{00000000-0005-0000-0000-000009490000}"/>
    <cellStyle name="Normal 20 2 10" xfId="18747" xr:uid="{00000000-0005-0000-0000-00000A490000}"/>
    <cellStyle name="Normal 20 2 10 2" xfId="18748" xr:uid="{00000000-0005-0000-0000-00000B490000}"/>
    <cellStyle name="Normal 20 2 10 2 2" xfId="18749" xr:uid="{00000000-0005-0000-0000-00000C490000}"/>
    <cellStyle name="Normal 20 2 10 3" xfId="18750" xr:uid="{00000000-0005-0000-0000-00000D490000}"/>
    <cellStyle name="Normal 20 2 11" xfId="18751" xr:uid="{00000000-0005-0000-0000-00000E490000}"/>
    <cellStyle name="Normal 20 2 11 2" xfId="18752" xr:uid="{00000000-0005-0000-0000-00000F490000}"/>
    <cellStyle name="Normal 20 2 12" xfId="18753" xr:uid="{00000000-0005-0000-0000-000010490000}"/>
    <cellStyle name="Normal 20 2 12 2" xfId="18754" xr:uid="{00000000-0005-0000-0000-000011490000}"/>
    <cellStyle name="Normal 20 2 13" xfId="18755" xr:uid="{00000000-0005-0000-0000-000012490000}"/>
    <cellStyle name="Normal 20 2 2" xfId="499" xr:uid="{00000000-0005-0000-0000-000013490000}"/>
    <cellStyle name="Normal 20 2 2 10" xfId="18756" xr:uid="{00000000-0005-0000-0000-000014490000}"/>
    <cellStyle name="Normal 20 2 2 10 2" xfId="18757" xr:uid="{00000000-0005-0000-0000-000015490000}"/>
    <cellStyle name="Normal 20 2 2 11" xfId="18758" xr:uid="{00000000-0005-0000-0000-000016490000}"/>
    <cellStyle name="Normal 20 2 2 2" xfId="18759" xr:uid="{00000000-0005-0000-0000-000017490000}"/>
    <cellStyle name="Normal 20 2 2 2 2" xfId="18760" xr:uid="{00000000-0005-0000-0000-000018490000}"/>
    <cellStyle name="Normal 20 2 2 2 2 2" xfId="18761" xr:uid="{00000000-0005-0000-0000-000019490000}"/>
    <cellStyle name="Normal 20 2 2 2 2 2 2" xfId="18762" xr:uid="{00000000-0005-0000-0000-00001A490000}"/>
    <cellStyle name="Normal 20 2 2 2 2 2 2 2" xfId="18763" xr:uid="{00000000-0005-0000-0000-00001B490000}"/>
    <cellStyle name="Normal 20 2 2 2 2 2 3" xfId="18764" xr:uid="{00000000-0005-0000-0000-00001C490000}"/>
    <cellStyle name="Normal 20 2 2 2 2 3" xfId="18765" xr:uid="{00000000-0005-0000-0000-00001D490000}"/>
    <cellStyle name="Normal 20 2 2 2 2 3 2" xfId="18766" xr:uid="{00000000-0005-0000-0000-00001E490000}"/>
    <cellStyle name="Normal 20 2 2 2 2 3 2 2" xfId="18767" xr:uid="{00000000-0005-0000-0000-00001F490000}"/>
    <cellStyle name="Normal 20 2 2 2 2 3 3" xfId="18768" xr:uid="{00000000-0005-0000-0000-000020490000}"/>
    <cellStyle name="Normal 20 2 2 2 2 4" xfId="18769" xr:uid="{00000000-0005-0000-0000-000021490000}"/>
    <cellStyle name="Normal 20 2 2 2 2 4 2" xfId="18770" xr:uid="{00000000-0005-0000-0000-000022490000}"/>
    <cellStyle name="Normal 20 2 2 2 2 4 2 2" xfId="18771" xr:uid="{00000000-0005-0000-0000-000023490000}"/>
    <cellStyle name="Normal 20 2 2 2 2 4 3" xfId="18772" xr:uid="{00000000-0005-0000-0000-000024490000}"/>
    <cellStyle name="Normal 20 2 2 2 2 5" xfId="18773" xr:uid="{00000000-0005-0000-0000-000025490000}"/>
    <cellStyle name="Normal 20 2 2 2 2 5 2" xfId="18774" xr:uid="{00000000-0005-0000-0000-000026490000}"/>
    <cellStyle name="Normal 20 2 2 2 2 6" xfId="18775" xr:uid="{00000000-0005-0000-0000-000027490000}"/>
    <cellStyle name="Normal 20 2 2 2 2 6 2" xfId="18776" xr:uid="{00000000-0005-0000-0000-000028490000}"/>
    <cellStyle name="Normal 20 2 2 2 2 7" xfId="18777" xr:uid="{00000000-0005-0000-0000-000029490000}"/>
    <cellStyle name="Normal 20 2 2 2 3" xfId="18778" xr:uid="{00000000-0005-0000-0000-00002A490000}"/>
    <cellStyle name="Normal 20 2 2 2 3 2" xfId="18779" xr:uid="{00000000-0005-0000-0000-00002B490000}"/>
    <cellStyle name="Normal 20 2 2 2 3 2 2" xfId="18780" xr:uid="{00000000-0005-0000-0000-00002C490000}"/>
    <cellStyle name="Normal 20 2 2 2 3 2 2 2" xfId="18781" xr:uid="{00000000-0005-0000-0000-00002D490000}"/>
    <cellStyle name="Normal 20 2 2 2 3 2 3" xfId="18782" xr:uid="{00000000-0005-0000-0000-00002E490000}"/>
    <cellStyle name="Normal 20 2 2 2 3 3" xfId="18783" xr:uid="{00000000-0005-0000-0000-00002F490000}"/>
    <cellStyle name="Normal 20 2 2 2 3 3 2" xfId="18784" xr:uid="{00000000-0005-0000-0000-000030490000}"/>
    <cellStyle name="Normal 20 2 2 2 3 3 2 2" xfId="18785" xr:uid="{00000000-0005-0000-0000-000031490000}"/>
    <cellStyle name="Normal 20 2 2 2 3 3 3" xfId="18786" xr:uid="{00000000-0005-0000-0000-000032490000}"/>
    <cellStyle name="Normal 20 2 2 2 3 4" xfId="18787" xr:uid="{00000000-0005-0000-0000-000033490000}"/>
    <cellStyle name="Normal 20 2 2 2 3 4 2" xfId="18788" xr:uid="{00000000-0005-0000-0000-000034490000}"/>
    <cellStyle name="Normal 20 2 2 2 3 4 2 2" xfId="18789" xr:uid="{00000000-0005-0000-0000-000035490000}"/>
    <cellStyle name="Normal 20 2 2 2 3 4 3" xfId="18790" xr:uid="{00000000-0005-0000-0000-000036490000}"/>
    <cellStyle name="Normal 20 2 2 2 3 5" xfId="18791" xr:uid="{00000000-0005-0000-0000-000037490000}"/>
    <cellStyle name="Normal 20 2 2 2 3 5 2" xfId="18792" xr:uid="{00000000-0005-0000-0000-000038490000}"/>
    <cellStyle name="Normal 20 2 2 2 3 6" xfId="18793" xr:uid="{00000000-0005-0000-0000-000039490000}"/>
    <cellStyle name="Normal 20 2 2 2 3 6 2" xfId="18794" xr:uid="{00000000-0005-0000-0000-00003A490000}"/>
    <cellStyle name="Normal 20 2 2 2 3 7" xfId="18795" xr:uid="{00000000-0005-0000-0000-00003B490000}"/>
    <cellStyle name="Normal 20 2 2 2 4" xfId="18796" xr:uid="{00000000-0005-0000-0000-00003C490000}"/>
    <cellStyle name="Normal 20 2 2 2 4 2" xfId="18797" xr:uid="{00000000-0005-0000-0000-00003D490000}"/>
    <cellStyle name="Normal 20 2 2 2 4 2 2" xfId="18798" xr:uid="{00000000-0005-0000-0000-00003E490000}"/>
    <cellStyle name="Normal 20 2 2 2 4 3" xfId="18799" xr:uid="{00000000-0005-0000-0000-00003F490000}"/>
    <cellStyle name="Normal 20 2 2 2 5" xfId="18800" xr:uid="{00000000-0005-0000-0000-000040490000}"/>
    <cellStyle name="Normal 20 2 2 2 5 2" xfId="18801" xr:uid="{00000000-0005-0000-0000-000041490000}"/>
    <cellStyle name="Normal 20 2 2 2 5 2 2" xfId="18802" xr:uid="{00000000-0005-0000-0000-000042490000}"/>
    <cellStyle name="Normal 20 2 2 2 5 3" xfId="18803" xr:uid="{00000000-0005-0000-0000-000043490000}"/>
    <cellStyle name="Normal 20 2 2 2 6" xfId="18804" xr:uid="{00000000-0005-0000-0000-000044490000}"/>
    <cellStyle name="Normal 20 2 2 2 6 2" xfId="18805" xr:uid="{00000000-0005-0000-0000-000045490000}"/>
    <cellStyle name="Normal 20 2 2 2 6 2 2" xfId="18806" xr:uid="{00000000-0005-0000-0000-000046490000}"/>
    <cellStyle name="Normal 20 2 2 2 6 3" xfId="18807" xr:uid="{00000000-0005-0000-0000-000047490000}"/>
    <cellStyle name="Normal 20 2 2 2 7" xfId="18808" xr:uid="{00000000-0005-0000-0000-000048490000}"/>
    <cellStyle name="Normal 20 2 2 2 7 2" xfId="18809" xr:uid="{00000000-0005-0000-0000-000049490000}"/>
    <cellStyle name="Normal 20 2 2 2 8" xfId="18810" xr:uid="{00000000-0005-0000-0000-00004A490000}"/>
    <cellStyle name="Normal 20 2 2 2 8 2" xfId="18811" xr:uid="{00000000-0005-0000-0000-00004B490000}"/>
    <cellStyle name="Normal 20 2 2 2 9" xfId="18812" xr:uid="{00000000-0005-0000-0000-00004C490000}"/>
    <cellStyle name="Normal 20 2 2 3" xfId="18813" xr:uid="{00000000-0005-0000-0000-00004D490000}"/>
    <cellStyle name="Normal 20 2 2 3 2" xfId="18814" xr:uid="{00000000-0005-0000-0000-00004E490000}"/>
    <cellStyle name="Normal 20 2 2 3 2 2" xfId="18815" xr:uid="{00000000-0005-0000-0000-00004F490000}"/>
    <cellStyle name="Normal 20 2 2 3 2 2 2" xfId="18816" xr:uid="{00000000-0005-0000-0000-000050490000}"/>
    <cellStyle name="Normal 20 2 2 3 2 2 2 2" xfId="18817" xr:uid="{00000000-0005-0000-0000-000051490000}"/>
    <cellStyle name="Normal 20 2 2 3 2 2 3" xfId="18818" xr:uid="{00000000-0005-0000-0000-000052490000}"/>
    <cellStyle name="Normal 20 2 2 3 2 3" xfId="18819" xr:uid="{00000000-0005-0000-0000-000053490000}"/>
    <cellStyle name="Normal 20 2 2 3 2 3 2" xfId="18820" xr:uid="{00000000-0005-0000-0000-000054490000}"/>
    <cellStyle name="Normal 20 2 2 3 2 3 2 2" xfId="18821" xr:uid="{00000000-0005-0000-0000-000055490000}"/>
    <cellStyle name="Normal 20 2 2 3 2 3 3" xfId="18822" xr:uid="{00000000-0005-0000-0000-000056490000}"/>
    <cellStyle name="Normal 20 2 2 3 2 4" xfId="18823" xr:uid="{00000000-0005-0000-0000-000057490000}"/>
    <cellStyle name="Normal 20 2 2 3 2 4 2" xfId="18824" xr:uid="{00000000-0005-0000-0000-000058490000}"/>
    <cellStyle name="Normal 20 2 2 3 2 4 2 2" xfId="18825" xr:uid="{00000000-0005-0000-0000-000059490000}"/>
    <cellStyle name="Normal 20 2 2 3 2 4 3" xfId="18826" xr:uid="{00000000-0005-0000-0000-00005A490000}"/>
    <cellStyle name="Normal 20 2 2 3 2 5" xfId="18827" xr:uid="{00000000-0005-0000-0000-00005B490000}"/>
    <cellStyle name="Normal 20 2 2 3 2 5 2" xfId="18828" xr:uid="{00000000-0005-0000-0000-00005C490000}"/>
    <cellStyle name="Normal 20 2 2 3 2 6" xfId="18829" xr:uid="{00000000-0005-0000-0000-00005D490000}"/>
    <cellStyle name="Normal 20 2 2 3 2 6 2" xfId="18830" xr:uid="{00000000-0005-0000-0000-00005E490000}"/>
    <cellStyle name="Normal 20 2 2 3 2 7" xfId="18831" xr:uid="{00000000-0005-0000-0000-00005F490000}"/>
    <cellStyle name="Normal 20 2 2 3 3" xfId="18832" xr:uid="{00000000-0005-0000-0000-000060490000}"/>
    <cellStyle name="Normal 20 2 2 3 3 2" xfId="18833" xr:uid="{00000000-0005-0000-0000-000061490000}"/>
    <cellStyle name="Normal 20 2 2 3 3 2 2" xfId="18834" xr:uid="{00000000-0005-0000-0000-000062490000}"/>
    <cellStyle name="Normal 20 2 2 3 3 3" xfId="18835" xr:uid="{00000000-0005-0000-0000-000063490000}"/>
    <cellStyle name="Normal 20 2 2 3 4" xfId="18836" xr:uid="{00000000-0005-0000-0000-000064490000}"/>
    <cellStyle name="Normal 20 2 2 3 4 2" xfId="18837" xr:uid="{00000000-0005-0000-0000-000065490000}"/>
    <cellStyle name="Normal 20 2 2 3 4 2 2" xfId="18838" xr:uid="{00000000-0005-0000-0000-000066490000}"/>
    <cellStyle name="Normal 20 2 2 3 4 3" xfId="18839" xr:uid="{00000000-0005-0000-0000-000067490000}"/>
    <cellStyle name="Normal 20 2 2 3 5" xfId="18840" xr:uid="{00000000-0005-0000-0000-000068490000}"/>
    <cellStyle name="Normal 20 2 2 3 5 2" xfId="18841" xr:uid="{00000000-0005-0000-0000-000069490000}"/>
    <cellStyle name="Normal 20 2 2 3 5 2 2" xfId="18842" xr:uid="{00000000-0005-0000-0000-00006A490000}"/>
    <cellStyle name="Normal 20 2 2 3 5 3" xfId="18843" xr:uid="{00000000-0005-0000-0000-00006B490000}"/>
    <cellStyle name="Normal 20 2 2 3 6" xfId="18844" xr:uid="{00000000-0005-0000-0000-00006C490000}"/>
    <cellStyle name="Normal 20 2 2 3 6 2" xfId="18845" xr:uid="{00000000-0005-0000-0000-00006D490000}"/>
    <cellStyle name="Normal 20 2 2 3 7" xfId="18846" xr:uid="{00000000-0005-0000-0000-00006E490000}"/>
    <cellStyle name="Normal 20 2 2 3 7 2" xfId="18847" xr:uid="{00000000-0005-0000-0000-00006F490000}"/>
    <cellStyle name="Normal 20 2 2 3 8" xfId="18848" xr:uid="{00000000-0005-0000-0000-000070490000}"/>
    <cellStyle name="Normal 20 2 2 4" xfId="18849" xr:uid="{00000000-0005-0000-0000-000071490000}"/>
    <cellStyle name="Normal 20 2 2 4 2" xfId="18850" xr:uid="{00000000-0005-0000-0000-000072490000}"/>
    <cellStyle name="Normal 20 2 2 4 2 2" xfId="18851" xr:uid="{00000000-0005-0000-0000-000073490000}"/>
    <cellStyle name="Normal 20 2 2 4 2 2 2" xfId="18852" xr:uid="{00000000-0005-0000-0000-000074490000}"/>
    <cellStyle name="Normal 20 2 2 4 2 3" xfId="18853" xr:uid="{00000000-0005-0000-0000-000075490000}"/>
    <cellStyle name="Normal 20 2 2 4 3" xfId="18854" xr:uid="{00000000-0005-0000-0000-000076490000}"/>
    <cellStyle name="Normal 20 2 2 4 3 2" xfId="18855" xr:uid="{00000000-0005-0000-0000-000077490000}"/>
    <cellStyle name="Normal 20 2 2 4 3 2 2" xfId="18856" xr:uid="{00000000-0005-0000-0000-000078490000}"/>
    <cellStyle name="Normal 20 2 2 4 3 3" xfId="18857" xr:uid="{00000000-0005-0000-0000-000079490000}"/>
    <cellStyle name="Normal 20 2 2 4 4" xfId="18858" xr:uid="{00000000-0005-0000-0000-00007A490000}"/>
    <cellStyle name="Normal 20 2 2 4 4 2" xfId="18859" xr:uid="{00000000-0005-0000-0000-00007B490000}"/>
    <cellStyle name="Normal 20 2 2 4 4 2 2" xfId="18860" xr:uid="{00000000-0005-0000-0000-00007C490000}"/>
    <cellStyle name="Normal 20 2 2 4 4 3" xfId="18861" xr:uid="{00000000-0005-0000-0000-00007D490000}"/>
    <cellStyle name="Normal 20 2 2 4 5" xfId="18862" xr:uid="{00000000-0005-0000-0000-00007E490000}"/>
    <cellStyle name="Normal 20 2 2 4 5 2" xfId="18863" xr:uid="{00000000-0005-0000-0000-00007F490000}"/>
    <cellStyle name="Normal 20 2 2 4 6" xfId="18864" xr:uid="{00000000-0005-0000-0000-000080490000}"/>
    <cellStyle name="Normal 20 2 2 4 6 2" xfId="18865" xr:uid="{00000000-0005-0000-0000-000081490000}"/>
    <cellStyle name="Normal 20 2 2 4 7" xfId="18866" xr:uid="{00000000-0005-0000-0000-000082490000}"/>
    <cellStyle name="Normal 20 2 2 5" xfId="18867" xr:uid="{00000000-0005-0000-0000-000083490000}"/>
    <cellStyle name="Normal 20 2 2 5 2" xfId="18868" xr:uid="{00000000-0005-0000-0000-000084490000}"/>
    <cellStyle name="Normal 20 2 2 5 2 2" xfId="18869" xr:uid="{00000000-0005-0000-0000-000085490000}"/>
    <cellStyle name="Normal 20 2 2 5 2 2 2" xfId="18870" xr:uid="{00000000-0005-0000-0000-000086490000}"/>
    <cellStyle name="Normal 20 2 2 5 2 3" xfId="18871" xr:uid="{00000000-0005-0000-0000-000087490000}"/>
    <cellStyle name="Normal 20 2 2 5 3" xfId="18872" xr:uid="{00000000-0005-0000-0000-000088490000}"/>
    <cellStyle name="Normal 20 2 2 5 3 2" xfId="18873" xr:uid="{00000000-0005-0000-0000-000089490000}"/>
    <cellStyle name="Normal 20 2 2 5 3 2 2" xfId="18874" xr:uid="{00000000-0005-0000-0000-00008A490000}"/>
    <cellStyle name="Normal 20 2 2 5 3 3" xfId="18875" xr:uid="{00000000-0005-0000-0000-00008B490000}"/>
    <cellStyle name="Normal 20 2 2 5 4" xfId="18876" xr:uid="{00000000-0005-0000-0000-00008C490000}"/>
    <cellStyle name="Normal 20 2 2 5 4 2" xfId="18877" xr:uid="{00000000-0005-0000-0000-00008D490000}"/>
    <cellStyle name="Normal 20 2 2 5 4 2 2" xfId="18878" xr:uid="{00000000-0005-0000-0000-00008E490000}"/>
    <cellStyle name="Normal 20 2 2 5 4 3" xfId="18879" xr:uid="{00000000-0005-0000-0000-00008F490000}"/>
    <cellStyle name="Normal 20 2 2 5 5" xfId="18880" xr:uid="{00000000-0005-0000-0000-000090490000}"/>
    <cellStyle name="Normal 20 2 2 5 5 2" xfId="18881" xr:uid="{00000000-0005-0000-0000-000091490000}"/>
    <cellStyle name="Normal 20 2 2 5 6" xfId="18882" xr:uid="{00000000-0005-0000-0000-000092490000}"/>
    <cellStyle name="Normal 20 2 2 5 6 2" xfId="18883" xr:uid="{00000000-0005-0000-0000-000093490000}"/>
    <cellStyle name="Normal 20 2 2 5 7" xfId="18884" xr:uid="{00000000-0005-0000-0000-000094490000}"/>
    <cellStyle name="Normal 20 2 2 6" xfId="18885" xr:uid="{00000000-0005-0000-0000-000095490000}"/>
    <cellStyle name="Normal 20 2 2 6 2" xfId="18886" xr:uid="{00000000-0005-0000-0000-000096490000}"/>
    <cellStyle name="Normal 20 2 2 6 2 2" xfId="18887" xr:uid="{00000000-0005-0000-0000-000097490000}"/>
    <cellStyle name="Normal 20 2 2 6 3" xfId="18888" xr:uid="{00000000-0005-0000-0000-000098490000}"/>
    <cellStyle name="Normal 20 2 2 7" xfId="18889" xr:uid="{00000000-0005-0000-0000-000099490000}"/>
    <cellStyle name="Normal 20 2 2 7 2" xfId="18890" xr:uid="{00000000-0005-0000-0000-00009A490000}"/>
    <cellStyle name="Normal 20 2 2 7 2 2" xfId="18891" xr:uid="{00000000-0005-0000-0000-00009B490000}"/>
    <cellStyle name="Normal 20 2 2 7 3" xfId="18892" xr:uid="{00000000-0005-0000-0000-00009C490000}"/>
    <cellStyle name="Normal 20 2 2 8" xfId="18893" xr:uid="{00000000-0005-0000-0000-00009D490000}"/>
    <cellStyle name="Normal 20 2 2 8 2" xfId="18894" xr:uid="{00000000-0005-0000-0000-00009E490000}"/>
    <cellStyle name="Normal 20 2 2 8 2 2" xfId="18895" xr:uid="{00000000-0005-0000-0000-00009F490000}"/>
    <cellStyle name="Normal 20 2 2 8 3" xfId="18896" xr:uid="{00000000-0005-0000-0000-0000A0490000}"/>
    <cellStyle name="Normal 20 2 2 9" xfId="18897" xr:uid="{00000000-0005-0000-0000-0000A1490000}"/>
    <cellStyle name="Normal 20 2 2 9 2" xfId="18898" xr:uid="{00000000-0005-0000-0000-0000A2490000}"/>
    <cellStyle name="Normal 20 2 3" xfId="500" xr:uid="{00000000-0005-0000-0000-0000A3490000}"/>
    <cellStyle name="Normal 20 2 3 10" xfId="18899" xr:uid="{00000000-0005-0000-0000-0000A4490000}"/>
    <cellStyle name="Normal 20 2 3 10 2" xfId="18900" xr:uid="{00000000-0005-0000-0000-0000A5490000}"/>
    <cellStyle name="Normal 20 2 3 11" xfId="18901" xr:uid="{00000000-0005-0000-0000-0000A6490000}"/>
    <cellStyle name="Normal 20 2 3 2" xfId="18902" xr:uid="{00000000-0005-0000-0000-0000A7490000}"/>
    <cellStyle name="Normal 20 2 3 2 2" xfId="18903" xr:uid="{00000000-0005-0000-0000-0000A8490000}"/>
    <cellStyle name="Normal 20 2 3 2 2 2" xfId="18904" xr:uid="{00000000-0005-0000-0000-0000A9490000}"/>
    <cellStyle name="Normal 20 2 3 2 2 2 2" xfId="18905" xr:uid="{00000000-0005-0000-0000-0000AA490000}"/>
    <cellStyle name="Normal 20 2 3 2 2 2 2 2" xfId="18906" xr:uid="{00000000-0005-0000-0000-0000AB490000}"/>
    <cellStyle name="Normal 20 2 3 2 2 2 3" xfId="18907" xr:uid="{00000000-0005-0000-0000-0000AC490000}"/>
    <cellStyle name="Normal 20 2 3 2 2 3" xfId="18908" xr:uid="{00000000-0005-0000-0000-0000AD490000}"/>
    <cellStyle name="Normal 20 2 3 2 2 3 2" xfId="18909" xr:uid="{00000000-0005-0000-0000-0000AE490000}"/>
    <cellStyle name="Normal 20 2 3 2 2 3 2 2" xfId="18910" xr:uid="{00000000-0005-0000-0000-0000AF490000}"/>
    <cellStyle name="Normal 20 2 3 2 2 3 3" xfId="18911" xr:uid="{00000000-0005-0000-0000-0000B0490000}"/>
    <cellStyle name="Normal 20 2 3 2 2 4" xfId="18912" xr:uid="{00000000-0005-0000-0000-0000B1490000}"/>
    <cellStyle name="Normal 20 2 3 2 2 4 2" xfId="18913" xr:uid="{00000000-0005-0000-0000-0000B2490000}"/>
    <cellStyle name="Normal 20 2 3 2 2 4 2 2" xfId="18914" xr:uid="{00000000-0005-0000-0000-0000B3490000}"/>
    <cellStyle name="Normal 20 2 3 2 2 4 3" xfId="18915" xr:uid="{00000000-0005-0000-0000-0000B4490000}"/>
    <cellStyle name="Normal 20 2 3 2 2 5" xfId="18916" xr:uid="{00000000-0005-0000-0000-0000B5490000}"/>
    <cellStyle name="Normal 20 2 3 2 2 5 2" xfId="18917" xr:uid="{00000000-0005-0000-0000-0000B6490000}"/>
    <cellStyle name="Normal 20 2 3 2 2 6" xfId="18918" xr:uid="{00000000-0005-0000-0000-0000B7490000}"/>
    <cellStyle name="Normal 20 2 3 2 2 6 2" xfId="18919" xr:uid="{00000000-0005-0000-0000-0000B8490000}"/>
    <cellStyle name="Normal 20 2 3 2 2 7" xfId="18920" xr:uid="{00000000-0005-0000-0000-0000B9490000}"/>
    <cellStyle name="Normal 20 2 3 2 3" xfId="18921" xr:uid="{00000000-0005-0000-0000-0000BA490000}"/>
    <cellStyle name="Normal 20 2 3 2 3 2" xfId="18922" xr:uid="{00000000-0005-0000-0000-0000BB490000}"/>
    <cellStyle name="Normal 20 2 3 2 3 2 2" xfId="18923" xr:uid="{00000000-0005-0000-0000-0000BC490000}"/>
    <cellStyle name="Normal 20 2 3 2 3 2 2 2" xfId="18924" xr:uid="{00000000-0005-0000-0000-0000BD490000}"/>
    <cellStyle name="Normal 20 2 3 2 3 2 3" xfId="18925" xr:uid="{00000000-0005-0000-0000-0000BE490000}"/>
    <cellStyle name="Normal 20 2 3 2 3 3" xfId="18926" xr:uid="{00000000-0005-0000-0000-0000BF490000}"/>
    <cellStyle name="Normal 20 2 3 2 3 3 2" xfId="18927" xr:uid="{00000000-0005-0000-0000-0000C0490000}"/>
    <cellStyle name="Normal 20 2 3 2 3 3 2 2" xfId="18928" xr:uid="{00000000-0005-0000-0000-0000C1490000}"/>
    <cellStyle name="Normal 20 2 3 2 3 3 3" xfId="18929" xr:uid="{00000000-0005-0000-0000-0000C2490000}"/>
    <cellStyle name="Normal 20 2 3 2 3 4" xfId="18930" xr:uid="{00000000-0005-0000-0000-0000C3490000}"/>
    <cellStyle name="Normal 20 2 3 2 3 4 2" xfId="18931" xr:uid="{00000000-0005-0000-0000-0000C4490000}"/>
    <cellStyle name="Normal 20 2 3 2 3 4 2 2" xfId="18932" xr:uid="{00000000-0005-0000-0000-0000C5490000}"/>
    <cellStyle name="Normal 20 2 3 2 3 4 3" xfId="18933" xr:uid="{00000000-0005-0000-0000-0000C6490000}"/>
    <cellStyle name="Normal 20 2 3 2 3 5" xfId="18934" xr:uid="{00000000-0005-0000-0000-0000C7490000}"/>
    <cellStyle name="Normal 20 2 3 2 3 5 2" xfId="18935" xr:uid="{00000000-0005-0000-0000-0000C8490000}"/>
    <cellStyle name="Normal 20 2 3 2 3 6" xfId="18936" xr:uid="{00000000-0005-0000-0000-0000C9490000}"/>
    <cellStyle name="Normal 20 2 3 2 3 6 2" xfId="18937" xr:uid="{00000000-0005-0000-0000-0000CA490000}"/>
    <cellStyle name="Normal 20 2 3 2 3 7" xfId="18938" xr:uid="{00000000-0005-0000-0000-0000CB490000}"/>
    <cellStyle name="Normal 20 2 3 2 4" xfId="18939" xr:uid="{00000000-0005-0000-0000-0000CC490000}"/>
    <cellStyle name="Normal 20 2 3 2 4 2" xfId="18940" xr:uid="{00000000-0005-0000-0000-0000CD490000}"/>
    <cellStyle name="Normal 20 2 3 2 4 2 2" xfId="18941" xr:uid="{00000000-0005-0000-0000-0000CE490000}"/>
    <cellStyle name="Normal 20 2 3 2 4 3" xfId="18942" xr:uid="{00000000-0005-0000-0000-0000CF490000}"/>
    <cellStyle name="Normal 20 2 3 2 5" xfId="18943" xr:uid="{00000000-0005-0000-0000-0000D0490000}"/>
    <cellStyle name="Normal 20 2 3 2 5 2" xfId="18944" xr:uid="{00000000-0005-0000-0000-0000D1490000}"/>
    <cellStyle name="Normal 20 2 3 2 5 2 2" xfId="18945" xr:uid="{00000000-0005-0000-0000-0000D2490000}"/>
    <cellStyle name="Normal 20 2 3 2 5 3" xfId="18946" xr:uid="{00000000-0005-0000-0000-0000D3490000}"/>
    <cellStyle name="Normal 20 2 3 2 6" xfId="18947" xr:uid="{00000000-0005-0000-0000-0000D4490000}"/>
    <cellStyle name="Normal 20 2 3 2 6 2" xfId="18948" xr:uid="{00000000-0005-0000-0000-0000D5490000}"/>
    <cellStyle name="Normal 20 2 3 2 6 2 2" xfId="18949" xr:uid="{00000000-0005-0000-0000-0000D6490000}"/>
    <cellStyle name="Normal 20 2 3 2 6 3" xfId="18950" xr:uid="{00000000-0005-0000-0000-0000D7490000}"/>
    <cellStyle name="Normal 20 2 3 2 7" xfId="18951" xr:uid="{00000000-0005-0000-0000-0000D8490000}"/>
    <cellStyle name="Normal 20 2 3 2 7 2" xfId="18952" xr:uid="{00000000-0005-0000-0000-0000D9490000}"/>
    <cellStyle name="Normal 20 2 3 2 8" xfId="18953" xr:uid="{00000000-0005-0000-0000-0000DA490000}"/>
    <cellStyle name="Normal 20 2 3 2 8 2" xfId="18954" xr:uid="{00000000-0005-0000-0000-0000DB490000}"/>
    <cellStyle name="Normal 20 2 3 2 9" xfId="18955" xr:uid="{00000000-0005-0000-0000-0000DC490000}"/>
    <cellStyle name="Normal 20 2 3 3" xfId="18956" xr:uid="{00000000-0005-0000-0000-0000DD490000}"/>
    <cellStyle name="Normal 20 2 3 3 2" xfId="18957" xr:uid="{00000000-0005-0000-0000-0000DE490000}"/>
    <cellStyle name="Normal 20 2 3 3 2 2" xfId="18958" xr:uid="{00000000-0005-0000-0000-0000DF490000}"/>
    <cellStyle name="Normal 20 2 3 3 2 2 2" xfId="18959" xr:uid="{00000000-0005-0000-0000-0000E0490000}"/>
    <cellStyle name="Normal 20 2 3 3 2 2 2 2" xfId="18960" xr:uid="{00000000-0005-0000-0000-0000E1490000}"/>
    <cellStyle name="Normal 20 2 3 3 2 2 3" xfId="18961" xr:uid="{00000000-0005-0000-0000-0000E2490000}"/>
    <cellStyle name="Normal 20 2 3 3 2 3" xfId="18962" xr:uid="{00000000-0005-0000-0000-0000E3490000}"/>
    <cellStyle name="Normal 20 2 3 3 2 3 2" xfId="18963" xr:uid="{00000000-0005-0000-0000-0000E4490000}"/>
    <cellStyle name="Normal 20 2 3 3 2 3 2 2" xfId="18964" xr:uid="{00000000-0005-0000-0000-0000E5490000}"/>
    <cellStyle name="Normal 20 2 3 3 2 3 3" xfId="18965" xr:uid="{00000000-0005-0000-0000-0000E6490000}"/>
    <cellStyle name="Normal 20 2 3 3 2 4" xfId="18966" xr:uid="{00000000-0005-0000-0000-0000E7490000}"/>
    <cellStyle name="Normal 20 2 3 3 2 4 2" xfId="18967" xr:uid="{00000000-0005-0000-0000-0000E8490000}"/>
    <cellStyle name="Normal 20 2 3 3 2 4 2 2" xfId="18968" xr:uid="{00000000-0005-0000-0000-0000E9490000}"/>
    <cellStyle name="Normal 20 2 3 3 2 4 3" xfId="18969" xr:uid="{00000000-0005-0000-0000-0000EA490000}"/>
    <cellStyle name="Normal 20 2 3 3 2 5" xfId="18970" xr:uid="{00000000-0005-0000-0000-0000EB490000}"/>
    <cellStyle name="Normal 20 2 3 3 2 5 2" xfId="18971" xr:uid="{00000000-0005-0000-0000-0000EC490000}"/>
    <cellStyle name="Normal 20 2 3 3 2 6" xfId="18972" xr:uid="{00000000-0005-0000-0000-0000ED490000}"/>
    <cellStyle name="Normal 20 2 3 3 2 6 2" xfId="18973" xr:uid="{00000000-0005-0000-0000-0000EE490000}"/>
    <cellStyle name="Normal 20 2 3 3 2 7" xfId="18974" xr:uid="{00000000-0005-0000-0000-0000EF490000}"/>
    <cellStyle name="Normal 20 2 3 3 3" xfId="18975" xr:uid="{00000000-0005-0000-0000-0000F0490000}"/>
    <cellStyle name="Normal 20 2 3 3 3 2" xfId="18976" xr:uid="{00000000-0005-0000-0000-0000F1490000}"/>
    <cellStyle name="Normal 20 2 3 3 3 2 2" xfId="18977" xr:uid="{00000000-0005-0000-0000-0000F2490000}"/>
    <cellStyle name="Normal 20 2 3 3 3 3" xfId="18978" xr:uid="{00000000-0005-0000-0000-0000F3490000}"/>
    <cellStyle name="Normal 20 2 3 3 4" xfId="18979" xr:uid="{00000000-0005-0000-0000-0000F4490000}"/>
    <cellStyle name="Normal 20 2 3 3 4 2" xfId="18980" xr:uid="{00000000-0005-0000-0000-0000F5490000}"/>
    <cellStyle name="Normal 20 2 3 3 4 2 2" xfId="18981" xr:uid="{00000000-0005-0000-0000-0000F6490000}"/>
    <cellStyle name="Normal 20 2 3 3 4 3" xfId="18982" xr:uid="{00000000-0005-0000-0000-0000F7490000}"/>
    <cellStyle name="Normal 20 2 3 3 5" xfId="18983" xr:uid="{00000000-0005-0000-0000-0000F8490000}"/>
    <cellStyle name="Normal 20 2 3 3 5 2" xfId="18984" xr:uid="{00000000-0005-0000-0000-0000F9490000}"/>
    <cellStyle name="Normal 20 2 3 3 5 2 2" xfId="18985" xr:uid="{00000000-0005-0000-0000-0000FA490000}"/>
    <cellStyle name="Normal 20 2 3 3 5 3" xfId="18986" xr:uid="{00000000-0005-0000-0000-0000FB490000}"/>
    <cellStyle name="Normal 20 2 3 3 6" xfId="18987" xr:uid="{00000000-0005-0000-0000-0000FC490000}"/>
    <cellStyle name="Normal 20 2 3 3 6 2" xfId="18988" xr:uid="{00000000-0005-0000-0000-0000FD490000}"/>
    <cellStyle name="Normal 20 2 3 3 7" xfId="18989" xr:uid="{00000000-0005-0000-0000-0000FE490000}"/>
    <cellStyle name="Normal 20 2 3 3 7 2" xfId="18990" xr:uid="{00000000-0005-0000-0000-0000FF490000}"/>
    <cellStyle name="Normal 20 2 3 3 8" xfId="18991" xr:uid="{00000000-0005-0000-0000-0000004A0000}"/>
    <cellStyle name="Normal 20 2 3 4" xfId="18992" xr:uid="{00000000-0005-0000-0000-0000014A0000}"/>
    <cellStyle name="Normal 20 2 3 4 2" xfId="18993" xr:uid="{00000000-0005-0000-0000-0000024A0000}"/>
    <cellStyle name="Normal 20 2 3 4 2 2" xfId="18994" xr:uid="{00000000-0005-0000-0000-0000034A0000}"/>
    <cellStyle name="Normal 20 2 3 4 2 2 2" xfId="18995" xr:uid="{00000000-0005-0000-0000-0000044A0000}"/>
    <cellStyle name="Normal 20 2 3 4 2 3" xfId="18996" xr:uid="{00000000-0005-0000-0000-0000054A0000}"/>
    <cellStyle name="Normal 20 2 3 4 3" xfId="18997" xr:uid="{00000000-0005-0000-0000-0000064A0000}"/>
    <cellStyle name="Normal 20 2 3 4 3 2" xfId="18998" xr:uid="{00000000-0005-0000-0000-0000074A0000}"/>
    <cellStyle name="Normal 20 2 3 4 3 2 2" xfId="18999" xr:uid="{00000000-0005-0000-0000-0000084A0000}"/>
    <cellStyle name="Normal 20 2 3 4 3 3" xfId="19000" xr:uid="{00000000-0005-0000-0000-0000094A0000}"/>
    <cellStyle name="Normal 20 2 3 4 4" xfId="19001" xr:uid="{00000000-0005-0000-0000-00000A4A0000}"/>
    <cellStyle name="Normal 20 2 3 4 4 2" xfId="19002" xr:uid="{00000000-0005-0000-0000-00000B4A0000}"/>
    <cellStyle name="Normal 20 2 3 4 4 2 2" xfId="19003" xr:uid="{00000000-0005-0000-0000-00000C4A0000}"/>
    <cellStyle name="Normal 20 2 3 4 4 3" xfId="19004" xr:uid="{00000000-0005-0000-0000-00000D4A0000}"/>
    <cellStyle name="Normal 20 2 3 4 5" xfId="19005" xr:uid="{00000000-0005-0000-0000-00000E4A0000}"/>
    <cellStyle name="Normal 20 2 3 4 5 2" xfId="19006" xr:uid="{00000000-0005-0000-0000-00000F4A0000}"/>
    <cellStyle name="Normal 20 2 3 4 6" xfId="19007" xr:uid="{00000000-0005-0000-0000-0000104A0000}"/>
    <cellStyle name="Normal 20 2 3 4 6 2" xfId="19008" xr:uid="{00000000-0005-0000-0000-0000114A0000}"/>
    <cellStyle name="Normal 20 2 3 4 7" xfId="19009" xr:uid="{00000000-0005-0000-0000-0000124A0000}"/>
    <cellStyle name="Normal 20 2 3 5" xfId="19010" xr:uid="{00000000-0005-0000-0000-0000134A0000}"/>
    <cellStyle name="Normal 20 2 3 5 2" xfId="19011" xr:uid="{00000000-0005-0000-0000-0000144A0000}"/>
    <cellStyle name="Normal 20 2 3 5 2 2" xfId="19012" xr:uid="{00000000-0005-0000-0000-0000154A0000}"/>
    <cellStyle name="Normal 20 2 3 5 2 2 2" xfId="19013" xr:uid="{00000000-0005-0000-0000-0000164A0000}"/>
    <cellStyle name="Normal 20 2 3 5 2 3" xfId="19014" xr:uid="{00000000-0005-0000-0000-0000174A0000}"/>
    <cellStyle name="Normal 20 2 3 5 3" xfId="19015" xr:uid="{00000000-0005-0000-0000-0000184A0000}"/>
    <cellStyle name="Normal 20 2 3 5 3 2" xfId="19016" xr:uid="{00000000-0005-0000-0000-0000194A0000}"/>
    <cellStyle name="Normal 20 2 3 5 3 2 2" xfId="19017" xr:uid="{00000000-0005-0000-0000-00001A4A0000}"/>
    <cellStyle name="Normal 20 2 3 5 3 3" xfId="19018" xr:uid="{00000000-0005-0000-0000-00001B4A0000}"/>
    <cellStyle name="Normal 20 2 3 5 4" xfId="19019" xr:uid="{00000000-0005-0000-0000-00001C4A0000}"/>
    <cellStyle name="Normal 20 2 3 5 4 2" xfId="19020" xr:uid="{00000000-0005-0000-0000-00001D4A0000}"/>
    <cellStyle name="Normal 20 2 3 5 4 2 2" xfId="19021" xr:uid="{00000000-0005-0000-0000-00001E4A0000}"/>
    <cellStyle name="Normal 20 2 3 5 4 3" xfId="19022" xr:uid="{00000000-0005-0000-0000-00001F4A0000}"/>
    <cellStyle name="Normal 20 2 3 5 5" xfId="19023" xr:uid="{00000000-0005-0000-0000-0000204A0000}"/>
    <cellStyle name="Normal 20 2 3 5 5 2" xfId="19024" xr:uid="{00000000-0005-0000-0000-0000214A0000}"/>
    <cellStyle name="Normal 20 2 3 5 6" xfId="19025" xr:uid="{00000000-0005-0000-0000-0000224A0000}"/>
    <cellStyle name="Normal 20 2 3 5 6 2" xfId="19026" xr:uid="{00000000-0005-0000-0000-0000234A0000}"/>
    <cellStyle name="Normal 20 2 3 5 7" xfId="19027" xr:uid="{00000000-0005-0000-0000-0000244A0000}"/>
    <cellStyle name="Normal 20 2 3 6" xfId="19028" xr:uid="{00000000-0005-0000-0000-0000254A0000}"/>
    <cellStyle name="Normal 20 2 3 6 2" xfId="19029" xr:uid="{00000000-0005-0000-0000-0000264A0000}"/>
    <cellStyle name="Normal 20 2 3 6 2 2" xfId="19030" xr:uid="{00000000-0005-0000-0000-0000274A0000}"/>
    <cellStyle name="Normal 20 2 3 6 3" xfId="19031" xr:uid="{00000000-0005-0000-0000-0000284A0000}"/>
    <cellStyle name="Normal 20 2 3 7" xfId="19032" xr:uid="{00000000-0005-0000-0000-0000294A0000}"/>
    <cellStyle name="Normal 20 2 3 7 2" xfId="19033" xr:uid="{00000000-0005-0000-0000-00002A4A0000}"/>
    <cellStyle name="Normal 20 2 3 7 2 2" xfId="19034" xr:uid="{00000000-0005-0000-0000-00002B4A0000}"/>
    <cellStyle name="Normal 20 2 3 7 3" xfId="19035" xr:uid="{00000000-0005-0000-0000-00002C4A0000}"/>
    <cellStyle name="Normal 20 2 3 8" xfId="19036" xr:uid="{00000000-0005-0000-0000-00002D4A0000}"/>
    <cellStyle name="Normal 20 2 3 8 2" xfId="19037" xr:uid="{00000000-0005-0000-0000-00002E4A0000}"/>
    <cellStyle name="Normal 20 2 3 8 2 2" xfId="19038" xr:uid="{00000000-0005-0000-0000-00002F4A0000}"/>
    <cellStyle name="Normal 20 2 3 8 3" xfId="19039" xr:uid="{00000000-0005-0000-0000-0000304A0000}"/>
    <cellStyle name="Normal 20 2 3 9" xfId="19040" xr:uid="{00000000-0005-0000-0000-0000314A0000}"/>
    <cellStyle name="Normal 20 2 3 9 2" xfId="19041" xr:uid="{00000000-0005-0000-0000-0000324A0000}"/>
    <cellStyle name="Normal 20 2 4" xfId="19042" xr:uid="{00000000-0005-0000-0000-0000334A0000}"/>
    <cellStyle name="Normal 20 2 4 2" xfId="19043" xr:uid="{00000000-0005-0000-0000-0000344A0000}"/>
    <cellStyle name="Normal 20 2 4 2 2" xfId="19044" xr:uid="{00000000-0005-0000-0000-0000354A0000}"/>
    <cellStyle name="Normal 20 2 4 2 2 2" xfId="19045" xr:uid="{00000000-0005-0000-0000-0000364A0000}"/>
    <cellStyle name="Normal 20 2 4 2 2 2 2" xfId="19046" xr:uid="{00000000-0005-0000-0000-0000374A0000}"/>
    <cellStyle name="Normal 20 2 4 2 2 3" xfId="19047" xr:uid="{00000000-0005-0000-0000-0000384A0000}"/>
    <cellStyle name="Normal 20 2 4 2 3" xfId="19048" xr:uid="{00000000-0005-0000-0000-0000394A0000}"/>
    <cellStyle name="Normal 20 2 4 2 3 2" xfId="19049" xr:uid="{00000000-0005-0000-0000-00003A4A0000}"/>
    <cellStyle name="Normal 20 2 4 2 3 2 2" xfId="19050" xr:uid="{00000000-0005-0000-0000-00003B4A0000}"/>
    <cellStyle name="Normal 20 2 4 2 3 3" xfId="19051" xr:uid="{00000000-0005-0000-0000-00003C4A0000}"/>
    <cellStyle name="Normal 20 2 4 2 4" xfId="19052" xr:uid="{00000000-0005-0000-0000-00003D4A0000}"/>
    <cellStyle name="Normal 20 2 4 2 4 2" xfId="19053" xr:uid="{00000000-0005-0000-0000-00003E4A0000}"/>
    <cellStyle name="Normal 20 2 4 2 4 2 2" xfId="19054" xr:uid="{00000000-0005-0000-0000-00003F4A0000}"/>
    <cellStyle name="Normal 20 2 4 2 4 3" xfId="19055" xr:uid="{00000000-0005-0000-0000-0000404A0000}"/>
    <cellStyle name="Normal 20 2 4 2 5" xfId="19056" xr:uid="{00000000-0005-0000-0000-0000414A0000}"/>
    <cellStyle name="Normal 20 2 4 2 5 2" xfId="19057" xr:uid="{00000000-0005-0000-0000-0000424A0000}"/>
    <cellStyle name="Normal 20 2 4 2 6" xfId="19058" xr:uid="{00000000-0005-0000-0000-0000434A0000}"/>
    <cellStyle name="Normal 20 2 4 2 6 2" xfId="19059" xr:uid="{00000000-0005-0000-0000-0000444A0000}"/>
    <cellStyle name="Normal 20 2 4 2 7" xfId="19060" xr:uid="{00000000-0005-0000-0000-0000454A0000}"/>
    <cellStyle name="Normal 20 2 4 3" xfId="19061" xr:uid="{00000000-0005-0000-0000-0000464A0000}"/>
    <cellStyle name="Normal 20 2 4 3 2" xfId="19062" xr:uid="{00000000-0005-0000-0000-0000474A0000}"/>
    <cellStyle name="Normal 20 2 4 3 2 2" xfId="19063" xr:uid="{00000000-0005-0000-0000-0000484A0000}"/>
    <cellStyle name="Normal 20 2 4 3 2 2 2" xfId="19064" xr:uid="{00000000-0005-0000-0000-0000494A0000}"/>
    <cellStyle name="Normal 20 2 4 3 2 3" xfId="19065" xr:uid="{00000000-0005-0000-0000-00004A4A0000}"/>
    <cellStyle name="Normal 20 2 4 3 3" xfId="19066" xr:uid="{00000000-0005-0000-0000-00004B4A0000}"/>
    <cellStyle name="Normal 20 2 4 3 3 2" xfId="19067" xr:uid="{00000000-0005-0000-0000-00004C4A0000}"/>
    <cellStyle name="Normal 20 2 4 3 3 2 2" xfId="19068" xr:uid="{00000000-0005-0000-0000-00004D4A0000}"/>
    <cellStyle name="Normal 20 2 4 3 3 3" xfId="19069" xr:uid="{00000000-0005-0000-0000-00004E4A0000}"/>
    <cellStyle name="Normal 20 2 4 3 4" xfId="19070" xr:uid="{00000000-0005-0000-0000-00004F4A0000}"/>
    <cellStyle name="Normal 20 2 4 3 4 2" xfId="19071" xr:uid="{00000000-0005-0000-0000-0000504A0000}"/>
    <cellStyle name="Normal 20 2 4 3 4 2 2" xfId="19072" xr:uid="{00000000-0005-0000-0000-0000514A0000}"/>
    <cellStyle name="Normal 20 2 4 3 4 3" xfId="19073" xr:uid="{00000000-0005-0000-0000-0000524A0000}"/>
    <cellStyle name="Normal 20 2 4 3 5" xfId="19074" xr:uid="{00000000-0005-0000-0000-0000534A0000}"/>
    <cellStyle name="Normal 20 2 4 3 5 2" xfId="19075" xr:uid="{00000000-0005-0000-0000-0000544A0000}"/>
    <cellStyle name="Normal 20 2 4 3 6" xfId="19076" xr:uid="{00000000-0005-0000-0000-0000554A0000}"/>
    <cellStyle name="Normal 20 2 4 3 6 2" xfId="19077" xr:uid="{00000000-0005-0000-0000-0000564A0000}"/>
    <cellStyle name="Normal 20 2 4 3 7" xfId="19078" xr:uid="{00000000-0005-0000-0000-0000574A0000}"/>
    <cellStyle name="Normal 20 2 4 4" xfId="19079" xr:uid="{00000000-0005-0000-0000-0000584A0000}"/>
    <cellStyle name="Normal 20 2 4 4 2" xfId="19080" xr:uid="{00000000-0005-0000-0000-0000594A0000}"/>
    <cellStyle name="Normal 20 2 4 4 2 2" xfId="19081" xr:uid="{00000000-0005-0000-0000-00005A4A0000}"/>
    <cellStyle name="Normal 20 2 4 4 3" xfId="19082" xr:uid="{00000000-0005-0000-0000-00005B4A0000}"/>
    <cellStyle name="Normal 20 2 4 5" xfId="19083" xr:uid="{00000000-0005-0000-0000-00005C4A0000}"/>
    <cellStyle name="Normal 20 2 4 5 2" xfId="19084" xr:uid="{00000000-0005-0000-0000-00005D4A0000}"/>
    <cellStyle name="Normal 20 2 4 5 2 2" xfId="19085" xr:uid="{00000000-0005-0000-0000-00005E4A0000}"/>
    <cellStyle name="Normal 20 2 4 5 3" xfId="19086" xr:uid="{00000000-0005-0000-0000-00005F4A0000}"/>
    <cellStyle name="Normal 20 2 4 6" xfId="19087" xr:uid="{00000000-0005-0000-0000-0000604A0000}"/>
    <cellStyle name="Normal 20 2 4 6 2" xfId="19088" xr:uid="{00000000-0005-0000-0000-0000614A0000}"/>
    <cellStyle name="Normal 20 2 4 6 2 2" xfId="19089" xr:uid="{00000000-0005-0000-0000-0000624A0000}"/>
    <cellStyle name="Normal 20 2 4 6 3" xfId="19090" xr:uid="{00000000-0005-0000-0000-0000634A0000}"/>
    <cellStyle name="Normal 20 2 4 7" xfId="19091" xr:uid="{00000000-0005-0000-0000-0000644A0000}"/>
    <cellStyle name="Normal 20 2 4 7 2" xfId="19092" xr:uid="{00000000-0005-0000-0000-0000654A0000}"/>
    <cellStyle name="Normal 20 2 4 8" xfId="19093" xr:uid="{00000000-0005-0000-0000-0000664A0000}"/>
    <cellStyle name="Normal 20 2 4 8 2" xfId="19094" xr:uid="{00000000-0005-0000-0000-0000674A0000}"/>
    <cellStyle name="Normal 20 2 4 9" xfId="19095" xr:uid="{00000000-0005-0000-0000-0000684A0000}"/>
    <cellStyle name="Normal 20 2 5" xfId="19096" xr:uid="{00000000-0005-0000-0000-0000694A0000}"/>
    <cellStyle name="Normal 20 2 5 2" xfId="19097" xr:uid="{00000000-0005-0000-0000-00006A4A0000}"/>
    <cellStyle name="Normal 20 2 5 2 2" xfId="19098" xr:uid="{00000000-0005-0000-0000-00006B4A0000}"/>
    <cellStyle name="Normal 20 2 5 2 2 2" xfId="19099" xr:uid="{00000000-0005-0000-0000-00006C4A0000}"/>
    <cellStyle name="Normal 20 2 5 2 2 2 2" xfId="19100" xr:uid="{00000000-0005-0000-0000-00006D4A0000}"/>
    <cellStyle name="Normal 20 2 5 2 2 3" xfId="19101" xr:uid="{00000000-0005-0000-0000-00006E4A0000}"/>
    <cellStyle name="Normal 20 2 5 2 3" xfId="19102" xr:uid="{00000000-0005-0000-0000-00006F4A0000}"/>
    <cellStyle name="Normal 20 2 5 2 3 2" xfId="19103" xr:uid="{00000000-0005-0000-0000-0000704A0000}"/>
    <cellStyle name="Normal 20 2 5 2 3 2 2" xfId="19104" xr:uid="{00000000-0005-0000-0000-0000714A0000}"/>
    <cellStyle name="Normal 20 2 5 2 3 3" xfId="19105" xr:uid="{00000000-0005-0000-0000-0000724A0000}"/>
    <cellStyle name="Normal 20 2 5 2 4" xfId="19106" xr:uid="{00000000-0005-0000-0000-0000734A0000}"/>
    <cellStyle name="Normal 20 2 5 2 4 2" xfId="19107" xr:uid="{00000000-0005-0000-0000-0000744A0000}"/>
    <cellStyle name="Normal 20 2 5 2 4 2 2" xfId="19108" xr:uid="{00000000-0005-0000-0000-0000754A0000}"/>
    <cellStyle name="Normal 20 2 5 2 4 3" xfId="19109" xr:uid="{00000000-0005-0000-0000-0000764A0000}"/>
    <cellStyle name="Normal 20 2 5 2 5" xfId="19110" xr:uid="{00000000-0005-0000-0000-0000774A0000}"/>
    <cellStyle name="Normal 20 2 5 2 5 2" xfId="19111" xr:uid="{00000000-0005-0000-0000-0000784A0000}"/>
    <cellStyle name="Normal 20 2 5 2 6" xfId="19112" xr:uid="{00000000-0005-0000-0000-0000794A0000}"/>
    <cellStyle name="Normal 20 2 5 2 6 2" xfId="19113" xr:uid="{00000000-0005-0000-0000-00007A4A0000}"/>
    <cellStyle name="Normal 20 2 5 2 7" xfId="19114" xr:uid="{00000000-0005-0000-0000-00007B4A0000}"/>
    <cellStyle name="Normal 20 2 5 3" xfId="19115" xr:uid="{00000000-0005-0000-0000-00007C4A0000}"/>
    <cellStyle name="Normal 20 2 5 3 2" xfId="19116" xr:uid="{00000000-0005-0000-0000-00007D4A0000}"/>
    <cellStyle name="Normal 20 2 5 3 2 2" xfId="19117" xr:uid="{00000000-0005-0000-0000-00007E4A0000}"/>
    <cellStyle name="Normal 20 2 5 3 3" xfId="19118" xr:uid="{00000000-0005-0000-0000-00007F4A0000}"/>
    <cellStyle name="Normal 20 2 5 4" xfId="19119" xr:uid="{00000000-0005-0000-0000-0000804A0000}"/>
    <cellStyle name="Normal 20 2 5 4 2" xfId="19120" xr:uid="{00000000-0005-0000-0000-0000814A0000}"/>
    <cellStyle name="Normal 20 2 5 4 2 2" xfId="19121" xr:uid="{00000000-0005-0000-0000-0000824A0000}"/>
    <cellStyle name="Normal 20 2 5 4 3" xfId="19122" xr:uid="{00000000-0005-0000-0000-0000834A0000}"/>
    <cellStyle name="Normal 20 2 5 5" xfId="19123" xr:uid="{00000000-0005-0000-0000-0000844A0000}"/>
    <cellStyle name="Normal 20 2 5 5 2" xfId="19124" xr:uid="{00000000-0005-0000-0000-0000854A0000}"/>
    <cellStyle name="Normal 20 2 5 5 2 2" xfId="19125" xr:uid="{00000000-0005-0000-0000-0000864A0000}"/>
    <cellStyle name="Normal 20 2 5 5 3" xfId="19126" xr:uid="{00000000-0005-0000-0000-0000874A0000}"/>
    <cellStyle name="Normal 20 2 5 6" xfId="19127" xr:uid="{00000000-0005-0000-0000-0000884A0000}"/>
    <cellStyle name="Normal 20 2 5 6 2" xfId="19128" xr:uid="{00000000-0005-0000-0000-0000894A0000}"/>
    <cellStyle name="Normal 20 2 5 7" xfId="19129" xr:uid="{00000000-0005-0000-0000-00008A4A0000}"/>
    <cellStyle name="Normal 20 2 5 7 2" xfId="19130" xr:uid="{00000000-0005-0000-0000-00008B4A0000}"/>
    <cellStyle name="Normal 20 2 5 8" xfId="19131" xr:uid="{00000000-0005-0000-0000-00008C4A0000}"/>
    <cellStyle name="Normal 20 2 6" xfId="19132" xr:uid="{00000000-0005-0000-0000-00008D4A0000}"/>
    <cellStyle name="Normal 20 2 6 2" xfId="19133" xr:uid="{00000000-0005-0000-0000-00008E4A0000}"/>
    <cellStyle name="Normal 20 2 6 2 2" xfId="19134" xr:uid="{00000000-0005-0000-0000-00008F4A0000}"/>
    <cellStyle name="Normal 20 2 6 2 2 2" xfId="19135" xr:uid="{00000000-0005-0000-0000-0000904A0000}"/>
    <cellStyle name="Normal 20 2 6 2 3" xfId="19136" xr:uid="{00000000-0005-0000-0000-0000914A0000}"/>
    <cellStyle name="Normal 20 2 6 3" xfId="19137" xr:uid="{00000000-0005-0000-0000-0000924A0000}"/>
    <cellStyle name="Normal 20 2 6 3 2" xfId="19138" xr:uid="{00000000-0005-0000-0000-0000934A0000}"/>
    <cellStyle name="Normal 20 2 6 3 2 2" xfId="19139" xr:uid="{00000000-0005-0000-0000-0000944A0000}"/>
    <cellStyle name="Normal 20 2 6 3 3" xfId="19140" xr:uid="{00000000-0005-0000-0000-0000954A0000}"/>
    <cellStyle name="Normal 20 2 6 4" xfId="19141" xr:uid="{00000000-0005-0000-0000-0000964A0000}"/>
    <cellStyle name="Normal 20 2 6 4 2" xfId="19142" xr:uid="{00000000-0005-0000-0000-0000974A0000}"/>
    <cellStyle name="Normal 20 2 6 4 2 2" xfId="19143" xr:uid="{00000000-0005-0000-0000-0000984A0000}"/>
    <cellStyle name="Normal 20 2 6 4 3" xfId="19144" xr:uid="{00000000-0005-0000-0000-0000994A0000}"/>
    <cellStyle name="Normal 20 2 6 5" xfId="19145" xr:uid="{00000000-0005-0000-0000-00009A4A0000}"/>
    <cellStyle name="Normal 20 2 6 5 2" xfId="19146" xr:uid="{00000000-0005-0000-0000-00009B4A0000}"/>
    <cellStyle name="Normal 20 2 6 6" xfId="19147" xr:uid="{00000000-0005-0000-0000-00009C4A0000}"/>
    <cellStyle name="Normal 20 2 6 6 2" xfId="19148" xr:uid="{00000000-0005-0000-0000-00009D4A0000}"/>
    <cellStyle name="Normal 20 2 6 7" xfId="19149" xr:uid="{00000000-0005-0000-0000-00009E4A0000}"/>
    <cellStyle name="Normal 20 2 7" xfId="19150" xr:uid="{00000000-0005-0000-0000-00009F4A0000}"/>
    <cellStyle name="Normal 20 2 7 2" xfId="19151" xr:uid="{00000000-0005-0000-0000-0000A04A0000}"/>
    <cellStyle name="Normal 20 2 7 2 2" xfId="19152" xr:uid="{00000000-0005-0000-0000-0000A14A0000}"/>
    <cellStyle name="Normal 20 2 7 2 2 2" xfId="19153" xr:uid="{00000000-0005-0000-0000-0000A24A0000}"/>
    <cellStyle name="Normal 20 2 7 2 3" xfId="19154" xr:uid="{00000000-0005-0000-0000-0000A34A0000}"/>
    <cellStyle name="Normal 20 2 7 3" xfId="19155" xr:uid="{00000000-0005-0000-0000-0000A44A0000}"/>
    <cellStyle name="Normal 20 2 7 3 2" xfId="19156" xr:uid="{00000000-0005-0000-0000-0000A54A0000}"/>
    <cellStyle name="Normal 20 2 7 3 2 2" xfId="19157" xr:uid="{00000000-0005-0000-0000-0000A64A0000}"/>
    <cellStyle name="Normal 20 2 7 3 3" xfId="19158" xr:uid="{00000000-0005-0000-0000-0000A74A0000}"/>
    <cellStyle name="Normal 20 2 7 4" xfId="19159" xr:uid="{00000000-0005-0000-0000-0000A84A0000}"/>
    <cellStyle name="Normal 20 2 7 4 2" xfId="19160" xr:uid="{00000000-0005-0000-0000-0000A94A0000}"/>
    <cellStyle name="Normal 20 2 7 4 2 2" xfId="19161" xr:uid="{00000000-0005-0000-0000-0000AA4A0000}"/>
    <cellStyle name="Normal 20 2 7 4 3" xfId="19162" xr:uid="{00000000-0005-0000-0000-0000AB4A0000}"/>
    <cellStyle name="Normal 20 2 7 5" xfId="19163" xr:uid="{00000000-0005-0000-0000-0000AC4A0000}"/>
    <cellStyle name="Normal 20 2 7 5 2" xfId="19164" xr:uid="{00000000-0005-0000-0000-0000AD4A0000}"/>
    <cellStyle name="Normal 20 2 7 6" xfId="19165" xr:uid="{00000000-0005-0000-0000-0000AE4A0000}"/>
    <cellStyle name="Normal 20 2 7 6 2" xfId="19166" xr:uid="{00000000-0005-0000-0000-0000AF4A0000}"/>
    <cellStyle name="Normal 20 2 7 7" xfId="19167" xr:uid="{00000000-0005-0000-0000-0000B04A0000}"/>
    <cellStyle name="Normal 20 2 8" xfId="19168" xr:uid="{00000000-0005-0000-0000-0000B14A0000}"/>
    <cellStyle name="Normal 20 2 8 2" xfId="19169" xr:uid="{00000000-0005-0000-0000-0000B24A0000}"/>
    <cellStyle name="Normal 20 2 8 2 2" xfId="19170" xr:uid="{00000000-0005-0000-0000-0000B34A0000}"/>
    <cellStyle name="Normal 20 2 8 3" xfId="19171" xr:uid="{00000000-0005-0000-0000-0000B44A0000}"/>
    <cellStyle name="Normal 20 2 9" xfId="19172" xr:uid="{00000000-0005-0000-0000-0000B54A0000}"/>
    <cellStyle name="Normal 20 2 9 2" xfId="19173" xr:uid="{00000000-0005-0000-0000-0000B64A0000}"/>
    <cellStyle name="Normal 20 2 9 2 2" xfId="19174" xr:uid="{00000000-0005-0000-0000-0000B74A0000}"/>
    <cellStyle name="Normal 20 2 9 3" xfId="19175" xr:uid="{00000000-0005-0000-0000-0000B84A0000}"/>
    <cellStyle name="Normal 20 2_Confidential Information" xfId="19176" xr:uid="{00000000-0005-0000-0000-0000B94A0000}"/>
    <cellStyle name="Normal 20 3" xfId="501" xr:uid="{00000000-0005-0000-0000-0000BA4A0000}"/>
    <cellStyle name="Normal 20 3 10" xfId="19177" xr:uid="{00000000-0005-0000-0000-0000BB4A0000}"/>
    <cellStyle name="Normal 20 3 10 2" xfId="19178" xr:uid="{00000000-0005-0000-0000-0000BC4A0000}"/>
    <cellStyle name="Normal 20 3 10 2 2" xfId="19179" xr:uid="{00000000-0005-0000-0000-0000BD4A0000}"/>
    <cellStyle name="Normal 20 3 10 3" xfId="19180" xr:uid="{00000000-0005-0000-0000-0000BE4A0000}"/>
    <cellStyle name="Normal 20 3 11" xfId="19181" xr:uid="{00000000-0005-0000-0000-0000BF4A0000}"/>
    <cellStyle name="Normal 20 3 11 2" xfId="19182" xr:uid="{00000000-0005-0000-0000-0000C04A0000}"/>
    <cellStyle name="Normal 20 3 12" xfId="19183" xr:uid="{00000000-0005-0000-0000-0000C14A0000}"/>
    <cellStyle name="Normal 20 3 12 2" xfId="19184" xr:uid="{00000000-0005-0000-0000-0000C24A0000}"/>
    <cellStyle name="Normal 20 3 13" xfId="19185" xr:uid="{00000000-0005-0000-0000-0000C34A0000}"/>
    <cellStyle name="Normal 20 3 2" xfId="502" xr:uid="{00000000-0005-0000-0000-0000C44A0000}"/>
    <cellStyle name="Normal 20 3 2 10" xfId="19186" xr:uid="{00000000-0005-0000-0000-0000C54A0000}"/>
    <cellStyle name="Normal 20 3 2 10 2" xfId="19187" xr:uid="{00000000-0005-0000-0000-0000C64A0000}"/>
    <cellStyle name="Normal 20 3 2 11" xfId="19188" xr:uid="{00000000-0005-0000-0000-0000C74A0000}"/>
    <cellStyle name="Normal 20 3 2 2" xfId="19189" xr:uid="{00000000-0005-0000-0000-0000C84A0000}"/>
    <cellStyle name="Normal 20 3 2 2 2" xfId="19190" xr:uid="{00000000-0005-0000-0000-0000C94A0000}"/>
    <cellStyle name="Normal 20 3 2 2 2 2" xfId="19191" xr:uid="{00000000-0005-0000-0000-0000CA4A0000}"/>
    <cellStyle name="Normal 20 3 2 2 2 2 2" xfId="19192" xr:uid="{00000000-0005-0000-0000-0000CB4A0000}"/>
    <cellStyle name="Normal 20 3 2 2 2 2 2 2" xfId="19193" xr:uid="{00000000-0005-0000-0000-0000CC4A0000}"/>
    <cellStyle name="Normal 20 3 2 2 2 2 3" xfId="19194" xr:uid="{00000000-0005-0000-0000-0000CD4A0000}"/>
    <cellStyle name="Normal 20 3 2 2 2 3" xfId="19195" xr:uid="{00000000-0005-0000-0000-0000CE4A0000}"/>
    <cellStyle name="Normal 20 3 2 2 2 3 2" xfId="19196" xr:uid="{00000000-0005-0000-0000-0000CF4A0000}"/>
    <cellStyle name="Normal 20 3 2 2 2 3 2 2" xfId="19197" xr:uid="{00000000-0005-0000-0000-0000D04A0000}"/>
    <cellStyle name="Normal 20 3 2 2 2 3 3" xfId="19198" xr:uid="{00000000-0005-0000-0000-0000D14A0000}"/>
    <cellStyle name="Normal 20 3 2 2 2 4" xfId="19199" xr:uid="{00000000-0005-0000-0000-0000D24A0000}"/>
    <cellStyle name="Normal 20 3 2 2 2 4 2" xfId="19200" xr:uid="{00000000-0005-0000-0000-0000D34A0000}"/>
    <cellStyle name="Normal 20 3 2 2 2 4 2 2" xfId="19201" xr:uid="{00000000-0005-0000-0000-0000D44A0000}"/>
    <cellStyle name="Normal 20 3 2 2 2 4 3" xfId="19202" xr:uid="{00000000-0005-0000-0000-0000D54A0000}"/>
    <cellStyle name="Normal 20 3 2 2 2 5" xfId="19203" xr:uid="{00000000-0005-0000-0000-0000D64A0000}"/>
    <cellStyle name="Normal 20 3 2 2 2 5 2" xfId="19204" xr:uid="{00000000-0005-0000-0000-0000D74A0000}"/>
    <cellStyle name="Normal 20 3 2 2 2 6" xfId="19205" xr:uid="{00000000-0005-0000-0000-0000D84A0000}"/>
    <cellStyle name="Normal 20 3 2 2 2 6 2" xfId="19206" xr:uid="{00000000-0005-0000-0000-0000D94A0000}"/>
    <cellStyle name="Normal 20 3 2 2 2 7" xfId="19207" xr:uid="{00000000-0005-0000-0000-0000DA4A0000}"/>
    <cellStyle name="Normal 20 3 2 2 3" xfId="19208" xr:uid="{00000000-0005-0000-0000-0000DB4A0000}"/>
    <cellStyle name="Normal 20 3 2 2 3 2" xfId="19209" xr:uid="{00000000-0005-0000-0000-0000DC4A0000}"/>
    <cellStyle name="Normal 20 3 2 2 3 2 2" xfId="19210" xr:uid="{00000000-0005-0000-0000-0000DD4A0000}"/>
    <cellStyle name="Normal 20 3 2 2 3 2 2 2" xfId="19211" xr:uid="{00000000-0005-0000-0000-0000DE4A0000}"/>
    <cellStyle name="Normal 20 3 2 2 3 2 3" xfId="19212" xr:uid="{00000000-0005-0000-0000-0000DF4A0000}"/>
    <cellStyle name="Normal 20 3 2 2 3 3" xfId="19213" xr:uid="{00000000-0005-0000-0000-0000E04A0000}"/>
    <cellStyle name="Normal 20 3 2 2 3 3 2" xfId="19214" xr:uid="{00000000-0005-0000-0000-0000E14A0000}"/>
    <cellStyle name="Normal 20 3 2 2 3 3 2 2" xfId="19215" xr:uid="{00000000-0005-0000-0000-0000E24A0000}"/>
    <cellStyle name="Normal 20 3 2 2 3 3 3" xfId="19216" xr:uid="{00000000-0005-0000-0000-0000E34A0000}"/>
    <cellStyle name="Normal 20 3 2 2 3 4" xfId="19217" xr:uid="{00000000-0005-0000-0000-0000E44A0000}"/>
    <cellStyle name="Normal 20 3 2 2 3 4 2" xfId="19218" xr:uid="{00000000-0005-0000-0000-0000E54A0000}"/>
    <cellStyle name="Normal 20 3 2 2 3 4 2 2" xfId="19219" xr:uid="{00000000-0005-0000-0000-0000E64A0000}"/>
    <cellStyle name="Normal 20 3 2 2 3 4 3" xfId="19220" xr:uid="{00000000-0005-0000-0000-0000E74A0000}"/>
    <cellStyle name="Normal 20 3 2 2 3 5" xfId="19221" xr:uid="{00000000-0005-0000-0000-0000E84A0000}"/>
    <cellStyle name="Normal 20 3 2 2 3 5 2" xfId="19222" xr:uid="{00000000-0005-0000-0000-0000E94A0000}"/>
    <cellStyle name="Normal 20 3 2 2 3 6" xfId="19223" xr:uid="{00000000-0005-0000-0000-0000EA4A0000}"/>
    <cellStyle name="Normal 20 3 2 2 3 6 2" xfId="19224" xr:uid="{00000000-0005-0000-0000-0000EB4A0000}"/>
    <cellStyle name="Normal 20 3 2 2 3 7" xfId="19225" xr:uid="{00000000-0005-0000-0000-0000EC4A0000}"/>
    <cellStyle name="Normal 20 3 2 2 4" xfId="19226" xr:uid="{00000000-0005-0000-0000-0000ED4A0000}"/>
    <cellStyle name="Normal 20 3 2 2 4 2" xfId="19227" xr:uid="{00000000-0005-0000-0000-0000EE4A0000}"/>
    <cellStyle name="Normal 20 3 2 2 4 2 2" xfId="19228" xr:uid="{00000000-0005-0000-0000-0000EF4A0000}"/>
    <cellStyle name="Normal 20 3 2 2 4 3" xfId="19229" xr:uid="{00000000-0005-0000-0000-0000F04A0000}"/>
    <cellStyle name="Normal 20 3 2 2 5" xfId="19230" xr:uid="{00000000-0005-0000-0000-0000F14A0000}"/>
    <cellStyle name="Normal 20 3 2 2 5 2" xfId="19231" xr:uid="{00000000-0005-0000-0000-0000F24A0000}"/>
    <cellStyle name="Normal 20 3 2 2 5 2 2" xfId="19232" xr:uid="{00000000-0005-0000-0000-0000F34A0000}"/>
    <cellStyle name="Normal 20 3 2 2 5 3" xfId="19233" xr:uid="{00000000-0005-0000-0000-0000F44A0000}"/>
    <cellStyle name="Normal 20 3 2 2 6" xfId="19234" xr:uid="{00000000-0005-0000-0000-0000F54A0000}"/>
    <cellStyle name="Normal 20 3 2 2 6 2" xfId="19235" xr:uid="{00000000-0005-0000-0000-0000F64A0000}"/>
    <cellStyle name="Normal 20 3 2 2 6 2 2" xfId="19236" xr:uid="{00000000-0005-0000-0000-0000F74A0000}"/>
    <cellStyle name="Normal 20 3 2 2 6 3" xfId="19237" xr:uid="{00000000-0005-0000-0000-0000F84A0000}"/>
    <cellStyle name="Normal 20 3 2 2 7" xfId="19238" xr:uid="{00000000-0005-0000-0000-0000F94A0000}"/>
    <cellStyle name="Normal 20 3 2 2 7 2" xfId="19239" xr:uid="{00000000-0005-0000-0000-0000FA4A0000}"/>
    <cellStyle name="Normal 20 3 2 2 8" xfId="19240" xr:uid="{00000000-0005-0000-0000-0000FB4A0000}"/>
    <cellStyle name="Normal 20 3 2 2 8 2" xfId="19241" xr:uid="{00000000-0005-0000-0000-0000FC4A0000}"/>
    <cellStyle name="Normal 20 3 2 2 9" xfId="19242" xr:uid="{00000000-0005-0000-0000-0000FD4A0000}"/>
    <cellStyle name="Normal 20 3 2 3" xfId="19243" xr:uid="{00000000-0005-0000-0000-0000FE4A0000}"/>
    <cellStyle name="Normal 20 3 2 3 2" xfId="19244" xr:uid="{00000000-0005-0000-0000-0000FF4A0000}"/>
    <cellStyle name="Normal 20 3 2 3 2 2" xfId="19245" xr:uid="{00000000-0005-0000-0000-0000004B0000}"/>
    <cellStyle name="Normal 20 3 2 3 2 2 2" xfId="19246" xr:uid="{00000000-0005-0000-0000-0000014B0000}"/>
    <cellStyle name="Normal 20 3 2 3 2 2 2 2" xfId="19247" xr:uid="{00000000-0005-0000-0000-0000024B0000}"/>
    <cellStyle name="Normal 20 3 2 3 2 2 3" xfId="19248" xr:uid="{00000000-0005-0000-0000-0000034B0000}"/>
    <cellStyle name="Normal 20 3 2 3 2 3" xfId="19249" xr:uid="{00000000-0005-0000-0000-0000044B0000}"/>
    <cellStyle name="Normal 20 3 2 3 2 3 2" xfId="19250" xr:uid="{00000000-0005-0000-0000-0000054B0000}"/>
    <cellStyle name="Normal 20 3 2 3 2 3 2 2" xfId="19251" xr:uid="{00000000-0005-0000-0000-0000064B0000}"/>
    <cellStyle name="Normal 20 3 2 3 2 3 3" xfId="19252" xr:uid="{00000000-0005-0000-0000-0000074B0000}"/>
    <cellStyle name="Normal 20 3 2 3 2 4" xfId="19253" xr:uid="{00000000-0005-0000-0000-0000084B0000}"/>
    <cellStyle name="Normal 20 3 2 3 2 4 2" xfId="19254" xr:uid="{00000000-0005-0000-0000-0000094B0000}"/>
    <cellStyle name="Normal 20 3 2 3 2 4 2 2" xfId="19255" xr:uid="{00000000-0005-0000-0000-00000A4B0000}"/>
    <cellStyle name="Normal 20 3 2 3 2 4 3" xfId="19256" xr:uid="{00000000-0005-0000-0000-00000B4B0000}"/>
    <cellStyle name="Normal 20 3 2 3 2 5" xfId="19257" xr:uid="{00000000-0005-0000-0000-00000C4B0000}"/>
    <cellStyle name="Normal 20 3 2 3 2 5 2" xfId="19258" xr:uid="{00000000-0005-0000-0000-00000D4B0000}"/>
    <cellStyle name="Normal 20 3 2 3 2 6" xfId="19259" xr:uid="{00000000-0005-0000-0000-00000E4B0000}"/>
    <cellStyle name="Normal 20 3 2 3 2 6 2" xfId="19260" xr:uid="{00000000-0005-0000-0000-00000F4B0000}"/>
    <cellStyle name="Normal 20 3 2 3 2 7" xfId="19261" xr:uid="{00000000-0005-0000-0000-0000104B0000}"/>
    <cellStyle name="Normal 20 3 2 3 3" xfId="19262" xr:uid="{00000000-0005-0000-0000-0000114B0000}"/>
    <cellStyle name="Normal 20 3 2 3 3 2" xfId="19263" xr:uid="{00000000-0005-0000-0000-0000124B0000}"/>
    <cellStyle name="Normal 20 3 2 3 3 2 2" xfId="19264" xr:uid="{00000000-0005-0000-0000-0000134B0000}"/>
    <cellStyle name="Normal 20 3 2 3 3 3" xfId="19265" xr:uid="{00000000-0005-0000-0000-0000144B0000}"/>
    <cellStyle name="Normal 20 3 2 3 4" xfId="19266" xr:uid="{00000000-0005-0000-0000-0000154B0000}"/>
    <cellStyle name="Normal 20 3 2 3 4 2" xfId="19267" xr:uid="{00000000-0005-0000-0000-0000164B0000}"/>
    <cellStyle name="Normal 20 3 2 3 4 2 2" xfId="19268" xr:uid="{00000000-0005-0000-0000-0000174B0000}"/>
    <cellStyle name="Normal 20 3 2 3 4 3" xfId="19269" xr:uid="{00000000-0005-0000-0000-0000184B0000}"/>
    <cellStyle name="Normal 20 3 2 3 5" xfId="19270" xr:uid="{00000000-0005-0000-0000-0000194B0000}"/>
    <cellStyle name="Normal 20 3 2 3 5 2" xfId="19271" xr:uid="{00000000-0005-0000-0000-00001A4B0000}"/>
    <cellStyle name="Normal 20 3 2 3 5 2 2" xfId="19272" xr:uid="{00000000-0005-0000-0000-00001B4B0000}"/>
    <cellStyle name="Normal 20 3 2 3 5 3" xfId="19273" xr:uid="{00000000-0005-0000-0000-00001C4B0000}"/>
    <cellStyle name="Normal 20 3 2 3 6" xfId="19274" xr:uid="{00000000-0005-0000-0000-00001D4B0000}"/>
    <cellStyle name="Normal 20 3 2 3 6 2" xfId="19275" xr:uid="{00000000-0005-0000-0000-00001E4B0000}"/>
    <cellStyle name="Normal 20 3 2 3 7" xfId="19276" xr:uid="{00000000-0005-0000-0000-00001F4B0000}"/>
    <cellStyle name="Normal 20 3 2 3 7 2" xfId="19277" xr:uid="{00000000-0005-0000-0000-0000204B0000}"/>
    <cellStyle name="Normal 20 3 2 3 8" xfId="19278" xr:uid="{00000000-0005-0000-0000-0000214B0000}"/>
    <cellStyle name="Normal 20 3 2 4" xfId="19279" xr:uid="{00000000-0005-0000-0000-0000224B0000}"/>
    <cellStyle name="Normal 20 3 2 4 2" xfId="19280" xr:uid="{00000000-0005-0000-0000-0000234B0000}"/>
    <cellStyle name="Normal 20 3 2 4 2 2" xfId="19281" xr:uid="{00000000-0005-0000-0000-0000244B0000}"/>
    <cellStyle name="Normal 20 3 2 4 2 2 2" xfId="19282" xr:uid="{00000000-0005-0000-0000-0000254B0000}"/>
    <cellStyle name="Normal 20 3 2 4 2 3" xfId="19283" xr:uid="{00000000-0005-0000-0000-0000264B0000}"/>
    <cellStyle name="Normal 20 3 2 4 3" xfId="19284" xr:uid="{00000000-0005-0000-0000-0000274B0000}"/>
    <cellStyle name="Normal 20 3 2 4 3 2" xfId="19285" xr:uid="{00000000-0005-0000-0000-0000284B0000}"/>
    <cellStyle name="Normal 20 3 2 4 3 2 2" xfId="19286" xr:uid="{00000000-0005-0000-0000-0000294B0000}"/>
    <cellStyle name="Normal 20 3 2 4 3 3" xfId="19287" xr:uid="{00000000-0005-0000-0000-00002A4B0000}"/>
    <cellStyle name="Normal 20 3 2 4 4" xfId="19288" xr:uid="{00000000-0005-0000-0000-00002B4B0000}"/>
    <cellStyle name="Normal 20 3 2 4 4 2" xfId="19289" xr:uid="{00000000-0005-0000-0000-00002C4B0000}"/>
    <cellStyle name="Normal 20 3 2 4 4 2 2" xfId="19290" xr:uid="{00000000-0005-0000-0000-00002D4B0000}"/>
    <cellStyle name="Normal 20 3 2 4 4 3" xfId="19291" xr:uid="{00000000-0005-0000-0000-00002E4B0000}"/>
    <cellStyle name="Normal 20 3 2 4 5" xfId="19292" xr:uid="{00000000-0005-0000-0000-00002F4B0000}"/>
    <cellStyle name="Normal 20 3 2 4 5 2" xfId="19293" xr:uid="{00000000-0005-0000-0000-0000304B0000}"/>
    <cellStyle name="Normal 20 3 2 4 6" xfId="19294" xr:uid="{00000000-0005-0000-0000-0000314B0000}"/>
    <cellStyle name="Normal 20 3 2 4 6 2" xfId="19295" xr:uid="{00000000-0005-0000-0000-0000324B0000}"/>
    <cellStyle name="Normal 20 3 2 4 7" xfId="19296" xr:uid="{00000000-0005-0000-0000-0000334B0000}"/>
    <cellStyle name="Normal 20 3 2 5" xfId="19297" xr:uid="{00000000-0005-0000-0000-0000344B0000}"/>
    <cellStyle name="Normal 20 3 2 5 2" xfId="19298" xr:uid="{00000000-0005-0000-0000-0000354B0000}"/>
    <cellStyle name="Normal 20 3 2 5 2 2" xfId="19299" xr:uid="{00000000-0005-0000-0000-0000364B0000}"/>
    <cellStyle name="Normal 20 3 2 5 2 2 2" xfId="19300" xr:uid="{00000000-0005-0000-0000-0000374B0000}"/>
    <cellStyle name="Normal 20 3 2 5 2 3" xfId="19301" xr:uid="{00000000-0005-0000-0000-0000384B0000}"/>
    <cellStyle name="Normal 20 3 2 5 3" xfId="19302" xr:uid="{00000000-0005-0000-0000-0000394B0000}"/>
    <cellStyle name="Normal 20 3 2 5 3 2" xfId="19303" xr:uid="{00000000-0005-0000-0000-00003A4B0000}"/>
    <cellStyle name="Normal 20 3 2 5 3 2 2" xfId="19304" xr:uid="{00000000-0005-0000-0000-00003B4B0000}"/>
    <cellStyle name="Normal 20 3 2 5 3 3" xfId="19305" xr:uid="{00000000-0005-0000-0000-00003C4B0000}"/>
    <cellStyle name="Normal 20 3 2 5 4" xfId="19306" xr:uid="{00000000-0005-0000-0000-00003D4B0000}"/>
    <cellStyle name="Normal 20 3 2 5 4 2" xfId="19307" xr:uid="{00000000-0005-0000-0000-00003E4B0000}"/>
    <cellStyle name="Normal 20 3 2 5 4 2 2" xfId="19308" xr:uid="{00000000-0005-0000-0000-00003F4B0000}"/>
    <cellStyle name="Normal 20 3 2 5 4 3" xfId="19309" xr:uid="{00000000-0005-0000-0000-0000404B0000}"/>
    <cellStyle name="Normal 20 3 2 5 5" xfId="19310" xr:uid="{00000000-0005-0000-0000-0000414B0000}"/>
    <cellStyle name="Normal 20 3 2 5 5 2" xfId="19311" xr:uid="{00000000-0005-0000-0000-0000424B0000}"/>
    <cellStyle name="Normal 20 3 2 5 6" xfId="19312" xr:uid="{00000000-0005-0000-0000-0000434B0000}"/>
    <cellStyle name="Normal 20 3 2 5 6 2" xfId="19313" xr:uid="{00000000-0005-0000-0000-0000444B0000}"/>
    <cellStyle name="Normal 20 3 2 5 7" xfId="19314" xr:uid="{00000000-0005-0000-0000-0000454B0000}"/>
    <cellStyle name="Normal 20 3 2 6" xfId="19315" xr:uid="{00000000-0005-0000-0000-0000464B0000}"/>
    <cellStyle name="Normal 20 3 2 6 2" xfId="19316" xr:uid="{00000000-0005-0000-0000-0000474B0000}"/>
    <cellStyle name="Normal 20 3 2 6 2 2" xfId="19317" xr:uid="{00000000-0005-0000-0000-0000484B0000}"/>
    <cellStyle name="Normal 20 3 2 6 3" xfId="19318" xr:uid="{00000000-0005-0000-0000-0000494B0000}"/>
    <cellStyle name="Normal 20 3 2 7" xfId="19319" xr:uid="{00000000-0005-0000-0000-00004A4B0000}"/>
    <cellStyle name="Normal 20 3 2 7 2" xfId="19320" xr:uid="{00000000-0005-0000-0000-00004B4B0000}"/>
    <cellStyle name="Normal 20 3 2 7 2 2" xfId="19321" xr:uid="{00000000-0005-0000-0000-00004C4B0000}"/>
    <cellStyle name="Normal 20 3 2 7 3" xfId="19322" xr:uid="{00000000-0005-0000-0000-00004D4B0000}"/>
    <cellStyle name="Normal 20 3 2 8" xfId="19323" xr:uid="{00000000-0005-0000-0000-00004E4B0000}"/>
    <cellStyle name="Normal 20 3 2 8 2" xfId="19324" xr:uid="{00000000-0005-0000-0000-00004F4B0000}"/>
    <cellStyle name="Normal 20 3 2 8 2 2" xfId="19325" xr:uid="{00000000-0005-0000-0000-0000504B0000}"/>
    <cellStyle name="Normal 20 3 2 8 3" xfId="19326" xr:uid="{00000000-0005-0000-0000-0000514B0000}"/>
    <cellStyle name="Normal 20 3 2 9" xfId="19327" xr:uid="{00000000-0005-0000-0000-0000524B0000}"/>
    <cellStyle name="Normal 20 3 2 9 2" xfId="19328" xr:uid="{00000000-0005-0000-0000-0000534B0000}"/>
    <cellStyle name="Normal 20 3 3" xfId="503" xr:uid="{00000000-0005-0000-0000-0000544B0000}"/>
    <cellStyle name="Normal 20 3 3 10" xfId="19329" xr:uid="{00000000-0005-0000-0000-0000554B0000}"/>
    <cellStyle name="Normal 20 3 3 10 2" xfId="19330" xr:uid="{00000000-0005-0000-0000-0000564B0000}"/>
    <cellStyle name="Normal 20 3 3 11" xfId="19331" xr:uid="{00000000-0005-0000-0000-0000574B0000}"/>
    <cellStyle name="Normal 20 3 3 2" xfId="19332" xr:uid="{00000000-0005-0000-0000-0000584B0000}"/>
    <cellStyle name="Normal 20 3 3 2 2" xfId="19333" xr:uid="{00000000-0005-0000-0000-0000594B0000}"/>
    <cellStyle name="Normal 20 3 3 2 2 2" xfId="19334" xr:uid="{00000000-0005-0000-0000-00005A4B0000}"/>
    <cellStyle name="Normal 20 3 3 2 2 2 2" xfId="19335" xr:uid="{00000000-0005-0000-0000-00005B4B0000}"/>
    <cellStyle name="Normal 20 3 3 2 2 2 2 2" xfId="19336" xr:uid="{00000000-0005-0000-0000-00005C4B0000}"/>
    <cellStyle name="Normal 20 3 3 2 2 2 3" xfId="19337" xr:uid="{00000000-0005-0000-0000-00005D4B0000}"/>
    <cellStyle name="Normal 20 3 3 2 2 3" xfId="19338" xr:uid="{00000000-0005-0000-0000-00005E4B0000}"/>
    <cellStyle name="Normal 20 3 3 2 2 3 2" xfId="19339" xr:uid="{00000000-0005-0000-0000-00005F4B0000}"/>
    <cellStyle name="Normal 20 3 3 2 2 3 2 2" xfId="19340" xr:uid="{00000000-0005-0000-0000-0000604B0000}"/>
    <cellStyle name="Normal 20 3 3 2 2 3 3" xfId="19341" xr:uid="{00000000-0005-0000-0000-0000614B0000}"/>
    <cellStyle name="Normal 20 3 3 2 2 4" xfId="19342" xr:uid="{00000000-0005-0000-0000-0000624B0000}"/>
    <cellStyle name="Normal 20 3 3 2 2 4 2" xfId="19343" xr:uid="{00000000-0005-0000-0000-0000634B0000}"/>
    <cellStyle name="Normal 20 3 3 2 2 4 2 2" xfId="19344" xr:uid="{00000000-0005-0000-0000-0000644B0000}"/>
    <cellStyle name="Normal 20 3 3 2 2 4 3" xfId="19345" xr:uid="{00000000-0005-0000-0000-0000654B0000}"/>
    <cellStyle name="Normal 20 3 3 2 2 5" xfId="19346" xr:uid="{00000000-0005-0000-0000-0000664B0000}"/>
    <cellStyle name="Normal 20 3 3 2 2 5 2" xfId="19347" xr:uid="{00000000-0005-0000-0000-0000674B0000}"/>
    <cellStyle name="Normal 20 3 3 2 2 6" xfId="19348" xr:uid="{00000000-0005-0000-0000-0000684B0000}"/>
    <cellStyle name="Normal 20 3 3 2 2 6 2" xfId="19349" xr:uid="{00000000-0005-0000-0000-0000694B0000}"/>
    <cellStyle name="Normal 20 3 3 2 2 7" xfId="19350" xr:uid="{00000000-0005-0000-0000-00006A4B0000}"/>
    <cellStyle name="Normal 20 3 3 2 3" xfId="19351" xr:uid="{00000000-0005-0000-0000-00006B4B0000}"/>
    <cellStyle name="Normal 20 3 3 2 3 2" xfId="19352" xr:uid="{00000000-0005-0000-0000-00006C4B0000}"/>
    <cellStyle name="Normal 20 3 3 2 3 2 2" xfId="19353" xr:uid="{00000000-0005-0000-0000-00006D4B0000}"/>
    <cellStyle name="Normal 20 3 3 2 3 2 2 2" xfId="19354" xr:uid="{00000000-0005-0000-0000-00006E4B0000}"/>
    <cellStyle name="Normal 20 3 3 2 3 2 3" xfId="19355" xr:uid="{00000000-0005-0000-0000-00006F4B0000}"/>
    <cellStyle name="Normal 20 3 3 2 3 3" xfId="19356" xr:uid="{00000000-0005-0000-0000-0000704B0000}"/>
    <cellStyle name="Normal 20 3 3 2 3 3 2" xfId="19357" xr:uid="{00000000-0005-0000-0000-0000714B0000}"/>
    <cellStyle name="Normal 20 3 3 2 3 3 2 2" xfId="19358" xr:uid="{00000000-0005-0000-0000-0000724B0000}"/>
    <cellStyle name="Normal 20 3 3 2 3 3 3" xfId="19359" xr:uid="{00000000-0005-0000-0000-0000734B0000}"/>
    <cellStyle name="Normal 20 3 3 2 3 4" xfId="19360" xr:uid="{00000000-0005-0000-0000-0000744B0000}"/>
    <cellStyle name="Normal 20 3 3 2 3 4 2" xfId="19361" xr:uid="{00000000-0005-0000-0000-0000754B0000}"/>
    <cellStyle name="Normal 20 3 3 2 3 4 2 2" xfId="19362" xr:uid="{00000000-0005-0000-0000-0000764B0000}"/>
    <cellStyle name="Normal 20 3 3 2 3 4 3" xfId="19363" xr:uid="{00000000-0005-0000-0000-0000774B0000}"/>
    <cellStyle name="Normal 20 3 3 2 3 5" xfId="19364" xr:uid="{00000000-0005-0000-0000-0000784B0000}"/>
    <cellStyle name="Normal 20 3 3 2 3 5 2" xfId="19365" xr:uid="{00000000-0005-0000-0000-0000794B0000}"/>
    <cellStyle name="Normal 20 3 3 2 3 6" xfId="19366" xr:uid="{00000000-0005-0000-0000-00007A4B0000}"/>
    <cellStyle name="Normal 20 3 3 2 3 6 2" xfId="19367" xr:uid="{00000000-0005-0000-0000-00007B4B0000}"/>
    <cellStyle name="Normal 20 3 3 2 3 7" xfId="19368" xr:uid="{00000000-0005-0000-0000-00007C4B0000}"/>
    <cellStyle name="Normal 20 3 3 2 4" xfId="19369" xr:uid="{00000000-0005-0000-0000-00007D4B0000}"/>
    <cellStyle name="Normal 20 3 3 2 4 2" xfId="19370" xr:uid="{00000000-0005-0000-0000-00007E4B0000}"/>
    <cellStyle name="Normal 20 3 3 2 4 2 2" xfId="19371" xr:uid="{00000000-0005-0000-0000-00007F4B0000}"/>
    <cellStyle name="Normal 20 3 3 2 4 3" xfId="19372" xr:uid="{00000000-0005-0000-0000-0000804B0000}"/>
    <cellStyle name="Normal 20 3 3 2 5" xfId="19373" xr:uid="{00000000-0005-0000-0000-0000814B0000}"/>
    <cellStyle name="Normal 20 3 3 2 5 2" xfId="19374" xr:uid="{00000000-0005-0000-0000-0000824B0000}"/>
    <cellStyle name="Normal 20 3 3 2 5 2 2" xfId="19375" xr:uid="{00000000-0005-0000-0000-0000834B0000}"/>
    <cellStyle name="Normal 20 3 3 2 5 3" xfId="19376" xr:uid="{00000000-0005-0000-0000-0000844B0000}"/>
    <cellStyle name="Normal 20 3 3 2 6" xfId="19377" xr:uid="{00000000-0005-0000-0000-0000854B0000}"/>
    <cellStyle name="Normal 20 3 3 2 6 2" xfId="19378" xr:uid="{00000000-0005-0000-0000-0000864B0000}"/>
    <cellStyle name="Normal 20 3 3 2 6 2 2" xfId="19379" xr:uid="{00000000-0005-0000-0000-0000874B0000}"/>
    <cellStyle name="Normal 20 3 3 2 6 3" xfId="19380" xr:uid="{00000000-0005-0000-0000-0000884B0000}"/>
    <cellStyle name="Normal 20 3 3 2 7" xfId="19381" xr:uid="{00000000-0005-0000-0000-0000894B0000}"/>
    <cellStyle name="Normal 20 3 3 2 7 2" xfId="19382" xr:uid="{00000000-0005-0000-0000-00008A4B0000}"/>
    <cellStyle name="Normal 20 3 3 2 8" xfId="19383" xr:uid="{00000000-0005-0000-0000-00008B4B0000}"/>
    <cellStyle name="Normal 20 3 3 2 8 2" xfId="19384" xr:uid="{00000000-0005-0000-0000-00008C4B0000}"/>
    <cellStyle name="Normal 20 3 3 2 9" xfId="19385" xr:uid="{00000000-0005-0000-0000-00008D4B0000}"/>
    <cellStyle name="Normal 20 3 3 3" xfId="19386" xr:uid="{00000000-0005-0000-0000-00008E4B0000}"/>
    <cellStyle name="Normal 20 3 3 3 2" xfId="19387" xr:uid="{00000000-0005-0000-0000-00008F4B0000}"/>
    <cellStyle name="Normal 20 3 3 3 2 2" xfId="19388" xr:uid="{00000000-0005-0000-0000-0000904B0000}"/>
    <cellStyle name="Normal 20 3 3 3 2 2 2" xfId="19389" xr:uid="{00000000-0005-0000-0000-0000914B0000}"/>
    <cellStyle name="Normal 20 3 3 3 2 2 2 2" xfId="19390" xr:uid="{00000000-0005-0000-0000-0000924B0000}"/>
    <cellStyle name="Normal 20 3 3 3 2 2 3" xfId="19391" xr:uid="{00000000-0005-0000-0000-0000934B0000}"/>
    <cellStyle name="Normal 20 3 3 3 2 3" xfId="19392" xr:uid="{00000000-0005-0000-0000-0000944B0000}"/>
    <cellStyle name="Normal 20 3 3 3 2 3 2" xfId="19393" xr:uid="{00000000-0005-0000-0000-0000954B0000}"/>
    <cellStyle name="Normal 20 3 3 3 2 3 2 2" xfId="19394" xr:uid="{00000000-0005-0000-0000-0000964B0000}"/>
    <cellStyle name="Normal 20 3 3 3 2 3 3" xfId="19395" xr:uid="{00000000-0005-0000-0000-0000974B0000}"/>
    <cellStyle name="Normal 20 3 3 3 2 4" xfId="19396" xr:uid="{00000000-0005-0000-0000-0000984B0000}"/>
    <cellStyle name="Normal 20 3 3 3 2 4 2" xfId="19397" xr:uid="{00000000-0005-0000-0000-0000994B0000}"/>
    <cellStyle name="Normal 20 3 3 3 2 4 2 2" xfId="19398" xr:uid="{00000000-0005-0000-0000-00009A4B0000}"/>
    <cellStyle name="Normal 20 3 3 3 2 4 3" xfId="19399" xr:uid="{00000000-0005-0000-0000-00009B4B0000}"/>
    <cellStyle name="Normal 20 3 3 3 2 5" xfId="19400" xr:uid="{00000000-0005-0000-0000-00009C4B0000}"/>
    <cellStyle name="Normal 20 3 3 3 2 5 2" xfId="19401" xr:uid="{00000000-0005-0000-0000-00009D4B0000}"/>
    <cellStyle name="Normal 20 3 3 3 2 6" xfId="19402" xr:uid="{00000000-0005-0000-0000-00009E4B0000}"/>
    <cellStyle name="Normal 20 3 3 3 2 6 2" xfId="19403" xr:uid="{00000000-0005-0000-0000-00009F4B0000}"/>
    <cellStyle name="Normal 20 3 3 3 2 7" xfId="19404" xr:uid="{00000000-0005-0000-0000-0000A04B0000}"/>
    <cellStyle name="Normal 20 3 3 3 3" xfId="19405" xr:uid="{00000000-0005-0000-0000-0000A14B0000}"/>
    <cellStyle name="Normal 20 3 3 3 3 2" xfId="19406" xr:uid="{00000000-0005-0000-0000-0000A24B0000}"/>
    <cellStyle name="Normal 20 3 3 3 3 2 2" xfId="19407" xr:uid="{00000000-0005-0000-0000-0000A34B0000}"/>
    <cellStyle name="Normal 20 3 3 3 3 3" xfId="19408" xr:uid="{00000000-0005-0000-0000-0000A44B0000}"/>
    <cellStyle name="Normal 20 3 3 3 4" xfId="19409" xr:uid="{00000000-0005-0000-0000-0000A54B0000}"/>
    <cellStyle name="Normal 20 3 3 3 4 2" xfId="19410" xr:uid="{00000000-0005-0000-0000-0000A64B0000}"/>
    <cellStyle name="Normal 20 3 3 3 4 2 2" xfId="19411" xr:uid="{00000000-0005-0000-0000-0000A74B0000}"/>
    <cellStyle name="Normal 20 3 3 3 4 3" xfId="19412" xr:uid="{00000000-0005-0000-0000-0000A84B0000}"/>
    <cellStyle name="Normal 20 3 3 3 5" xfId="19413" xr:uid="{00000000-0005-0000-0000-0000A94B0000}"/>
    <cellStyle name="Normal 20 3 3 3 5 2" xfId="19414" xr:uid="{00000000-0005-0000-0000-0000AA4B0000}"/>
    <cellStyle name="Normal 20 3 3 3 5 2 2" xfId="19415" xr:uid="{00000000-0005-0000-0000-0000AB4B0000}"/>
    <cellStyle name="Normal 20 3 3 3 5 3" xfId="19416" xr:uid="{00000000-0005-0000-0000-0000AC4B0000}"/>
    <cellStyle name="Normal 20 3 3 3 6" xfId="19417" xr:uid="{00000000-0005-0000-0000-0000AD4B0000}"/>
    <cellStyle name="Normal 20 3 3 3 6 2" xfId="19418" xr:uid="{00000000-0005-0000-0000-0000AE4B0000}"/>
    <cellStyle name="Normal 20 3 3 3 7" xfId="19419" xr:uid="{00000000-0005-0000-0000-0000AF4B0000}"/>
    <cellStyle name="Normal 20 3 3 3 7 2" xfId="19420" xr:uid="{00000000-0005-0000-0000-0000B04B0000}"/>
    <cellStyle name="Normal 20 3 3 3 8" xfId="19421" xr:uid="{00000000-0005-0000-0000-0000B14B0000}"/>
    <cellStyle name="Normal 20 3 3 4" xfId="19422" xr:uid="{00000000-0005-0000-0000-0000B24B0000}"/>
    <cellStyle name="Normal 20 3 3 4 2" xfId="19423" xr:uid="{00000000-0005-0000-0000-0000B34B0000}"/>
    <cellStyle name="Normal 20 3 3 4 2 2" xfId="19424" xr:uid="{00000000-0005-0000-0000-0000B44B0000}"/>
    <cellStyle name="Normal 20 3 3 4 2 2 2" xfId="19425" xr:uid="{00000000-0005-0000-0000-0000B54B0000}"/>
    <cellStyle name="Normal 20 3 3 4 2 3" xfId="19426" xr:uid="{00000000-0005-0000-0000-0000B64B0000}"/>
    <cellStyle name="Normal 20 3 3 4 3" xfId="19427" xr:uid="{00000000-0005-0000-0000-0000B74B0000}"/>
    <cellStyle name="Normal 20 3 3 4 3 2" xfId="19428" xr:uid="{00000000-0005-0000-0000-0000B84B0000}"/>
    <cellStyle name="Normal 20 3 3 4 3 2 2" xfId="19429" xr:uid="{00000000-0005-0000-0000-0000B94B0000}"/>
    <cellStyle name="Normal 20 3 3 4 3 3" xfId="19430" xr:uid="{00000000-0005-0000-0000-0000BA4B0000}"/>
    <cellStyle name="Normal 20 3 3 4 4" xfId="19431" xr:uid="{00000000-0005-0000-0000-0000BB4B0000}"/>
    <cellStyle name="Normal 20 3 3 4 4 2" xfId="19432" xr:uid="{00000000-0005-0000-0000-0000BC4B0000}"/>
    <cellStyle name="Normal 20 3 3 4 4 2 2" xfId="19433" xr:uid="{00000000-0005-0000-0000-0000BD4B0000}"/>
    <cellStyle name="Normal 20 3 3 4 4 3" xfId="19434" xr:uid="{00000000-0005-0000-0000-0000BE4B0000}"/>
    <cellStyle name="Normal 20 3 3 4 5" xfId="19435" xr:uid="{00000000-0005-0000-0000-0000BF4B0000}"/>
    <cellStyle name="Normal 20 3 3 4 5 2" xfId="19436" xr:uid="{00000000-0005-0000-0000-0000C04B0000}"/>
    <cellStyle name="Normal 20 3 3 4 6" xfId="19437" xr:uid="{00000000-0005-0000-0000-0000C14B0000}"/>
    <cellStyle name="Normal 20 3 3 4 6 2" xfId="19438" xr:uid="{00000000-0005-0000-0000-0000C24B0000}"/>
    <cellStyle name="Normal 20 3 3 4 7" xfId="19439" xr:uid="{00000000-0005-0000-0000-0000C34B0000}"/>
    <cellStyle name="Normal 20 3 3 5" xfId="19440" xr:uid="{00000000-0005-0000-0000-0000C44B0000}"/>
    <cellStyle name="Normal 20 3 3 5 2" xfId="19441" xr:uid="{00000000-0005-0000-0000-0000C54B0000}"/>
    <cellStyle name="Normal 20 3 3 5 2 2" xfId="19442" xr:uid="{00000000-0005-0000-0000-0000C64B0000}"/>
    <cellStyle name="Normal 20 3 3 5 2 2 2" xfId="19443" xr:uid="{00000000-0005-0000-0000-0000C74B0000}"/>
    <cellStyle name="Normal 20 3 3 5 2 3" xfId="19444" xr:uid="{00000000-0005-0000-0000-0000C84B0000}"/>
    <cellStyle name="Normal 20 3 3 5 3" xfId="19445" xr:uid="{00000000-0005-0000-0000-0000C94B0000}"/>
    <cellStyle name="Normal 20 3 3 5 3 2" xfId="19446" xr:uid="{00000000-0005-0000-0000-0000CA4B0000}"/>
    <cellStyle name="Normal 20 3 3 5 3 2 2" xfId="19447" xr:uid="{00000000-0005-0000-0000-0000CB4B0000}"/>
    <cellStyle name="Normal 20 3 3 5 3 3" xfId="19448" xr:uid="{00000000-0005-0000-0000-0000CC4B0000}"/>
    <cellStyle name="Normal 20 3 3 5 4" xfId="19449" xr:uid="{00000000-0005-0000-0000-0000CD4B0000}"/>
    <cellStyle name="Normal 20 3 3 5 4 2" xfId="19450" xr:uid="{00000000-0005-0000-0000-0000CE4B0000}"/>
    <cellStyle name="Normal 20 3 3 5 4 2 2" xfId="19451" xr:uid="{00000000-0005-0000-0000-0000CF4B0000}"/>
    <cellStyle name="Normal 20 3 3 5 4 3" xfId="19452" xr:uid="{00000000-0005-0000-0000-0000D04B0000}"/>
    <cellStyle name="Normal 20 3 3 5 5" xfId="19453" xr:uid="{00000000-0005-0000-0000-0000D14B0000}"/>
    <cellStyle name="Normal 20 3 3 5 5 2" xfId="19454" xr:uid="{00000000-0005-0000-0000-0000D24B0000}"/>
    <cellStyle name="Normal 20 3 3 5 6" xfId="19455" xr:uid="{00000000-0005-0000-0000-0000D34B0000}"/>
    <cellStyle name="Normal 20 3 3 5 6 2" xfId="19456" xr:uid="{00000000-0005-0000-0000-0000D44B0000}"/>
    <cellStyle name="Normal 20 3 3 5 7" xfId="19457" xr:uid="{00000000-0005-0000-0000-0000D54B0000}"/>
    <cellStyle name="Normal 20 3 3 6" xfId="19458" xr:uid="{00000000-0005-0000-0000-0000D64B0000}"/>
    <cellStyle name="Normal 20 3 3 6 2" xfId="19459" xr:uid="{00000000-0005-0000-0000-0000D74B0000}"/>
    <cellStyle name="Normal 20 3 3 6 2 2" xfId="19460" xr:uid="{00000000-0005-0000-0000-0000D84B0000}"/>
    <cellStyle name="Normal 20 3 3 6 3" xfId="19461" xr:uid="{00000000-0005-0000-0000-0000D94B0000}"/>
    <cellStyle name="Normal 20 3 3 7" xfId="19462" xr:uid="{00000000-0005-0000-0000-0000DA4B0000}"/>
    <cellStyle name="Normal 20 3 3 7 2" xfId="19463" xr:uid="{00000000-0005-0000-0000-0000DB4B0000}"/>
    <cellStyle name="Normal 20 3 3 7 2 2" xfId="19464" xr:uid="{00000000-0005-0000-0000-0000DC4B0000}"/>
    <cellStyle name="Normal 20 3 3 7 3" xfId="19465" xr:uid="{00000000-0005-0000-0000-0000DD4B0000}"/>
    <cellStyle name="Normal 20 3 3 8" xfId="19466" xr:uid="{00000000-0005-0000-0000-0000DE4B0000}"/>
    <cellStyle name="Normal 20 3 3 8 2" xfId="19467" xr:uid="{00000000-0005-0000-0000-0000DF4B0000}"/>
    <cellStyle name="Normal 20 3 3 8 2 2" xfId="19468" xr:uid="{00000000-0005-0000-0000-0000E04B0000}"/>
    <cellStyle name="Normal 20 3 3 8 3" xfId="19469" xr:uid="{00000000-0005-0000-0000-0000E14B0000}"/>
    <cellStyle name="Normal 20 3 3 9" xfId="19470" xr:uid="{00000000-0005-0000-0000-0000E24B0000}"/>
    <cellStyle name="Normal 20 3 3 9 2" xfId="19471" xr:uid="{00000000-0005-0000-0000-0000E34B0000}"/>
    <cellStyle name="Normal 20 3 4" xfId="19472" xr:uid="{00000000-0005-0000-0000-0000E44B0000}"/>
    <cellStyle name="Normal 20 3 4 2" xfId="19473" xr:uid="{00000000-0005-0000-0000-0000E54B0000}"/>
    <cellStyle name="Normal 20 3 4 2 2" xfId="19474" xr:uid="{00000000-0005-0000-0000-0000E64B0000}"/>
    <cellStyle name="Normal 20 3 4 2 2 2" xfId="19475" xr:uid="{00000000-0005-0000-0000-0000E74B0000}"/>
    <cellStyle name="Normal 20 3 4 2 2 2 2" xfId="19476" xr:uid="{00000000-0005-0000-0000-0000E84B0000}"/>
    <cellStyle name="Normal 20 3 4 2 2 3" xfId="19477" xr:uid="{00000000-0005-0000-0000-0000E94B0000}"/>
    <cellStyle name="Normal 20 3 4 2 3" xfId="19478" xr:uid="{00000000-0005-0000-0000-0000EA4B0000}"/>
    <cellStyle name="Normal 20 3 4 2 3 2" xfId="19479" xr:uid="{00000000-0005-0000-0000-0000EB4B0000}"/>
    <cellStyle name="Normal 20 3 4 2 3 2 2" xfId="19480" xr:uid="{00000000-0005-0000-0000-0000EC4B0000}"/>
    <cellStyle name="Normal 20 3 4 2 3 3" xfId="19481" xr:uid="{00000000-0005-0000-0000-0000ED4B0000}"/>
    <cellStyle name="Normal 20 3 4 2 4" xfId="19482" xr:uid="{00000000-0005-0000-0000-0000EE4B0000}"/>
    <cellStyle name="Normal 20 3 4 2 4 2" xfId="19483" xr:uid="{00000000-0005-0000-0000-0000EF4B0000}"/>
    <cellStyle name="Normal 20 3 4 2 4 2 2" xfId="19484" xr:uid="{00000000-0005-0000-0000-0000F04B0000}"/>
    <cellStyle name="Normal 20 3 4 2 4 3" xfId="19485" xr:uid="{00000000-0005-0000-0000-0000F14B0000}"/>
    <cellStyle name="Normal 20 3 4 2 5" xfId="19486" xr:uid="{00000000-0005-0000-0000-0000F24B0000}"/>
    <cellStyle name="Normal 20 3 4 2 5 2" xfId="19487" xr:uid="{00000000-0005-0000-0000-0000F34B0000}"/>
    <cellStyle name="Normal 20 3 4 2 6" xfId="19488" xr:uid="{00000000-0005-0000-0000-0000F44B0000}"/>
    <cellStyle name="Normal 20 3 4 2 6 2" xfId="19489" xr:uid="{00000000-0005-0000-0000-0000F54B0000}"/>
    <cellStyle name="Normal 20 3 4 2 7" xfId="19490" xr:uid="{00000000-0005-0000-0000-0000F64B0000}"/>
    <cellStyle name="Normal 20 3 4 3" xfId="19491" xr:uid="{00000000-0005-0000-0000-0000F74B0000}"/>
    <cellStyle name="Normal 20 3 4 3 2" xfId="19492" xr:uid="{00000000-0005-0000-0000-0000F84B0000}"/>
    <cellStyle name="Normal 20 3 4 3 2 2" xfId="19493" xr:uid="{00000000-0005-0000-0000-0000F94B0000}"/>
    <cellStyle name="Normal 20 3 4 3 2 2 2" xfId="19494" xr:uid="{00000000-0005-0000-0000-0000FA4B0000}"/>
    <cellStyle name="Normal 20 3 4 3 2 3" xfId="19495" xr:uid="{00000000-0005-0000-0000-0000FB4B0000}"/>
    <cellStyle name="Normal 20 3 4 3 3" xfId="19496" xr:uid="{00000000-0005-0000-0000-0000FC4B0000}"/>
    <cellStyle name="Normal 20 3 4 3 3 2" xfId="19497" xr:uid="{00000000-0005-0000-0000-0000FD4B0000}"/>
    <cellStyle name="Normal 20 3 4 3 3 2 2" xfId="19498" xr:uid="{00000000-0005-0000-0000-0000FE4B0000}"/>
    <cellStyle name="Normal 20 3 4 3 3 3" xfId="19499" xr:uid="{00000000-0005-0000-0000-0000FF4B0000}"/>
    <cellStyle name="Normal 20 3 4 3 4" xfId="19500" xr:uid="{00000000-0005-0000-0000-0000004C0000}"/>
    <cellStyle name="Normal 20 3 4 3 4 2" xfId="19501" xr:uid="{00000000-0005-0000-0000-0000014C0000}"/>
    <cellStyle name="Normal 20 3 4 3 4 2 2" xfId="19502" xr:uid="{00000000-0005-0000-0000-0000024C0000}"/>
    <cellStyle name="Normal 20 3 4 3 4 3" xfId="19503" xr:uid="{00000000-0005-0000-0000-0000034C0000}"/>
    <cellStyle name="Normal 20 3 4 3 5" xfId="19504" xr:uid="{00000000-0005-0000-0000-0000044C0000}"/>
    <cellStyle name="Normal 20 3 4 3 5 2" xfId="19505" xr:uid="{00000000-0005-0000-0000-0000054C0000}"/>
    <cellStyle name="Normal 20 3 4 3 6" xfId="19506" xr:uid="{00000000-0005-0000-0000-0000064C0000}"/>
    <cellStyle name="Normal 20 3 4 3 6 2" xfId="19507" xr:uid="{00000000-0005-0000-0000-0000074C0000}"/>
    <cellStyle name="Normal 20 3 4 3 7" xfId="19508" xr:uid="{00000000-0005-0000-0000-0000084C0000}"/>
    <cellStyle name="Normal 20 3 4 4" xfId="19509" xr:uid="{00000000-0005-0000-0000-0000094C0000}"/>
    <cellStyle name="Normal 20 3 4 4 2" xfId="19510" xr:uid="{00000000-0005-0000-0000-00000A4C0000}"/>
    <cellStyle name="Normal 20 3 4 4 2 2" xfId="19511" xr:uid="{00000000-0005-0000-0000-00000B4C0000}"/>
    <cellStyle name="Normal 20 3 4 4 3" xfId="19512" xr:uid="{00000000-0005-0000-0000-00000C4C0000}"/>
    <cellStyle name="Normal 20 3 4 5" xfId="19513" xr:uid="{00000000-0005-0000-0000-00000D4C0000}"/>
    <cellStyle name="Normal 20 3 4 5 2" xfId="19514" xr:uid="{00000000-0005-0000-0000-00000E4C0000}"/>
    <cellStyle name="Normal 20 3 4 5 2 2" xfId="19515" xr:uid="{00000000-0005-0000-0000-00000F4C0000}"/>
    <cellStyle name="Normal 20 3 4 5 3" xfId="19516" xr:uid="{00000000-0005-0000-0000-0000104C0000}"/>
    <cellStyle name="Normal 20 3 4 6" xfId="19517" xr:uid="{00000000-0005-0000-0000-0000114C0000}"/>
    <cellStyle name="Normal 20 3 4 6 2" xfId="19518" xr:uid="{00000000-0005-0000-0000-0000124C0000}"/>
    <cellStyle name="Normal 20 3 4 6 2 2" xfId="19519" xr:uid="{00000000-0005-0000-0000-0000134C0000}"/>
    <cellStyle name="Normal 20 3 4 6 3" xfId="19520" xr:uid="{00000000-0005-0000-0000-0000144C0000}"/>
    <cellStyle name="Normal 20 3 4 7" xfId="19521" xr:uid="{00000000-0005-0000-0000-0000154C0000}"/>
    <cellStyle name="Normal 20 3 4 7 2" xfId="19522" xr:uid="{00000000-0005-0000-0000-0000164C0000}"/>
    <cellStyle name="Normal 20 3 4 8" xfId="19523" xr:uid="{00000000-0005-0000-0000-0000174C0000}"/>
    <cellStyle name="Normal 20 3 4 8 2" xfId="19524" xr:uid="{00000000-0005-0000-0000-0000184C0000}"/>
    <cellStyle name="Normal 20 3 4 9" xfId="19525" xr:uid="{00000000-0005-0000-0000-0000194C0000}"/>
    <cellStyle name="Normal 20 3 5" xfId="19526" xr:uid="{00000000-0005-0000-0000-00001A4C0000}"/>
    <cellStyle name="Normal 20 3 5 2" xfId="19527" xr:uid="{00000000-0005-0000-0000-00001B4C0000}"/>
    <cellStyle name="Normal 20 3 5 2 2" xfId="19528" xr:uid="{00000000-0005-0000-0000-00001C4C0000}"/>
    <cellStyle name="Normal 20 3 5 2 2 2" xfId="19529" xr:uid="{00000000-0005-0000-0000-00001D4C0000}"/>
    <cellStyle name="Normal 20 3 5 2 2 2 2" xfId="19530" xr:uid="{00000000-0005-0000-0000-00001E4C0000}"/>
    <cellStyle name="Normal 20 3 5 2 2 3" xfId="19531" xr:uid="{00000000-0005-0000-0000-00001F4C0000}"/>
    <cellStyle name="Normal 20 3 5 2 3" xfId="19532" xr:uid="{00000000-0005-0000-0000-0000204C0000}"/>
    <cellStyle name="Normal 20 3 5 2 3 2" xfId="19533" xr:uid="{00000000-0005-0000-0000-0000214C0000}"/>
    <cellStyle name="Normal 20 3 5 2 3 2 2" xfId="19534" xr:uid="{00000000-0005-0000-0000-0000224C0000}"/>
    <cellStyle name="Normal 20 3 5 2 3 3" xfId="19535" xr:uid="{00000000-0005-0000-0000-0000234C0000}"/>
    <cellStyle name="Normal 20 3 5 2 4" xfId="19536" xr:uid="{00000000-0005-0000-0000-0000244C0000}"/>
    <cellStyle name="Normal 20 3 5 2 4 2" xfId="19537" xr:uid="{00000000-0005-0000-0000-0000254C0000}"/>
    <cellStyle name="Normal 20 3 5 2 4 2 2" xfId="19538" xr:uid="{00000000-0005-0000-0000-0000264C0000}"/>
    <cellStyle name="Normal 20 3 5 2 4 3" xfId="19539" xr:uid="{00000000-0005-0000-0000-0000274C0000}"/>
    <cellStyle name="Normal 20 3 5 2 5" xfId="19540" xr:uid="{00000000-0005-0000-0000-0000284C0000}"/>
    <cellStyle name="Normal 20 3 5 2 5 2" xfId="19541" xr:uid="{00000000-0005-0000-0000-0000294C0000}"/>
    <cellStyle name="Normal 20 3 5 2 6" xfId="19542" xr:uid="{00000000-0005-0000-0000-00002A4C0000}"/>
    <cellStyle name="Normal 20 3 5 2 6 2" xfId="19543" xr:uid="{00000000-0005-0000-0000-00002B4C0000}"/>
    <cellStyle name="Normal 20 3 5 2 7" xfId="19544" xr:uid="{00000000-0005-0000-0000-00002C4C0000}"/>
    <cellStyle name="Normal 20 3 5 3" xfId="19545" xr:uid="{00000000-0005-0000-0000-00002D4C0000}"/>
    <cellStyle name="Normal 20 3 5 3 2" xfId="19546" xr:uid="{00000000-0005-0000-0000-00002E4C0000}"/>
    <cellStyle name="Normal 20 3 5 3 2 2" xfId="19547" xr:uid="{00000000-0005-0000-0000-00002F4C0000}"/>
    <cellStyle name="Normal 20 3 5 3 3" xfId="19548" xr:uid="{00000000-0005-0000-0000-0000304C0000}"/>
    <cellStyle name="Normal 20 3 5 4" xfId="19549" xr:uid="{00000000-0005-0000-0000-0000314C0000}"/>
    <cellStyle name="Normal 20 3 5 4 2" xfId="19550" xr:uid="{00000000-0005-0000-0000-0000324C0000}"/>
    <cellStyle name="Normal 20 3 5 4 2 2" xfId="19551" xr:uid="{00000000-0005-0000-0000-0000334C0000}"/>
    <cellStyle name="Normal 20 3 5 4 3" xfId="19552" xr:uid="{00000000-0005-0000-0000-0000344C0000}"/>
    <cellStyle name="Normal 20 3 5 5" xfId="19553" xr:uid="{00000000-0005-0000-0000-0000354C0000}"/>
    <cellStyle name="Normal 20 3 5 5 2" xfId="19554" xr:uid="{00000000-0005-0000-0000-0000364C0000}"/>
    <cellStyle name="Normal 20 3 5 5 2 2" xfId="19555" xr:uid="{00000000-0005-0000-0000-0000374C0000}"/>
    <cellStyle name="Normal 20 3 5 5 3" xfId="19556" xr:uid="{00000000-0005-0000-0000-0000384C0000}"/>
    <cellStyle name="Normal 20 3 5 6" xfId="19557" xr:uid="{00000000-0005-0000-0000-0000394C0000}"/>
    <cellStyle name="Normal 20 3 5 6 2" xfId="19558" xr:uid="{00000000-0005-0000-0000-00003A4C0000}"/>
    <cellStyle name="Normal 20 3 5 7" xfId="19559" xr:uid="{00000000-0005-0000-0000-00003B4C0000}"/>
    <cellStyle name="Normal 20 3 5 7 2" xfId="19560" xr:uid="{00000000-0005-0000-0000-00003C4C0000}"/>
    <cellStyle name="Normal 20 3 5 8" xfId="19561" xr:uid="{00000000-0005-0000-0000-00003D4C0000}"/>
    <cellStyle name="Normal 20 3 6" xfId="19562" xr:uid="{00000000-0005-0000-0000-00003E4C0000}"/>
    <cellStyle name="Normal 20 3 6 2" xfId="19563" xr:uid="{00000000-0005-0000-0000-00003F4C0000}"/>
    <cellStyle name="Normal 20 3 6 2 2" xfId="19564" xr:uid="{00000000-0005-0000-0000-0000404C0000}"/>
    <cellStyle name="Normal 20 3 6 2 2 2" xfId="19565" xr:uid="{00000000-0005-0000-0000-0000414C0000}"/>
    <cellStyle name="Normal 20 3 6 2 3" xfId="19566" xr:uid="{00000000-0005-0000-0000-0000424C0000}"/>
    <cellStyle name="Normal 20 3 6 3" xfId="19567" xr:uid="{00000000-0005-0000-0000-0000434C0000}"/>
    <cellStyle name="Normal 20 3 6 3 2" xfId="19568" xr:uid="{00000000-0005-0000-0000-0000444C0000}"/>
    <cellStyle name="Normal 20 3 6 3 2 2" xfId="19569" xr:uid="{00000000-0005-0000-0000-0000454C0000}"/>
    <cellStyle name="Normal 20 3 6 3 3" xfId="19570" xr:uid="{00000000-0005-0000-0000-0000464C0000}"/>
    <cellStyle name="Normal 20 3 6 4" xfId="19571" xr:uid="{00000000-0005-0000-0000-0000474C0000}"/>
    <cellStyle name="Normal 20 3 6 4 2" xfId="19572" xr:uid="{00000000-0005-0000-0000-0000484C0000}"/>
    <cellStyle name="Normal 20 3 6 4 2 2" xfId="19573" xr:uid="{00000000-0005-0000-0000-0000494C0000}"/>
    <cellStyle name="Normal 20 3 6 4 3" xfId="19574" xr:uid="{00000000-0005-0000-0000-00004A4C0000}"/>
    <cellStyle name="Normal 20 3 6 5" xfId="19575" xr:uid="{00000000-0005-0000-0000-00004B4C0000}"/>
    <cellStyle name="Normal 20 3 6 5 2" xfId="19576" xr:uid="{00000000-0005-0000-0000-00004C4C0000}"/>
    <cellStyle name="Normal 20 3 6 6" xfId="19577" xr:uid="{00000000-0005-0000-0000-00004D4C0000}"/>
    <cellStyle name="Normal 20 3 6 6 2" xfId="19578" xr:uid="{00000000-0005-0000-0000-00004E4C0000}"/>
    <cellStyle name="Normal 20 3 6 7" xfId="19579" xr:uid="{00000000-0005-0000-0000-00004F4C0000}"/>
    <cellStyle name="Normal 20 3 7" xfId="19580" xr:uid="{00000000-0005-0000-0000-0000504C0000}"/>
    <cellStyle name="Normal 20 3 7 2" xfId="19581" xr:uid="{00000000-0005-0000-0000-0000514C0000}"/>
    <cellStyle name="Normal 20 3 7 2 2" xfId="19582" xr:uid="{00000000-0005-0000-0000-0000524C0000}"/>
    <cellStyle name="Normal 20 3 7 2 2 2" xfId="19583" xr:uid="{00000000-0005-0000-0000-0000534C0000}"/>
    <cellStyle name="Normal 20 3 7 2 3" xfId="19584" xr:uid="{00000000-0005-0000-0000-0000544C0000}"/>
    <cellStyle name="Normal 20 3 7 3" xfId="19585" xr:uid="{00000000-0005-0000-0000-0000554C0000}"/>
    <cellStyle name="Normal 20 3 7 3 2" xfId="19586" xr:uid="{00000000-0005-0000-0000-0000564C0000}"/>
    <cellStyle name="Normal 20 3 7 3 2 2" xfId="19587" xr:uid="{00000000-0005-0000-0000-0000574C0000}"/>
    <cellStyle name="Normal 20 3 7 3 3" xfId="19588" xr:uid="{00000000-0005-0000-0000-0000584C0000}"/>
    <cellStyle name="Normal 20 3 7 4" xfId="19589" xr:uid="{00000000-0005-0000-0000-0000594C0000}"/>
    <cellStyle name="Normal 20 3 7 4 2" xfId="19590" xr:uid="{00000000-0005-0000-0000-00005A4C0000}"/>
    <cellStyle name="Normal 20 3 7 4 2 2" xfId="19591" xr:uid="{00000000-0005-0000-0000-00005B4C0000}"/>
    <cellStyle name="Normal 20 3 7 4 3" xfId="19592" xr:uid="{00000000-0005-0000-0000-00005C4C0000}"/>
    <cellStyle name="Normal 20 3 7 5" xfId="19593" xr:uid="{00000000-0005-0000-0000-00005D4C0000}"/>
    <cellStyle name="Normal 20 3 7 5 2" xfId="19594" xr:uid="{00000000-0005-0000-0000-00005E4C0000}"/>
    <cellStyle name="Normal 20 3 7 6" xfId="19595" xr:uid="{00000000-0005-0000-0000-00005F4C0000}"/>
    <cellStyle name="Normal 20 3 7 6 2" xfId="19596" xr:uid="{00000000-0005-0000-0000-0000604C0000}"/>
    <cellStyle name="Normal 20 3 7 7" xfId="19597" xr:uid="{00000000-0005-0000-0000-0000614C0000}"/>
    <cellStyle name="Normal 20 3 8" xfId="19598" xr:uid="{00000000-0005-0000-0000-0000624C0000}"/>
    <cellStyle name="Normal 20 3 8 2" xfId="19599" xr:uid="{00000000-0005-0000-0000-0000634C0000}"/>
    <cellStyle name="Normal 20 3 8 2 2" xfId="19600" xr:uid="{00000000-0005-0000-0000-0000644C0000}"/>
    <cellStyle name="Normal 20 3 8 3" xfId="19601" xr:uid="{00000000-0005-0000-0000-0000654C0000}"/>
    <cellStyle name="Normal 20 3 9" xfId="19602" xr:uid="{00000000-0005-0000-0000-0000664C0000}"/>
    <cellStyle name="Normal 20 3 9 2" xfId="19603" xr:uid="{00000000-0005-0000-0000-0000674C0000}"/>
    <cellStyle name="Normal 20 3 9 2 2" xfId="19604" xr:uid="{00000000-0005-0000-0000-0000684C0000}"/>
    <cellStyle name="Normal 20 3 9 3" xfId="19605" xr:uid="{00000000-0005-0000-0000-0000694C0000}"/>
    <cellStyle name="Normal 20 3_Confidential Information" xfId="19606" xr:uid="{00000000-0005-0000-0000-00006A4C0000}"/>
    <cellStyle name="Normal 20 4" xfId="504" xr:uid="{00000000-0005-0000-0000-00006B4C0000}"/>
    <cellStyle name="Normal 20 4 10" xfId="19607" xr:uid="{00000000-0005-0000-0000-00006C4C0000}"/>
    <cellStyle name="Normal 20 4 10 2" xfId="19608" xr:uid="{00000000-0005-0000-0000-00006D4C0000}"/>
    <cellStyle name="Normal 20 4 11" xfId="19609" xr:uid="{00000000-0005-0000-0000-00006E4C0000}"/>
    <cellStyle name="Normal 20 4 2" xfId="19610" xr:uid="{00000000-0005-0000-0000-00006F4C0000}"/>
    <cellStyle name="Normal 20 4 2 2" xfId="19611" xr:uid="{00000000-0005-0000-0000-0000704C0000}"/>
    <cellStyle name="Normal 20 4 2 2 2" xfId="19612" xr:uid="{00000000-0005-0000-0000-0000714C0000}"/>
    <cellStyle name="Normal 20 4 2 2 2 2" xfId="19613" xr:uid="{00000000-0005-0000-0000-0000724C0000}"/>
    <cellStyle name="Normal 20 4 2 2 2 2 2" xfId="19614" xr:uid="{00000000-0005-0000-0000-0000734C0000}"/>
    <cellStyle name="Normal 20 4 2 2 2 3" xfId="19615" xr:uid="{00000000-0005-0000-0000-0000744C0000}"/>
    <cellStyle name="Normal 20 4 2 2 3" xfId="19616" xr:uid="{00000000-0005-0000-0000-0000754C0000}"/>
    <cellStyle name="Normal 20 4 2 2 3 2" xfId="19617" xr:uid="{00000000-0005-0000-0000-0000764C0000}"/>
    <cellStyle name="Normal 20 4 2 2 3 2 2" xfId="19618" xr:uid="{00000000-0005-0000-0000-0000774C0000}"/>
    <cellStyle name="Normal 20 4 2 2 3 3" xfId="19619" xr:uid="{00000000-0005-0000-0000-0000784C0000}"/>
    <cellStyle name="Normal 20 4 2 2 4" xfId="19620" xr:uid="{00000000-0005-0000-0000-0000794C0000}"/>
    <cellStyle name="Normal 20 4 2 2 4 2" xfId="19621" xr:uid="{00000000-0005-0000-0000-00007A4C0000}"/>
    <cellStyle name="Normal 20 4 2 2 4 2 2" xfId="19622" xr:uid="{00000000-0005-0000-0000-00007B4C0000}"/>
    <cellStyle name="Normal 20 4 2 2 4 3" xfId="19623" xr:uid="{00000000-0005-0000-0000-00007C4C0000}"/>
    <cellStyle name="Normal 20 4 2 2 5" xfId="19624" xr:uid="{00000000-0005-0000-0000-00007D4C0000}"/>
    <cellStyle name="Normal 20 4 2 2 5 2" xfId="19625" xr:uid="{00000000-0005-0000-0000-00007E4C0000}"/>
    <cellStyle name="Normal 20 4 2 2 6" xfId="19626" xr:uid="{00000000-0005-0000-0000-00007F4C0000}"/>
    <cellStyle name="Normal 20 4 2 2 6 2" xfId="19627" xr:uid="{00000000-0005-0000-0000-0000804C0000}"/>
    <cellStyle name="Normal 20 4 2 2 7" xfId="19628" xr:uid="{00000000-0005-0000-0000-0000814C0000}"/>
    <cellStyle name="Normal 20 4 2 3" xfId="19629" xr:uid="{00000000-0005-0000-0000-0000824C0000}"/>
    <cellStyle name="Normal 20 4 2 3 2" xfId="19630" xr:uid="{00000000-0005-0000-0000-0000834C0000}"/>
    <cellStyle name="Normal 20 4 2 3 2 2" xfId="19631" xr:uid="{00000000-0005-0000-0000-0000844C0000}"/>
    <cellStyle name="Normal 20 4 2 3 2 2 2" xfId="19632" xr:uid="{00000000-0005-0000-0000-0000854C0000}"/>
    <cellStyle name="Normal 20 4 2 3 2 3" xfId="19633" xr:uid="{00000000-0005-0000-0000-0000864C0000}"/>
    <cellStyle name="Normal 20 4 2 3 3" xfId="19634" xr:uid="{00000000-0005-0000-0000-0000874C0000}"/>
    <cellStyle name="Normal 20 4 2 3 3 2" xfId="19635" xr:uid="{00000000-0005-0000-0000-0000884C0000}"/>
    <cellStyle name="Normal 20 4 2 3 3 2 2" xfId="19636" xr:uid="{00000000-0005-0000-0000-0000894C0000}"/>
    <cellStyle name="Normal 20 4 2 3 3 3" xfId="19637" xr:uid="{00000000-0005-0000-0000-00008A4C0000}"/>
    <cellStyle name="Normal 20 4 2 3 4" xfId="19638" xr:uid="{00000000-0005-0000-0000-00008B4C0000}"/>
    <cellStyle name="Normal 20 4 2 3 4 2" xfId="19639" xr:uid="{00000000-0005-0000-0000-00008C4C0000}"/>
    <cellStyle name="Normal 20 4 2 3 4 2 2" xfId="19640" xr:uid="{00000000-0005-0000-0000-00008D4C0000}"/>
    <cellStyle name="Normal 20 4 2 3 4 3" xfId="19641" xr:uid="{00000000-0005-0000-0000-00008E4C0000}"/>
    <cellStyle name="Normal 20 4 2 3 5" xfId="19642" xr:uid="{00000000-0005-0000-0000-00008F4C0000}"/>
    <cellStyle name="Normal 20 4 2 3 5 2" xfId="19643" xr:uid="{00000000-0005-0000-0000-0000904C0000}"/>
    <cellStyle name="Normal 20 4 2 3 6" xfId="19644" xr:uid="{00000000-0005-0000-0000-0000914C0000}"/>
    <cellStyle name="Normal 20 4 2 3 6 2" xfId="19645" xr:uid="{00000000-0005-0000-0000-0000924C0000}"/>
    <cellStyle name="Normal 20 4 2 3 7" xfId="19646" xr:uid="{00000000-0005-0000-0000-0000934C0000}"/>
    <cellStyle name="Normal 20 4 2 4" xfId="19647" xr:uid="{00000000-0005-0000-0000-0000944C0000}"/>
    <cellStyle name="Normal 20 4 2 4 2" xfId="19648" xr:uid="{00000000-0005-0000-0000-0000954C0000}"/>
    <cellStyle name="Normal 20 4 2 4 2 2" xfId="19649" xr:uid="{00000000-0005-0000-0000-0000964C0000}"/>
    <cellStyle name="Normal 20 4 2 4 3" xfId="19650" xr:uid="{00000000-0005-0000-0000-0000974C0000}"/>
    <cellStyle name="Normal 20 4 2 5" xfId="19651" xr:uid="{00000000-0005-0000-0000-0000984C0000}"/>
    <cellStyle name="Normal 20 4 2 5 2" xfId="19652" xr:uid="{00000000-0005-0000-0000-0000994C0000}"/>
    <cellStyle name="Normal 20 4 2 5 2 2" xfId="19653" xr:uid="{00000000-0005-0000-0000-00009A4C0000}"/>
    <cellStyle name="Normal 20 4 2 5 3" xfId="19654" xr:uid="{00000000-0005-0000-0000-00009B4C0000}"/>
    <cellStyle name="Normal 20 4 2 6" xfId="19655" xr:uid="{00000000-0005-0000-0000-00009C4C0000}"/>
    <cellStyle name="Normal 20 4 2 6 2" xfId="19656" xr:uid="{00000000-0005-0000-0000-00009D4C0000}"/>
    <cellStyle name="Normal 20 4 2 6 2 2" xfId="19657" xr:uid="{00000000-0005-0000-0000-00009E4C0000}"/>
    <cellStyle name="Normal 20 4 2 6 3" xfId="19658" xr:uid="{00000000-0005-0000-0000-00009F4C0000}"/>
    <cellStyle name="Normal 20 4 2 7" xfId="19659" xr:uid="{00000000-0005-0000-0000-0000A04C0000}"/>
    <cellStyle name="Normal 20 4 2 7 2" xfId="19660" xr:uid="{00000000-0005-0000-0000-0000A14C0000}"/>
    <cellStyle name="Normal 20 4 2 8" xfId="19661" xr:uid="{00000000-0005-0000-0000-0000A24C0000}"/>
    <cellStyle name="Normal 20 4 2 8 2" xfId="19662" xr:uid="{00000000-0005-0000-0000-0000A34C0000}"/>
    <cellStyle name="Normal 20 4 2 9" xfId="19663" xr:uid="{00000000-0005-0000-0000-0000A44C0000}"/>
    <cellStyle name="Normal 20 4 3" xfId="19664" xr:uid="{00000000-0005-0000-0000-0000A54C0000}"/>
    <cellStyle name="Normal 20 4 3 2" xfId="19665" xr:uid="{00000000-0005-0000-0000-0000A64C0000}"/>
    <cellStyle name="Normal 20 4 3 2 2" xfId="19666" xr:uid="{00000000-0005-0000-0000-0000A74C0000}"/>
    <cellStyle name="Normal 20 4 3 2 2 2" xfId="19667" xr:uid="{00000000-0005-0000-0000-0000A84C0000}"/>
    <cellStyle name="Normal 20 4 3 2 2 2 2" xfId="19668" xr:uid="{00000000-0005-0000-0000-0000A94C0000}"/>
    <cellStyle name="Normal 20 4 3 2 2 3" xfId="19669" xr:uid="{00000000-0005-0000-0000-0000AA4C0000}"/>
    <cellStyle name="Normal 20 4 3 2 3" xfId="19670" xr:uid="{00000000-0005-0000-0000-0000AB4C0000}"/>
    <cellStyle name="Normal 20 4 3 2 3 2" xfId="19671" xr:uid="{00000000-0005-0000-0000-0000AC4C0000}"/>
    <cellStyle name="Normal 20 4 3 2 3 2 2" xfId="19672" xr:uid="{00000000-0005-0000-0000-0000AD4C0000}"/>
    <cellStyle name="Normal 20 4 3 2 3 3" xfId="19673" xr:uid="{00000000-0005-0000-0000-0000AE4C0000}"/>
    <cellStyle name="Normal 20 4 3 2 4" xfId="19674" xr:uid="{00000000-0005-0000-0000-0000AF4C0000}"/>
    <cellStyle name="Normal 20 4 3 2 4 2" xfId="19675" xr:uid="{00000000-0005-0000-0000-0000B04C0000}"/>
    <cellStyle name="Normal 20 4 3 2 4 2 2" xfId="19676" xr:uid="{00000000-0005-0000-0000-0000B14C0000}"/>
    <cellStyle name="Normal 20 4 3 2 4 3" xfId="19677" xr:uid="{00000000-0005-0000-0000-0000B24C0000}"/>
    <cellStyle name="Normal 20 4 3 2 5" xfId="19678" xr:uid="{00000000-0005-0000-0000-0000B34C0000}"/>
    <cellStyle name="Normal 20 4 3 2 5 2" xfId="19679" xr:uid="{00000000-0005-0000-0000-0000B44C0000}"/>
    <cellStyle name="Normal 20 4 3 2 6" xfId="19680" xr:uid="{00000000-0005-0000-0000-0000B54C0000}"/>
    <cellStyle name="Normal 20 4 3 2 6 2" xfId="19681" xr:uid="{00000000-0005-0000-0000-0000B64C0000}"/>
    <cellStyle name="Normal 20 4 3 2 7" xfId="19682" xr:uid="{00000000-0005-0000-0000-0000B74C0000}"/>
    <cellStyle name="Normal 20 4 3 3" xfId="19683" xr:uid="{00000000-0005-0000-0000-0000B84C0000}"/>
    <cellStyle name="Normal 20 4 3 3 2" xfId="19684" xr:uid="{00000000-0005-0000-0000-0000B94C0000}"/>
    <cellStyle name="Normal 20 4 3 3 2 2" xfId="19685" xr:uid="{00000000-0005-0000-0000-0000BA4C0000}"/>
    <cellStyle name="Normal 20 4 3 3 3" xfId="19686" xr:uid="{00000000-0005-0000-0000-0000BB4C0000}"/>
    <cellStyle name="Normal 20 4 3 4" xfId="19687" xr:uid="{00000000-0005-0000-0000-0000BC4C0000}"/>
    <cellStyle name="Normal 20 4 3 4 2" xfId="19688" xr:uid="{00000000-0005-0000-0000-0000BD4C0000}"/>
    <cellStyle name="Normal 20 4 3 4 2 2" xfId="19689" xr:uid="{00000000-0005-0000-0000-0000BE4C0000}"/>
    <cellStyle name="Normal 20 4 3 4 3" xfId="19690" xr:uid="{00000000-0005-0000-0000-0000BF4C0000}"/>
    <cellStyle name="Normal 20 4 3 5" xfId="19691" xr:uid="{00000000-0005-0000-0000-0000C04C0000}"/>
    <cellStyle name="Normal 20 4 3 5 2" xfId="19692" xr:uid="{00000000-0005-0000-0000-0000C14C0000}"/>
    <cellStyle name="Normal 20 4 3 5 2 2" xfId="19693" xr:uid="{00000000-0005-0000-0000-0000C24C0000}"/>
    <cellStyle name="Normal 20 4 3 5 3" xfId="19694" xr:uid="{00000000-0005-0000-0000-0000C34C0000}"/>
    <cellStyle name="Normal 20 4 3 6" xfId="19695" xr:uid="{00000000-0005-0000-0000-0000C44C0000}"/>
    <cellStyle name="Normal 20 4 3 6 2" xfId="19696" xr:uid="{00000000-0005-0000-0000-0000C54C0000}"/>
    <cellStyle name="Normal 20 4 3 7" xfId="19697" xr:uid="{00000000-0005-0000-0000-0000C64C0000}"/>
    <cellStyle name="Normal 20 4 3 7 2" xfId="19698" xr:uid="{00000000-0005-0000-0000-0000C74C0000}"/>
    <cellStyle name="Normal 20 4 3 8" xfId="19699" xr:uid="{00000000-0005-0000-0000-0000C84C0000}"/>
    <cellStyle name="Normal 20 4 4" xfId="19700" xr:uid="{00000000-0005-0000-0000-0000C94C0000}"/>
    <cellStyle name="Normal 20 4 4 2" xfId="19701" xr:uid="{00000000-0005-0000-0000-0000CA4C0000}"/>
    <cellStyle name="Normal 20 4 4 2 2" xfId="19702" xr:uid="{00000000-0005-0000-0000-0000CB4C0000}"/>
    <cellStyle name="Normal 20 4 4 2 2 2" xfId="19703" xr:uid="{00000000-0005-0000-0000-0000CC4C0000}"/>
    <cellStyle name="Normal 20 4 4 2 3" xfId="19704" xr:uid="{00000000-0005-0000-0000-0000CD4C0000}"/>
    <cellStyle name="Normal 20 4 4 3" xfId="19705" xr:uid="{00000000-0005-0000-0000-0000CE4C0000}"/>
    <cellStyle name="Normal 20 4 4 3 2" xfId="19706" xr:uid="{00000000-0005-0000-0000-0000CF4C0000}"/>
    <cellStyle name="Normal 20 4 4 3 2 2" xfId="19707" xr:uid="{00000000-0005-0000-0000-0000D04C0000}"/>
    <cellStyle name="Normal 20 4 4 3 3" xfId="19708" xr:uid="{00000000-0005-0000-0000-0000D14C0000}"/>
    <cellStyle name="Normal 20 4 4 4" xfId="19709" xr:uid="{00000000-0005-0000-0000-0000D24C0000}"/>
    <cellStyle name="Normal 20 4 4 4 2" xfId="19710" xr:uid="{00000000-0005-0000-0000-0000D34C0000}"/>
    <cellStyle name="Normal 20 4 4 4 2 2" xfId="19711" xr:uid="{00000000-0005-0000-0000-0000D44C0000}"/>
    <cellStyle name="Normal 20 4 4 4 3" xfId="19712" xr:uid="{00000000-0005-0000-0000-0000D54C0000}"/>
    <cellStyle name="Normal 20 4 4 5" xfId="19713" xr:uid="{00000000-0005-0000-0000-0000D64C0000}"/>
    <cellStyle name="Normal 20 4 4 5 2" xfId="19714" xr:uid="{00000000-0005-0000-0000-0000D74C0000}"/>
    <cellStyle name="Normal 20 4 4 6" xfId="19715" xr:uid="{00000000-0005-0000-0000-0000D84C0000}"/>
    <cellStyle name="Normal 20 4 4 6 2" xfId="19716" xr:uid="{00000000-0005-0000-0000-0000D94C0000}"/>
    <cellStyle name="Normal 20 4 4 7" xfId="19717" xr:uid="{00000000-0005-0000-0000-0000DA4C0000}"/>
    <cellStyle name="Normal 20 4 5" xfId="19718" xr:uid="{00000000-0005-0000-0000-0000DB4C0000}"/>
    <cellStyle name="Normal 20 4 5 2" xfId="19719" xr:uid="{00000000-0005-0000-0000-0000DC4C0000}"/>
    <cellStyle name="Normal 20 4 5 2 2" xfId="19720" xr:uid="{00000000-0005-0000-0000-0000DD4C0000}"/>
    <cellStyle name="Normal 20 4 5 2 2 2" xfId="19721" xr:uid="{00000000-0005-0000-0000-0000DE4C0000}"/>
    <cellStyle name="Normal 20 4 5 2 3" xfId="19722" xr:uid="{00000000-0005-0000-0000-0000DF4C0000}"/>
    <cellStyle name="Normal 20 4 5 3" xfId="19723" xr:uid="{00000000-0005-0000-0000-0000E04C0000}"/>
    <cellStyle name="Normal 20 4 5 3 2" xfId="19724" xr:uid="{00000000-0005-0000-0000-0000E14C0000}"/>
    <cellStyle name="Normal 20 4 5 3 2 2" xfId="19725" xr:uid="{00000000-0005-0000-0000-0000E24C0000}"/>
    <cellStyle name="Normal 20 4 5 3 3" xfId="19726" xr:uid="{00000000-0005-0000-0000-0000E34C0000}"/>
    <cellStyle name="Normal 20 4 5 4" xfId="19727" xr:uid="{00000000-0005-0000-0000-0000E44C0000}"/>
    <cellStyle name="Normal 20 4 5 4 2" xfId="19728" xr:uid="{00000000-0005-0000-0000-0000E54C0000}"/>
    <cellStyle name="Normal 20 4 5 4 2 2" xfId="19729" xr:uid="{00000000-0005-0000-0000-0000E64C0000}"/>
    <cellStyle name="Normal 20 4 5 4 3" xfId="19730" xr:uid="{00000000-0005-0000-0000-0000E74C0000}"/>
    <cellStyle name="Normal 20 4 5 5" xfId="19731" xr:uid="{00000000-0005-0000-0000-0000E84C0000}"/>
    <cellStyle name="Normal 20 4 5 5 2" xfId="19732" xr:uid="{00000000-0005-0000-0000-0000E94C0000}"/>
    <cellStyle name="Normal 20 4 5 6" xfId="19733" xr:uid="{00000000-0005-0000-0000-0000EA4C0000}"/>
    <cellStyle name="Normal 20 4 5 6 2" xfId="19734" xr:uid="{00000000-0005-0000-0000-0000EB4C0000}"/>
    <cellStyle name="Normal 20 4 5 7" xfId="19735" xr:uid="{00000000-0005-0000-0000-0000EC4C0000}"/>
    <cellStyle name="Normal 20 4 6" xfId="19736" xr:uid="{00000000-0005-0000-0000-0000ED4C0000}"/>
    <cellStyle name="Normal 20 4 6 2" xfId="19737" xr:uid="{00000000-0005-0000-0000-0000EE4C0000}"/>
    <cellStyle name="Normal 20 4 6 2 2" xfId="19738" xr:uid="{00000000-0005-0000-0000-0000EF4C0000}"/>
    <cellStyle name="Normal 20 4 6 3" xfId="19739" xr:uid="{00000000-0005-0000-0000-0000F04C0000}"/>
    <cellStyle name="Normal 20 4 7" xfId="19740" xr:uid="{00000000-0005-0000-0000-0000F14C0000}"/>
    <cellStyle name="Normal 20 4 7 2" xfId="19741" xr:uid="{00000000-0005-0000-0000-0000F24C0000}"/>
    <cellStyle name="Normal 20 4 7 2 2" xfId="19742" xr:uid="{00000000-0005-0000-0000-0000F34C0000}"/>
    <cellStyle name="Normal 20 4 7 3" xfId="19743" xr:uid="{00000000-0005-0000-0000-0000F44C0000}"/>
    <cellStyle name="Normal 20 4 8" xfId="19744" xr:uid="{00000000-0005-0000-0000-0000F54C0000}"/>
    <cellStyle name="Normal 20 4 8 2" xfId="19745" xr:uid="{00000000-0005-0000-0000-0000F64C0000}"/>
    <cellStyle name="Normal 20 4 8 2 2" xfId="19746" xr:uid="{00000000-0005-0000-0000-0000F74C0000}"/>
    <cellStyle name="Normal 20 4 8 3" xfId="19747" xr:uid="{00000000-0005-0000-0000-0000F84C0000}"/>
    <cellStyle name="Normal 20 4 9" xfId="19748" xr:uid="{00000000-0005-0000-0000-0000F94C0000}"/>
    <cellStyle name="Normal 20 4 9 2" xfId="19749" xr:uid="{00000000-0005-0000-0000-0000FA4C0000}"/>
    <cellStyle name="Normal 20 5" xfId="505" xr:uid="{00000000-0005-0000-0000-0000FB4C0000}"/>
    <cellStyle name="Normal 20 5 10" xfId="19750" xr:uid="{00000000-0005-0000-0000-0000FC4C0000}"/>
    <cellStyle name="Normal 20 5 10 2" xfId="19751" xr:uid="{00000000-0005-0000-0000-0000FD4C0000}"/>
    <cellStyle name="Normal 20 5 11" xfId="19752" xr:uid="{00000000-0005-0000-0000-0000FE4C0000}"/>
    <cellStyle name="Normal 20 5 2" xfId="19753" xr:uid="{00000000-0005-0000-0000-0000FF4C0000}"/>
    <cellStyle name="Normal 20 5 2 2" xfId="19754" xr:uid="{00000000-0005-0000-0000-0000004D0000}"/>
    <cellStyle name="Normal 20 5 2 2 2" xfId="19755" xr:uid="{00000000-0005-0000-0000-0000014D0000}"/>
    <cellStyle name="Normal 20 5 2 2 2 2" xfId="19756" xr:uid="{00000000-0005-0000-0000-0000024D0000}"/>
    <cellStyle name="Normal 20 5 2 2 2 2 2" xfId="19757" xr:uid="{00000000-0005-0000-0000-0000034D0000}"/>
    <cellStyle name="Normal 20 5 2 2 2 3" xfId="19758" xr:uid="{00000000-0005-0000-0000-0000044D0000}"/>
    <cellStyle name="Normal 20 5 2 2 3" xfId="19759" xr:uid="{00000000-0005-0000-0000-0000054D0000}"/>
    <cellStyle name="Normal 20 5 2 2 3 2" xfId="19760" xr:uid="{00000000-0005-0000-0000-0000064D0000}"/>
    <cellStyle name="Normal 20 5 2 2 3 2 2" xfId="19761" xr:uid="{00000000-0005-0000-0000-0000074D0000}"/>
    <cellStyle name="Normal 20 5 2 2 3 3" xfId="19762" xr:uid="{00000000-0005-0000-0000-0000084D0000}"/>
    <cellStyle name="Normal 20 5 2 2 4" xfId="19763" xr:uid="{00000000-0005-0000-0000-0000094D0000}"/>
    <cellStyle name="Normal 20 5 2 2 4 2" xfId="19764" xr:uid="{00000000-0005-0000-0000-00000A4D0000}"/>
    <cellStyle name="Normal 20 5 2 2 4 2 2" xfId="19765" xr:uid="{00000000-0005-0000-0000-00000B4D0000}"/>
    <cellStyle name="Normal 20 5 2 2 4 3" xfId="19766" xr:uid="{00000000-0005-0000-0000-00000C4D0000}"/>
    <cellStyle name="Normal 20 5 2 2 5" xfId="19767" xr:uid="{00000000-0005-0000-0000-00000D4D0000}"/>
    <cellStyle name="Normal 20 5 2 2 5 2" xfId="19768" xr:uid="{00000000-0005-0000-0000-00000E4D0000}"/>
    <cellStyle name="Normal 20 5 2 2 6" xfId="19769" xr:uid="{00000000-0005-0000-0000-00000F4D0000}"/>
    <cellStyle name="Normal 20 5 2 2 6 2" xfId="19770" xr:uid="{00000000-0005-0000-0000-0000104D0000}"/>
    <cellStyle name="Normal 20 5 2 2 7" xfId="19771" xr:uid="{00000000-0005-0000-0000-0000114D0000}"/>
    <cellStyle name="Normal 20 5 2 3" xfId="19772" xr:uid="{00000000-0005-0000-0000-0000124D0000}"/>
    <cellStyle name="Normal 20 5 2 3 2" xfId="19773" xr:uid="{00000000-0005-0000-0000-0000134D0000}"/>
    <cellStyle name="Normal 20 5 2 3 2 2" xfId="19774" xr:uid="{00000000-0005-0000-0000-0000144D0000}"/>
    <cellStyle name="Normal 20 5 2 3 2 2 2" xfId="19775" xr:uid="{00000000-0005-0000-0000-0000154D0000}"/>
    <cellStyle name="Normal 20 5 2 3 2 3" xfId="19776" xr:uid="{00000000-0005-0000-0000-0000164D0000}"/>
    <cellStyle name="Normal 20 5 2 3 3" xfId="19777" xr:uid="{00000000-0005-0000-0000-0000174D0000}"/>
    <cellStyle name="Normal 20 5 2 3 3 2" xfId="19778" xr:uid="{00000000-0005-0000-0000-0000184D0000}"/>
    <cellStyle name="Normal 20 5 2 3 3 2 2" xfId="19779" xr:uid="{00000000-0005-0000-0000-0000194D0000}"/>
    <cellStyle name="Normal 20 5 2 3 3 3" xfId="19780" xr:uid="{00000000-0005-0000-0000-00001A4D0000}"/>
    <cellStyle name="Normal 20 5 2 3 4" xfId="19781" xr:uid="{00000000-0005-0000-0000-00001B4D0000}"/>
    <cellStyle name="Normal 20 5 2 3 4 2" xfId="19782" xr:uid="{00000000-0005-0000-0000-00001C4D0000}"/>
    <cellStyle name="Normal 20 5 2 3 4 2 2" xfId="19783" xr:uid="{00000000-0005-0000-0000-00001D4D0000}"/>
    <cellStyle name="Normal 20 5 2 3 4 3" xfId="19784" xr:uid="{00000000-0005-0000-0000-00001E4D0000}"/>
    <cellStyle name="Normal 20 5 2 3 5" xfId="19785" xr:uid="{00000000-0005-0000-0000-00001F4D0000}"/>
    <cellStyle name="Normal 20 5 2 3 5 2" xfId="19786" xr:uid="{00000000-0005-0000-0000-0000204D0000}"/>
    <cellStyle name="Normal 20 5 2 3 6" xfId="19787" xr:uid="{00000000-0005-0000-0000-0000214D0000}"/>
    <cellStyle name="Normal 20 5 2 3 6 2" xfId="19788" xr:uid="{00000000-0005-0000-0000-0000224D0000}"/>
    <cellStyle name="Normal 20 5 2 3 7" xfId="19789" xr:uid="{00000000-0005-0000-0000-0000234D0000}"/>
    <cellStyle name="Normal 20 5 2 4" xfId="19790" xr:uid="{00000000-0005-0000-0000-0000244D0000}"/>
    <cellStyle name="Normal 20 5 2 4 2" xfId="19791" xr:uid="{00000000-0005-0000-0000-0000254D0000}"/>
    <cellStyle name="Normal 20 5 2 4 2 2" xfId="19792" xr:uid="{00000000-0005-0000-0000-0000264D0000}"/>
    <cellStyle name="Normal 20 5 2 4 3" xfId="19793" xr:uid="{00000000-0005-0000-0000-0000274D0000}"/>
    <cellStyle name="Normal 20 5 2 5" xfId="19794" xr:uid="{00000000-0005-0000-0000-0000284D0000}"/>
    <cellStyle name="Normal 20 5 2 5 2" xfId="19795" xr:uid="{00000000-0005-0000-0000-0000294D0000}"/>
    <cellStyle name="Normal 20 5 2 5 2 2" xfId="19796" xr:uid="{00000000-0005-0000-0000-00002A4D0000}"/>
    <cellStyle name="Normal 20 5 2 5 3" xfId="19797" xr:uid="{00000000-0005-0000-0000-00002B4D0000}"/>
    <cellStyle name="Normal 20 5 2 6" xfId="19798" xr:uid="{00000000-0005-0000-0000-00002C4D0000}"/>
    <cellStyle name="Normal 20 5 2 6 2" xfId="19799" xr:uid="{00000000-0005-0000-0000-00002D4D0000}"/>
    <cellStyle name="Normal 20 5 2 6 2 2" xfId="19800" xr:uid="{00000000-0005-0000-0000-00002E4D0000}"/>
    <cellStyle name="Normal 20 5 2 6 3" xfId="19801" xr:uid="{00000000-0005-0000-0000-00002F4D0000}"/>
    <cellStyle name="Normal 20 5 2 7" xfId="19802" xr:uid="{00000000-0005-0000-0000-0000304D0000}"/>
    <cellStyle name="Normal 20 5 2 7 2" xfId="19803" xr:uid="{00000000-0005-0000-0000-0000314D0000}"/>
    <cellStyle name="Normal 20 5 2 8" xfId="19804" xr:uid="{00000000-0005-0000-0000-0000324D0000}"/>
    <cellStyle name="Normal 20 5 2 8 2" xfId="19805" xr:uid="{00000000-0005-0000-0000-0000334D0000}"/>
    <cellStyle name="Normal 20 5 2 9" xfId="19806" xr:uid="{00000000-0005-0000-0000-0000344D0000}"/>
    <cellStyle name="Normal 20 5 3" xfId="19807" xr:uid="{00000000-0005-0000-0000-0000354D0000}"/>
    <cellStyle name="Normal 20 5 3 2" xfId="19808" xr:uid="{00000000-0005-0000-0000-0000364D0000}"/>
    <cellStyle name="Normal 20 5 3 2 2" xfId="19809" xr:uid="{00000000-0005-0000-0000-0000374D0000}"/>
    <cellStyle name="Normal 20 5 3 2 2 2" xfId="19810" xr:uid="{00000000-0005-0000-0000-0000384D0000}"/>
    <cellStyle name="Normal 20 5 3 2 2 2 2" xfId="19811" xr:uid="{00000000-0005-0000-0000-0000394D0000}"/>
    <cellStyle name="Normal 20 5 3 2 2 3" xfId="19812" xr:uid="{00000000-0005-0000-0000-00003A4D0000}"/>
    <cellStyle name="Normal 20 5 3 2 3" xfId="19813" xr:uid="{00000000-0005-0000-0000-00003B4D0000}"/>
    <cellStyle name="Normal 20 5 3 2 3 2" xfId="19814" xr:uid="{00000000-0005-0000-0000-00003C4D0000}"/>
    <cellStyle name="Normal 20 5 3 2 3 2 2" xfId="19815" xr:uid="{00000000-0005-0000-0000-00003D4D0000}"/>
    <cellStyle name="Normal 20 5 3 2 3 3" xfId="19816" xr:uid="{00000000-0005-0000-0000-00003E4D0000}"/>
    <cellStyle name="Normal 20 5 3 2 4" xfId="19817" xr:uid="{00000000-0005-0000-0000-00003F4D0000}"/>
    <cellStyle name="Normal 20 5 3 2 4 2" xfId="19818" xr:uid="{00000000-0005-0000-0000-0000404D0000}"/>
    <cellStyle name="Normal 20 5 3 2 4 2 2" xfId="19819" xr:uid="{00000000-0005-0000-0000-0000414D0000}"/>
    <cellStyle name="Normal 20 5 3 2 4 3" xfId="19820" xr:uid="{00000000-0005-0000-0000-0000424D0000}"/>
    <cellStyle name="Normal 20 5 3 2 5" xfId="19821" xr:uid="{00000000-0005-0000-0000-0000434D0000}"/>
    <cellStyle name="Normal 20 5 3 2 5 2" xfId="19822" xr:uid="{00000000-0005-0000-0000-0000444D0000}"/>
    <cellStyle name="Normal 20 5 3 2 6" xfId="19823" xr:uid="{00000000-0005-0000-0000-0000454D0000}"/>
    <cellStyle name="Normal 20 5 3 2 6 2" xfId="19824" xr:uid="{00000000-0005-0000-0000-0000464D0000}"/>
    <cellStyle name="Normal 20 5 3 2 7" xfId="19825" xr:uid="{00000000-0005-0000-0000-0000474D0000}"/>
    <cellStyle name="Normal 20 5 3 3" xfId="19826" xr:uid="{00000000-0005-0000-0000-0000484D0000}"/>
    <cellStyle name="Normal 20 5 3 3 2" xfId="19827" xr:uid="{00000000-0005-0000-0000-0000494D0000}"/>
    <cellStyle name="Normal 20 5 3 3 2 2" xfId="19828" xr:uid="{00000000-0005-0000-0000-00004A4D0000}"/>
    <cellStyle name="Normal 20 5 3 3 3" xfId="19829" xr:uid="{00000000-0005-0000-0000-00004B4D0000}"/>
    <cellStyle name="Normal 20 5 3 4" xfId="19830" xr:uid="{00000000-0005-0000-0000-00004C4D0000}"/>
    <cellStyle name="Normal 20 5 3 4 2" xfId="19831" xr:uid="{00000000-0005-0000-0000-00004D4D0000}"/>
    <cellStyle name="Normal 20 5 3 4 2 2" xfId="19832" xr:uid="{00000000-0005-0000-0000-00004E4D0000}"/>
    <cellStyle name="Normal 20 5 3 4 3" xfId="19833" xr:uid="{00000000-0005-0000-0000-00004F4D0000}"/>
    <cellStyle name="Normal 20 5 3 5" xfId="19834" xr:uid="{00000000-0005-0000-0000-0000504D0000}"/>
    <cellStyle name="Normal 20 5 3 5 2" xfId="19835" xr:uid="{00000000-0005-0000-0000-0000514D0000}"/>
    <cellStyle name="Normal 20 5 3 5 2 2" xfId="19836" xr:uid="{00000000-0005-0000-0000-0000524D0000}"/>
    <cellStyle name="Normal 20 5 3 5 3" xfId="19837" xr:uid="{00000000-0005-0000-0000-0000534D0000}"/>
    <cellStyle name="Normal 20 5 3 6" xfId="19838" xr:uid="{00000000-0005-0000-0000-0000544D0000}"/>
    <cellStyle name="Normal 20 5 3 6 2" xfId="19839" xr:uid="{00000000-0005-0000-0000-0000554D0000}"/>
    <cellStyle name="Normal 20 5 3 7" xfId="19840" xr:uid="{00000000-0005-0000-0000-0000564D0000}"/>
    <cellStyle name="Normal 20 5 3 7 2" xfId="19841" xr:uid="{00000000-0005-0000-0000-0000574D0000}"/>
    <cellStyle name="Normal 20 5 3 8" xfId="19842" xr:uid="{00000000-0005-0000-0000-0000584D0000}"/>
    <cellStyle name="Normal 20 5 4" xfId="19843" xr:uid="{00000000-0005-0000-0000-0000594D0000}"/>
    <cellStyle name="Normal 20 5 4 2" xfId="19844" xr:uid="{00000000-0005-0000-0000-00005A4D0000}"/>
    <cellStyle name="Normal 20 5 4 2 2" xfId="19845" xr:uid="{00000000-0005-0000-0000-00005B4D0000}"/>
    <cellStyle name="Normal 20 5 4 2 2 2" xfId="19846" xr:uid="{00000000-0005-0000-0000-00005C4D0000}"/>
    <cellStyle name="Normal 20 5 4 2 3" xfId="19847" xr:uid="{00000000-0005-0000-0000-00005D4D0000}"/>
    <cellStyle name="Normal 20 5 4 3" xfId="19848" xr:uid="{00000000-0005-0000-0000-00005E4D0000}"/>
    <cellStyle name="Normal 20 5 4 3 2" xfId="19849" xr:uid="{00000000-0005-0000-0000-00005F4D0000}"/>
    <cellStyle name="Normal 20 5 4 3 2 2" xfId="19850" xr:uid="{00000000-0005-0000-0000-0000604D0000}"/>
    <cellStyle name="Normal 20 5 4 3 3" xfId="19851" xr:uid="{00000000-0005-0000-0000-0000614D0000}"/>
    <cellStyle name="Normal 20 5 4 4" xfId="19852" xr:uid="{00000000-0005-0000-0000-0000624D0000}"/>
    <cellStyle name="Normal 20 5 4 4 2" xfId="19853" xr:uid="{00000000-0005-0000-0000-0000634D0000}"/>
    <cellStyle name="Normal 20 5 4 4 2 2" xfId="19854" xr:uid="{00000000-0005-0000-0000-0000644D0000}"/>
    <cellStyle name="Normal 20 5 4 4 3" xfId="19855" xr:uid="{00000000-0005-0000-0000-0000654D0000}"/>
    <cellStyle name="Normal 20 5 4 5" xfId="19856" xr:uid="{00000000-0005-0000-0000-0000664D0000}"/>
    <cellStyle name="Normal 20 5 4 5 2" xfId="19857" xr:uid="{00000000-0005-0000-0000-0000674D0000}"/>
    <cellStyle name="Normal 20 5 4 6" xfId="19858" xr:uid="{00000000-0005-0000-0000-0000684D0000}"/>
    <cellStyle name="Normal 20 5 4 6 2" xfId="19859" xr:uid="{00000000-0005-0000-0000-0000694D0000}"/>
    <cellStyle name="Normal 20 5 4 7" xfId="19860" xr:uid="{00000000-0005-0000-0000-00006A4D0000}"/>
    <cellStyle name="Normal 20 5 5" xfId="19861" xr:uid="{00000000-0005-0000-0000-00006B4D0000}"/>
    <cellStyle name="Normal 20 5 5 2" xfId="19862" xr:uid="{00000000-0005-0000-0000-00006C4D0000}"/>
    <cellStyle name="Normal 20 5 5 2 2" xfId="19863" xr:uid="{00000000-0005-0000-0000-00006D4D0000}"/>
    <cellStyle name="Normal 20 5 5 2 2 2" xfId="19864" xr:uid="{00000000-0005-0000-0000-00006E4D0000}"/>
    <cellStyle name="Normal 20 5 5 2 3" xfId="19865" xr:uid="{00000000-0005-0000-0000-00006F4D0000}"/>
    <cellStyle name="Normal 20 5 5 3" xfId="19866" xr:uid="{00000000-0005-0000-0000-0000704D0000}"/>
    <cellStyle name="Normal 20 5 5 3 2" xfId="19867" xr:uid="{00000000-0005-0000-0000-0000714D0000}"/>
    <cellStyle name="Normal 20 5 5 3 2 2" xfId="19868" xr:uid="{00000000-0005-0000-0000-0000724D0000}"/>
    <cellStyle name="Normal 20 5 5 3 3" xfId="19869" xr:uid="{00000000-0005-0000-0000-0000734D0000}"/>
    <cellStyle name="Normal 20 5 5 4" xfId="19870" xr:uid="{00000000-0005-0000-0000-0000744D0000}"/>
    <cellStyle name="Normal 20 5 5 4 2" xfId="19871" xr:uid="{00000000-0005-0000-0000-0000754D0000}"/>
    <cellStyle name="Normal 20 5 5 4 2 2" xfId="19872" xr:uid="{00000000-0005-0000-0000-0000764D0000}"/>
    <cellStyle name="Normal 20 5 5 4 3" xfId="19873" xr:uid="{00000000-0005-0000-0000-0000774D0000}"/>
    <cellStyle name="Normal 20 5 5 5" xfId="19874" xr:uid="{00000000-0005-0000-0000-0000784D0000}"/>
    <cellStyle name="Normal 20 5 5 5 2" xfId="19875" xr:uid="{00000000-0005-0000-0000-0000794D0000}"/>
    <cellStyle name="Normal 20 5 5 6" xfId="19876" xr:uid="{00000000-0005-0000-0000-00007A4D0000}"/>
    <cellStyle name="Normal 20 5 5 6 2" xfId="19877" xr:uid="{00000000-0005-0000-0000-00007B4D0000}"/>
    <cellStyle name="Normal 20 5 5 7" xfId="19878" xr:uid="{00000000-0005-0000-0000-00007C4D0000}"/>
    <cellStyle name="Normal 20 5 6" xfId="19879" xr:uid="{00000000-0005-0000-0000-00007D4D0000}"/>
    <cellStyle name="Normal 20 5 6 2" xfId="19880" xr:uid="{00000000-0005-0000-0000-00007E4D0000}"/>
    <cellStyle name="Normal 20 5 6 2 2" xfId="19881" xr:uid="{00000000-0005-0000-0000-00007F4D0000}"/>
    <cellStyle name="Normal 20 5 6 3" xfId="19882" xr:uid="{00000000-0005-0000-0000-0000804D0000}"/>
    <cellStyle name="Normal 20 5 7" xfId="19883" xr:uid="{00000000-0005-0000-0000-0000814D0000}"/>
    <cellStyle name="Normal 20 5 7 2" xfId="19884" xr:uid="{00000000-0005-0000-0000-0000824D0000}"/>
    <cellStyle name="Normal 20 5 7 2 2" xfId="19885" xr:uid="{00000000-0005-0000-0000-0000834D0000}"/>
    <cellStyle name="Normal 20 5 7 3" xfId="19886" xr:uid="{00000000-0005-0000-0000-0000844D0000}"/>
    <cellStyle name="Normal 20 5 8" xfId="19887" xr:uid="{00000000-0005-0000-0000-0000854D0000}"/>
    <cellStyle name="Normal 20 5 8 2" xfId="19888" xr:uid="{00000000-0005-0000-0000-0000864D0000}"/>
    <cellStyle name="Normal 20 5 8 2 2" xfId="19889" xr:uid="{00000000-0005-0000-0000-0000874D0000}"/>
    <cellStyle name="Normal 20 5 8 3" xfId="19890" xr:uid="{00000000-0005-0000-0000-0000884D0000}"/>
    <cellStyle name="Normal 20 5 9" xfId="19891" xr:uid="{00000000-0005-0000-0000-0000894D0000}"/>
    <cellStyle name="Normal 20 5 9 2" xfId="19892" xr:uid="{00000000-0005-0000-0000-00008A4D0000}"/>
    <cellStyle name="Normal 20 6" xfId="19893" xr:uid="{00000000-0005-0000-0000-00008B4D0000}"/>
    <cellStyle name="Normal 20 6 2" xfId="19894" xr:uid="{00000000-0005-0000-0000-00008C4D0000}"/>
    <cellStyle name="Normal 20 6 2 2" xfId="19895" xr:uid="{00000000-0005-0000-0000-00008D4D0000}"/>
    <cellStyle name="Normal 20 6 2 2 2" xfId="19896" xr:uid="{00000000-0005-0000-0000-00008E4D0000}"/>
    <cellStyle name="Normal 20 6 2 2 2 2" xfId="19897" xr:uid="{00000000-0005-0000-0000-00008F4D0000}"/>
    <cellStyle name="Normal 20 6 2 2 3" xfId="19898" xr:uid="{00000000-0005-0000-0000-0000904D0000}"/>
    <cellStyle name="Normal 20 6 2 3" xfId="19899" xr:uid="{00000000-0005-0000-0000-0000914D0000}"/>
    <cellStyle name="Normal 20 6 2 3 2" xfId="19900" xr:uid="{00000000-0005-0000-0000-0000924D0000}"/>
    <cellStyle name="Normal 20 6 2 3 2 2" xfId="19901" xr:uid="{00000000-0005-0000-0000-0000934D0000}"/>
    <cellStyle name="Normal 20 6 2 3 3" xfId="19902" xr:uid="{00000000-0005-0000-0000-0000944D0000}"/>
    <cellStyle name="Normal 20 6 2 4" xfId="19903" xr:uid="{00000000-0005-0000-0000-0000954D0000}"/>
    <cellStyle name="Normal 20 6 2 4 2" xfId="19904" xr:uid="{00000000-0005-0000-0000-0000964D0000}"/>
    <cellStyle name="Normal 20 6 2 4 2 2" xfId="19905" xr:uid="{00000000-0005-0000-0000-0000974D0000}"/>
    <cellStyle name="Normal 20 6 2 4 3" xfId="19906" xr:uid="{00000000-0005-0000-0000-0000984D0000}"/>
    <cellStyle name="Normal 20 6 2 5" xfId="19907" xr:uid="{00000000-0005-0000-0000-0000994D0000}"/>
    <cellStyle name="Normal 20 6 2 5 2" xfId="19908" xr:uid="{00000000-0005-0000-0000-00009A4D0000}"/>
    <cellStyle name="Normal 20 6 2 6" xfId="19909" xr:uid="{00000000-0005-0000-0000-00009B4D0000}"/>
    <cellStyle name="Normal 20 6 2 6 2" xfId="19910" xr:uid="{00000000-0005-0000-0000-00009C4D0000}"/>
    <cellStyle name="Normal 20 6 2 7" xfId="19911" xr:uid="{00000000-0005-0000-0000-00009D4D0000}"/>
    <cellStyle name="Normal 20 6 3" xfId="19912" xr:uid="{00000000-0005-0000-0000-00009E4D0000}"/>
    <cellStyle name="Normal 20 6 3 2" xfId="19913" xr:uid="{00000000-0005-0000-0000-00009F4D0000}"/>
    <cellStyle name="Normal 20 6 3 2 2" xfId="19914" xr:uid="{00000000-0005-0000-0000-0000A04D0000}"/>
    <cellStyle name="Normal 20 6 3 2 2 2" xfId="19915" xr:uid="{00000000-0005-0000-0000-0000A14D0000}"/>
    <cellStyle name="Normal 20 6 3 2 3" xfId="19916" xr:uid="{00000000-0005-0000-0000-0000A24D0000}"/>
    <cellStyle name="Normal 20 6 3 3" xfId="19917" xr:uid="{00000000-0005-0000-0000-0000A34D0000}"/>
    <cellStyle name="Normal 20 6 3 3 2" xfId="19918" xr:uid="{00000000-0005-0000-0000-0000A44D0000}"/>
    <cellStyle name="Normal 20 6 3 3 2 2" xfId="19919" xr:uid="{00000000-0005-0000-0000-0000A54D0000}"/>
    <cellStyle name="Normal 20 6 3 3 3" xfId="19920" xr:uid="{00000000-0005-0000-0000-0000A64D0000}"/>
    <cellStyle name="Normal 20 6 3 4" xfId="19921" xr:uid="{00000000-0005-0000-0000-0000A74D0000}"/>
    <cellStyle name="Normal 20 6 3 4 2" xfId="19922" xr:uid="{00000000-0005-0000-0000-0000A84D0000}"/>
    <cellStyle name="Normal 20 6 3 4 2 2" xfId="19923" xr:uid="{00000000-0005-0000-0000-0000A94D0000}"/>
    <cellStyle name="Normal 20 6 3 4 3" xfId="19924" xr:uid="{00000000-0005-0000-0000-0000AA4D0000}"/>
    <cellStyle name="Normal 20 6 3 5" xfId="19925" xr:uid="{00000000-0005-0000-0000-0000AB4D0000}"/>
    <cellStyle name="Normal 20 6 3 5 2" xfId="19926" xr:uid="{00000000-0005-0000-0000-0000AC4D0000}"/>
    <cellStyle name="Normal 20 6 3 6" xfId="19927" xr:uid="{00000000-0005-0000-0000-0000AD4D0000}"/>
    <cellStyle name="Normal 20 6 3 6 2" xfId="19928" xr:uid="{00000000-0005-0000-0000-0000AE4D0000}"/>
    <cellStyle name="Normal 20 6 3 7" xfId="19929" xr:uid="{00000000-0005-0000-0000-0000AF4D0000}"/>
    <cellStyle name="Normal 20 6 4" xfId="19930" xr:uid="{00000000-0005-0000-0000-0000B04D0000}"/>
    <cellStyle name="Normal 20 6 4 2" xfId="19931" xr:uid="{00000000-0005-0000-0000-0000B14D0000}"/>
    <cellStyle name="Normal 20 6 4 2 2" xfId="19932" xr:uid="{00000000-0005-0000-0000-0000B24D0000}"/>
    <cellStyle name="Normal 20 6 4 3" xfId="19933" xr:uid="{00000000-0005-0000-0000-0000B34D0000}"/>
    <cellStyle name="Normal 20 6 5" xfId="19934" xr:uid="{00000000-0005-0000-0000-0000B44D0000}"/>
    <cellStyle name="Normal 20 6 5 2" xfId="19935" xr:uid="{00000000-0005-0000-0000-0000B54D0000}"/>
    <cellStyle name="Normal 20 6 5 2 2" xfId="19936" xr:uid="{00000000-0005-0000-0000-0000B64D0000}"/>
    <cellStyle name="Normal 20 6 5 3" xfId="19937" xr:uid="{00000000-0005-0000-0000-0000B74D0000}"/>
    <cellStyle name="Normal 20 6 6" xfId="19938" xr:uid="{00000000-0005-0000-0000-0000B84D0000}"/>
    <cellStyle name="Normal 20 6 6 2" xfId="19939" xr:uid="{00000000-0005-0000-0000-0000B94D0000}"/>
    <cellStyle name="Normal 20 6 6 2 2" xfId="19940" xr:uid="{00000000-0005-0000-0000-0000BA4D0000}"/>
    <cellStyle name="Normal 20 6 6 3" xfId="19941" xr:uid="{00000000-0005-0000-0000-0000BB4D0000}"/>
    <cellStyle name="Normal 20 6 7" xfId="19942" xr:uid="{00000000-0005-0000-0000-0000BC4D0000}"/>
    <cellStyle name="Normal 20 6 7 2" xfId="19943" xr:uid="{00000000-0005-0000-0000-0000BD4D0000}"/>
    <cellStyle name="Normal 20 6 8" xfId="19944" xr:uid="{00000000-0005-0000-0000-0000BE4D0000}"/>
    <cellStyle name="Normal 20 6 8 2" xfId="19945" xr:uid="{00000000-0005-0000-0000-0000BF4D0000}"/>
    <cellStyle name="Normal 20 6 9" xfId="19946" xr:uid="{00000000-0005-0000-0000-0000C04D0000}"/>
    <cellStyle name="Normal 20 7" xfId="19947" xr:uid="{00000000-0005-0000-0000-0000C14D0000}"/>
    <cellStyle name="Normal 20 7 2" xfId="19948" xr:uid="{00000000-0005-0000-0000-0000C24D0000}"/>
    <cellStyle name="Normal 20 7 2 2" xfId="19949" xr:uid="{00000000-0005-0000-0000-0000C34D0000}"/>
    <cellStyle name="Normal 20 7 2 2 2" xfId="19950" xr:uid="{00000000-0005-0000-0000-0000C44D0000}"/>
    <cellStyle name="Normal 20 7 2 2 2 2" xfId="19951" xr:uid="{00000000-0005-0000-0000-0000C54D0000}"/>
    <cellStyle name="Normal 20 7 2 2 3" xfId="19952" xr:uid="{00000000-0005-0000-0000-0000C64D0000}"/>
    <cellStyle name="Normal 20 7 2 3" xfId="19953" xr:uid="{00000000-0005-0000-0000-0000C74D0000}"/>
    <cellStyle name="Normal 20 7 2 3 2" xfId="19954" xr:uid="{00000000-0005-0000-0000-0000C84D0000}"/>
    <cellStyle name="Normal 20 7 2 3 2 2" xfId="19955" xr:uid="{00000000-0005-0000-0000-0000C94D0000}"/>
    <cellStyle name="Normal 20 7 2 3 3" xfId="19956" xr:uid="{00000000-0005-0000-0000-0000CA4D0000}"/>
    <cellStyle name="Normal 20 7 2 4" xfId="19957" xr:uid="{00000000-0005-0000-0000-0000CB4D0000}"/>
    <cellStyle name="Normal 20 7 2 4 2" xfId="19958" xr:uid="{00000000-0005-0000-0000-0000CC4D0000}"/>
    <cellStyle name="Normal 20 7 2 4 2 2" xfId="19959" xr:uid="{00000000-0005-0000-0000-0000CD4D0000}"/>
    <cellStyle name="Normal 20 7 2 4 3" xfId="19960" xr:uid="{00000000-0005-0000-0000-0000CE4D0000}"/>
    <cellStyle name="Normal 20 7 2 5" xfId="19961" xr:uid="{00000000-0005-0000-0000-0000CF4D0000}"/>
    <cellStyle name="Normal 20 7 2 5 2" xfId="19962" xr:uid="{00000000-0005-0000-0000-0000D04D0000}"/>
    <cellStyle name="Normal 20 7 2 6" xfId="19963" xr:uid="{00000000-0005-0000-0000-0000D14D0000}"/>
    <cellStyle name="Normal 20 7 2 6 2" xfId="19964" xr:uid="{00000000-0005-0000-0000-0000D24D0000}"/>
    <cellStyle name="Normal 20 7 2 7" xfId="19965" xr:uid="{00000000-0005-0000-0000-0000D34D0000}"/>
    <cellStyle name="Normal 20 7 3" xfId="19966" xr:uid="{00000000-0005-0000-0000-0000D44D0000}"/>
    <cellStyle name="Normal 20 7 3 2" xfId="19967" xr:uid="{00000000-0005-0000-0000-0000D54D0000}"/>
    <cellStyle name="Normal 20 7 3 2 2" xfId="19968" xr:uid="{00000000-0005-0000-0000-0000D64D0000}"/>
    <cellStyle name="Normal 20 7 3 3" xfId="19969" xr:uid="{00000000-0005-0000-0000-0000D74D0000}"/>
    <cellStyle name="Normal 20 7 4" xfId="19970" xr:uid="{00000000-0005-0000-0000-0000D84D0000}"/>
    <cellStyle name="Normal 20 7 4 2" xfId="19971" xr:uid="{00000000-0005-0000-0000-0000D94D0000}"/>
    <cellStyle name="Normal 20 7 4 2 2" xfId="19972" xr:uid="{00000000-0005-0000-0000-0000DA4D0000}"/>
    <cellStyle name="Normal 20 7 4 3" xfId="19973" xr:uid="{00000000-0005-0000-0000-0000DB4D0000}"/>
    <cellStyle name="Normal 20 7 5" xfId="19974" xr:uid="{00000000-0005-0000-0000-0000DC4D0000}"/>
    <cellStyle name="Normal 20 7 5 2" xfId="19975" xr:uid="{00000000-0005-0000-0000-0000DD4D0000}"/>
    <cellStyle name="Normal 20 7 5 2 2" xfId="19976" xr:uid="{00000000-0005-0000-0000-0000DE4D0000}"/>
    <cellStyle name="Normal 20 7 5 3" xfId="19977" xr:uid="{00000000-0005-0000-0000-0000DF4D0000}"/>
    <cellStyle name="Normal 20 7 6" xfId="19978" xr:uid="{00000000-0005-0000-0000-0000E04D0000}"/>
    <cellStyle name="Normal 20 7 6 2" xfId="19979" xr:uid="{00000000-0005-0000-0000-0000E14D0000}"/>
    <cellStyle name="Normal 20 7 7" xfId="19980" xr:uid="{00000000-0005-0000-0000-0000E24D0000}"/>
    <cellStyle name="Normal 20 7 7 2" xfId="19981" xr:uid="{00000000-0005-0000-0000-0000E34D0000}"/>
    <cellStyle name="Normal 20 7 8" xfId="19982" xr:uid="{00000000-0005-0000-0000-0000E44D0000}"/>
    <cellStyle name="Normal 20 8" xfId="19983" xr:uid="{00000000-0005-0000-0000-0000E54D0000}"/>
    <cellStyle name="Normal 20 8 2" xfId="19984" xr:uid="{00000000-0005-0000-0000-0000E64D0000}"/>
    <cellStyle name="Normal 20 8 2 2" xfId="19985" xr:uid="{00000000-0005-0000-0000-0000E74D0000}"/>
    <cellStyle name="Normal 20 8 2 2 2" xfId="19986" xr:uid="{00000000-0005-0000-0000-0000E84D0000}"/>
    <cellStyle name="Normal 20 8 2 3" xfId="19987" xr:uid="{00000000-0005-0000-0000-0000E94D0000}"/>
    <cellStyle name="Normal 20 8 3" xfId="19988" xr:uid="{00000000-0005-0000-0000-0000EA4D0000}"/>
    <cellStyle name="Normal 20 8 3 2" xfId="19989" xr:uid="{00000000-0005-0000-0000-0000EB4D0000}"/>
    <cellStyle name="Normal 20 8 3 2 2" xfId="19990" xr:uid="{00000000-0005-0000-0000-0000EC4D0000}"/>
    <cellStyle name="Normal 20 8 3 3" xfId="19991" xr:uid="{00000000-0005-0000-0000-0000ED4D0000}"/>
    <cellStyle name="Normal 20 8 4" xfId="19992" xr:uid="{00000000-0005-0000-0000-0000EE4D0000}"/>
    <cellStyle name="Normal 20 8 4 2" xfId="19993" xr:uid="{00000000-0005-0000-0000-0000EF4D0000}"/>
    <cellStyle name="Normal 20 8 4 2 2" xfId="19994" xr:uid="{00000000-0005-0000-0000-0000F04D0000}"/>
    <cellStyle name="Normal 20 8 4 3" xfId="19995" xr:uid="{00000000-0005-0000-0000-0000F14D0000}"/>
    <cellStyle name="Normal 20 8 5" xfId="19996" xr:uid="{00000000-0005-0000-0000-0000F24D0000}"/>
    <cellStyle name="Normal 20 8 5 2" xfId="19997" xr:uid="{00000000-0005-0000-0000-0000F34D0000}"/>
    <cellStyle name="Normal 20 8 6" xfId="19998" xr:uid="{00000000-0005-0000-0000-0000F44D0000}"/>
    <cellStyle name="Normal 20 8 6 2" xfId="19999" xr:uid="{00000000-0005-0000-0000-0000F54D0000}"/>
    <cellStyle name="Normal 20 8 7" xfId="20000" xr:uid="{00000000-0005-0000-0000-0000F64D0000}"/>
    <cellStyle name="Normal 20 9" xfId="20001" xr:uid="{00000000-0005-0000-0000-0000F74D0000}"/>
    <cellStyle name="Normal 20 9 2" xfId="20002" xr:uid="{00000000-0005-0000-0000-0000F84D0000}"/>
    <cellStyle name="Normal 20 9 2 2" xfId="20003" xr:uid="{00000000-0005-0000-0000-0000F94D0000}"/>
    <cellStyle name="Normal 20 9 2 2 2" xfId="20004" xr:uid="{00000000-0005-0000-0000-0000FA4D0000}"/>
    <cellStyle name="Normal 20 9 2 3" xfId="20005" xr:uid="{00000000-0005-0000-0000-0000FB4D0000}"/>
    <cellStyle name="Normal 20 9 3" xfId="20006" xr:uid="{00000000-0005-0000-0000-0000FC4D0000}"/>
    <cellStyle name="Normal 20 9 3 2" xfId="20007" xr:uid="{00000000-0005-0000-0000-0000FD4D0000}"/>
    <cellStyle name="Normal 20 9 3 2 2" xfId="20008" xr:uid="{00000000-0005-0000-0000-0000FE4D0000}"/>
    <cellStyle name="Normal 20 9 3 3" xfId="20009" xr:uid="{00000000-0005-0000-0000-0000FF4D0000}"/>
    <cellStyle name="Normal 20 9 4" xfId="20010" xr:uid="{00000000-0005-0000-0000-0000004E0000}"/>
    <cellStyle name="Normal 20 9 4 2" xfId="20011" xr:uid="{00000000-0005-0000-0000-0000014E0000}"/>
    <cellStyle name="Normal 20 9 4 2 2" xfId="20012" xr:uid="{00000000-0005-0000-0000-0000024E0000}"/>
    <cellStyle name="Normal 20 9 4 3" xfId="20013" xr:uid="{00000000-0005-0000-0000-0000034E0000}"/>
    <cellStyle name="Normal 20 9 5" xfId="20014" xr:uid="{00000000-0005-0000-0000-0000044E0000}"/>
    <cellStyle name="Normal 20 9 5 2" xfId="20015" xr:uid="{00000000-0005-0000-0000-0000054E0000}"/>
    <cellStyle name="Normal 20 9 6" xfId="20016" xr:uid="{00000000-0005-0000-0000-0000064E0000}"/>
    <cellStyle name="Normal 20 9 6 2" xfId="20017" xr:uid="{00000000-0005-0000-0000-0000074E0000}"/>
    <cellStyle name="Normal 20 9 7" xfId="20018" xr:uid="{00000000-0005-0000-0000-0000084E0000}"/>
    <cellStyle name="Normal 20_Confidential Information" xfId="20019" xr:uid="{00000000-0005-0000-0000-0000094E0000}"/>
    <cellStyle name="Normal 21" xfId="506" xr:uid="{00000000-0005-0000-0000-00000A4E0000}"/>
    <cellStyle name="Normal 21 2" xfId="507" xr:uid="{00000000-0005-0000-0000-00000B4E0000}"/>
    <cellStyle name="Normal 22" xfId="508" xr:uid="{00000000-0005-0000-0000-00000C4E0000}"/>
    <cellStyle name="Normal 22 10" xfId="20020" xr:uid="{00000000-0005-0000-0000-00000D4E0000}"/>
    <cellStyle name="Normal 22 10 2" xfId="20021" xr:uid="{00000000-0005-0000-0000-00000E4E0000}"/>
    <cellStyle name="Normal 22 10 2 2" xfId="20022" xr:uid="{00000000-0005-0000-0000-00000F4E0000}"/>
    <cellStyle name="Normal 22 10 3" xfId="20023" xr:uid="{00000000-0005-0000-0000-0000104E0000}"/>
    <cellStyle name="Normal 22 11" xfId="20024" xr:uid="{00000000-0005-0000-0000-0000114E0000}"/>
    <cellStyle name="Normal 22 11 2" xfId="20025" xr:uid="{00000000-0005-0000-0000-0000124E0000}"/>
    <cellStyle name="Normal 22 11 2 2" xfId="20026" xr:uid="{00000000-0005-0000-0000-0000134E0000}"/>
    <cellStyle name="Normal 22 11 3" xfId="20027" xr:uid="{00000000-0005-0000-0000-0000144E0000}"/>
    <cellStyle name="Normal 22 12" xfId="20028" xr:uid="{00000000-0005-0000-0000-0000154E0000}"/>
    <cellStyle name="Normal 22 12 2" xfId="20029" xr:uid="{00000000-0005-0000-0000-0000164E0000}"/>
    <cellStyle name="Normal 22 13" xfId="20030" xr:uid="{00000000-0005-0000-0000-0000174E0000}"/>
    <cellStyle name="Normal 22 13 2" xfId="20031" xr:uid="{00000000-0005-0000-0000-0000184E0000}"/>
    <cellStyle name="Normal 22 14" xfId="20032" xr:uid="{00000000-0005-0000-0000-0000194E0000}"/>
    <cellStyle name="Normal 22 2" xfId="509" xr:uid="{00000000-0005-0000-0000-00001A4E0000}"/>
    <cellStyle name="Normal 22 2 10" xfId="20033" xr:uid="{00000000-0005-0000-0000-00001B4E0000}"/>
    <cellStyle name="Normal 22 2 10 2" xfId="20034" xr:uid="{00000000-0005-0000-0000-00001C4E0000}"/>
    <cellStyle name="Normal 22 2 10 2 2" xfId="20035" xr:uid="{00000000-0005-0000-0000-00001D4E0000}"/>
    <cellStyle name="Normal 22 2 10 3" xfId="20036" xr:uid="{00000000-0005-0000-0000-00001E4E0000}"/>
    <cellStyle name="Normal 22 2 11" xfId="20037" xr:uid="{00000000-0005-0000-0000-00001F4E0000}"/>
    <cellStyle name="Normal 22 2 11 2" xfId="20038" xr:uid="{00000000-0005-0000-0000-0000204E0000}"/>
    <cellStyle name="Normal 22 2 12" xfId="20039" xr:uid="{00000000-0005-0000-0000-0000214E0000}"/>
    <cellStyle name="Normal 22 2 12 2" xfId="20040" xr:uid="{00000000-0005-0000-0000-0000224E0000}"/>
    <cellStyle name="Normal 22 2 13" xfId="20041" xr:uid="{00000000-0005-0000-0000-0000234E0000}"/>
    <cellStyle name="Normal 22 2 2" xfId="510" xr:uid="{00000000-0005-0000-0000-0000244E0000}"/>
    <cellStyle name="Normal 22 2 2 10" xfId="20042" xr:uid="{00000000-0005-0000-0000-0000254E0000}"/>
    <cellStyle name="Normal 22 2 2 10 2" xfId="20043" xr:uid="{00000000-0005-0000-0000-0000264E0000}"/>
    <cellStyle name="Normal 22 2 2 11" xfId="20044" xr:uid="{00000000-0005-0000-0000-0000274E0000}"/>
    <cellStyle name="Normal 22 2 2 2" xfId="20045" xr:uid="{00000000-0005-0000-0000-0000284E0000}"/>
    <cellStyle name="Normal 22 2 2 2 2" xfId="20046" xr:uid="{00000000-0005-0000-0000-0000294E0000}"/>
    <cellStyle name="Normal 22 2 2 2 2 2" xfId="20047" xr:uid="{00000000-0005-0000-0000-00002A4E0000}"/>
    <cellStyle name="Normal 22 2 2 2 2 2 2" xfId="20048" xr:uid="{00000000-0005-0000-0000-00002B4E0000}"/>
    <cellStyle name="Normal 22 2 2 2 2 2 2 2" xfId="20049" xr:uid="{00000000-0005-0000-0000-00002C4E0000}"/>
    <cellStyle name="Normal 22 2 2 2 2 2 3" xfId="20050" xr:uid="{00000000-0005-0000-0000-00002D4E0000}"/>
    <cellStyle name="Normal 22 2 2 2 2 3" xfId="20051" xr:uid="{00000000-0005-0000-0000-00002E4E0000}"/>
    <cellStyle name="Normal 22 2 2 2 2 3 2" xfId="20052" xr:uid="{00000000-0005-0000-0000-00002F4E0000}"/>
    <cellStyle name="Normal 22 2 2 2 2 3 2 2" xfId="20053" xr:uid="{00000000-0005-0000-0000-0000304E0000}"/>
    <cellStyle name="Normal 22 2 2 2 2 3 3" xfId="20054" xr:uid="{00000000-0005-0000-0000-0000314E0000}"/>
    <cellStyle name="Normal 22 2 2 2 2 4" xfId="20055" xr:uid="{00000000-0005-0000-0000-0000324E0000}"/>
    <cellStyle name="Normal 22 2 2 2 2 4 2" xfId="20056" xr:uid="{00000000-0005-0000-0000-0000334E0000}"/>
    <cellStyle name="Normal 22 2 2 2 2 4 2 2" xfId="20057" xr:uid="{00000000-0005-0000-0000-0000344E0000}"/>
    <cellStyle name="Normal 22 2 2 2 2 4 3" xfId="20058" xr:uid="{00000000-0005-0000-0000-0000354E0000}"/>
    <cellStyle name="Normal 22 2 2 2 2 5" xfId="20059" xr:uid="{00000000-0005-0000-0000-0000364E0000}"/>
    <cellStyle name="Normal 22 2 2 2 2 5 2" xfId="20060" xr:uid="{00000000-0005-0000-0000-0000374E0000}"/>
    <cellStyle name="Normal 22 2 2 2 2 6" xfId="20061" xr:uid="{00000000-0005-0000-0000-0000384E0000}"/>
    <cellStyle name="Normal 22 2 2 2 2 6 2" xfId="20062" xr:uid="{00000000-0005-0000-0000-0000394E0000}"/>
    <cellStyle name="Normal 22 2 2 2 2 7" xfId="20063" xr:uid="{00000000-0005-0000-0000-00003A4E0000}"/>
    <cellStyle name="Normal 22 2 2 2 3" xfId="20064" xr:uid="{00000000-0005-0000-0000-00003B4E0000}"/>
    <cellStyle name="Normal 22 2 2 2 3 2" xfId="20065" xr:uid="{00000000-0005-0000-0000-00003C4E0000}"/>
    <cellStyle name="Normal 22 2 2 2 3 2 2" xfId="20066" xr:uid="{00000000-0005-0000-0000-00003D4E0000}"/>
    <cellStyle name="Normal 22 2 2 2 3 2 2 2" xfId="20067" xr:uid="{00000000-0005-0000-0000-00003E4E0000}"/>
    <cellStyle name="Normal 22 2 2 2 3 2 3" xfId="20068" xr:uid="{00000000-0005-0000-0000-00003F4E0000}"/>
    <cellStyle name="Normal 22 2 2 2 3 3" xfId="20069" xr:uid="{00000000-0005-0000-0000-0000404E0000}"/>
    <cellStyle name="Normal 22 2 2 2 3 3 2" xfId="20070" xr:uid="{00000000-0005-0000-0000-0000414E0000}"/>
    <cellStyle name="Normal 22 2 2 2 3 3 2 2" xfId="20071" xr:uid="{00000000-0005-0000-0000-0000424E0000}"/>
    <cellStyle name="Normal 22 2 2 2 3 3 3" xfId="20072" xr:uid="{00000000-0005-0000-0000-0000434E0000}"/>
    <cellStyle name="Normal 22 2 2 2 3 4" xfId="20073" xr:uid="{00000000-0005-0000-0000-0000444E0000}"/>
    <cellStyle name="Normal 22 2 2 2 3 4 2" xfId="20074" xr:uid="{00000000-0005-0000-0000-0000454E0000}"/>
    <cellStyle name="Normal 22 2 2 2 3 4 2 2" xfId="20075" xr:uid="{00000000-0005-0000-0000-0000464E0000}"/>
    <cellStyle name="Normal 22 2 2 2 3 4 3" xfId="20076" xr:uid="{00000000-0005-0000-0000-0000474E0000}"/>
    <cellStyle name="Normal 22 2 2 2 3 5" xfId="20077" xr:uid="{00000000-0005-0000-0000-0000484E0000}"/>
    <cellStyle name="Normal 22 2 2 2 3 5 2" xfId="20078" xr:uid="{00000000-0005-0000-0000-0000494E0000}"/>
    <cellStyle name="Normal 22 2 2 2 3 6" xfId="20079" xr:uid="{00000000-0005-0000-0000-00004A4E0000}"/>
    <cellStyle name="Normal 22 2 2 2 3 6 2" xfId="20080" xr:uid="{00000000-0005-0000-0000-00004B4E0000}"/>
    <cellStyle name="Normal 22 2 2 2 3 7" xfId="20081" xr:uid="{00000000-0005-0000-0000-00004C4E0000}"/>
    <cellStyle name="Normal 22 2 2 2 4" xfId="20082" xr:uid="{00000000-0005-0000-0000-00004D4E0000}"/>
    <cellStyle name="Normal 22 2 2 2 4 2" xfId="20083" xr:uid="{00000000-0005-0000-0000-00004E4E0000}"/>
    <cellStyle name="Normal 22 2 2 2 4 2 2" xfId="20084" xr:uid="{00000000-0005-0000-0000-00004F4E0000}"/>
    <cellStyle name="Normal 22 2 2 2 4 3" xfId="20085" xr:uid="{00000000-0005-0000-0000-0000504E0000}"/>
    <cellStyle name="Normal 22 2 2 2 5" xfId="20086" xr:uid="{00000000-0005-0000-0000-0000514E0000}"/>
    <cellStyle name="Normal 22 2 2 2 5 2" xfId="20087" xr:uid="{00000000-0005-0000-0000-0000524E0000}"/>
    <cellStyle name="Normal 22 2 2 2 5 2 2" xfId="20088" xr:uid="{00000000-0005-0000-0000-0000534E0000}"/>
    <cellStyle name="Normal 22 2 2 2 5 3" xfId="20089" xr:uid="{00000000-0005-0000-0000-0000544E0000}"/>
    <cellStyle name="Normal 22 2 2 2 6" xfId="20090" xr:uid="{00000000-0005-0000-0000-0000554E0000}"/>
    <cellStyle name="Normal 22 2 2 2 6 2" xfId="20091" xr:uid="{00000000-0005-0000-0000-0000564E0000}"/>
    <cellStyle name="Normal 22 2 2 2 6 2 2" xfId="20092" xr:uid="{00000000-0005-0000-0000-0000574E0000}"/>
    <cellStyle name="Normal 22 2 2 2 6 3" xfId="20093" xr:uid="{00000000-0005-0000-0000-0000584E0000}"/>
    <cellStyle name="Normal 22 2 2 2 7" xfId="20094" xr:uid="{00000000-0005-0000-0000-0000594E0000}"/>
    <cellStyle name="Normal 22 2 2 2 7 2" xfId="20095" xr:uid="{00000000-0005-0000-0000-00005A4E0000}"/>
    <cellStyle name="Normal 22 2 2 2 8" xfId="20096" xr:uid="{00000000-0005-0000-0000-00005B4E0000}"/>
    <cellStyle name="Normal 22 2 2 2 8 2" xfId="20097" xr:uid="{00000000-0005-0000-0000-00005C4E0000}"/>
    <cellStyle name="Normal 22 2 2 2 9" xfId="20098" xr:uid="{00000000-0005-0000-0000-00005D4E0000}"/>
    <cellStyle name="Normal 22 2 2 3" xfId="20099" xr:uid="{00000000-0005-0000-0000-00005E4E0000}"/>
    <cellStyle name="Normal 22 2 2 3 2" xfId="20100" xr:uid="{00000000-0005-0000-0000-00005F4E0000}"/>
    <cellStyle name="Normal 22 2 2 3 2 2" xfId="20101" xr:uid="{00000000-0005-0000-0000-0000604E0000}"/>
    <cellStyle name="Normal 22 2 2 3 2 2 2" xfId="20102" xr:uid="{00000000-0005-0000-0000-0000614E0000}"/>
    <cellStyle name="Normal 22 2 2 3 2 2 2 2" xfId="20103" xr:uid="{00000000-0005-0000-0000-0000624E0000}"/>
    <cellStyle name="Normal 22 2 2 3 2 2 3" xfId="20104" xr:uid="{00000000-0005-0000-0000-0000634E0000}"/>
    <cellStyle name="Normal 22 2 2 3 2 3" xfId="20105" xr:uid="{00000000-0005-0000-0000-0000644E0000}"/>
    <cellStyle name="Normal 22 2 2 3 2 3 2" xfId="20106" xr:uid="{00000000-0005-0000-0000-0000654E0000}"/>
    <cellStyle name="Normal 22 2 2 3 2 3 2 2" xfId="20107" xr:uid="{00000000-0005-0000-0000-0000664E0000}"/>
    <cellStyle name="Normal 22 2 2 3 2 3 3" xfId="20108" xr:uid="{00000000-0005-0000-0000-0000674E0000}"/>
    <cellStyle name="Normal 22 2 2 3 2 4" xfId="20109" xr:uid="{00000000-0005-0000-0000-0000684E0000}"/>
    <cellStyle name="Normal 22 2 2 3 2 4 2" xfId="20110" xr:uid="{00000000-0005-0000-0000-0000694E0000}"/>
    <cellStyle name="Normal 22 2 2 3 2 4 2 2" xfId="20111" xr:uid="{00000000-0005-0000-0000-00006A4E0000}"/>
    <cellStyle name="Normal 22 2 2 3 2 4 3" xfId="20112" xr:uid="{00000000-0005-0000-0000-00006B4E0000}"/>
    <cellStyle name="Normal 22 2 2 3 2 5" xfId="20113" xr:uid="{00000000-0005-0000-0000-00006C4E0000}"/>
    <cellStyle name="Normal 22 2 2 3 2 5 2" xfId="20114" xr:uid="{00000000-0005-0000-0000-00006D4E0000}"/>
    <cellStyle name="Normal 22 2 2 3 2 6" xfId="20115" xr:uid="{00000000-0005-0000-0000-00006E4E0000}"/>
    <cellStyle name="Normal 22 2 2 3 2 6 2" xfId="20116" xr:uid="{00000000-0005-0000-0000-00006F4E0000}"/>
    <cellStyle name="Normal 22 2 2 3 2 7" xfId="20117" xr:uid="{00000000-0005-0000-0000-0000704E0000}"/>
    <cellStyle name="Normal 22 2 2 3 3" xfId="20118" xr:uid="{00000000-0005-0000-0000-0000714E0000}"/>
    <cellStyle name="Normal 22 2 2 3 3 2" xfId="20119" xr:uid="{00000000-0005-0000-0000-0000724E0000}"/>
    <cellStyle name="Normal 22 2 2 3 3 2 2" xfId="20120" xr:uid="{00000000-0005-0000-0000-0000734E0000}"/>
    <cellStyle name="Normal 22 2 2 3 3 3" xfId="20121" xr:uid="{00000000-0005-0000-0000-0000744E0000}"/>
    <cellStyle name="Normal 22 2 2 3 4" xfId="20122" xr:uid="{00000000-0005-0000-0000-0000754E0000}"/>
    <cellStyle name="Normal 22 2 2 3 4 2" xfId="20123" xr:uid="{00000000-0005-0000-0000-0000764E0000}"/>
    <cellStyle name="Normal 22 2 2 3 4 2 2" xfId="20124" xr:uid="{00000000-0005-0000-0000-0000774E0000}"/>
    <cellStyle name="Normal 22 2 2 3 4 3" xfId="20125" xr:uid="{00000000-0005-0000-0000-0000784E0000}"/>
    <cellStyle name="Normal 22 2 2 3 5" xfId="20126" xr:uid="{00000000-0005-0000-0000-0000794E0000}"/>
    <cellStyle name="Normal 22 2 2 3 5 2" xfId="20127" xr:uid="{00000000-0005-0000-0000-00007A4E0000}"/>
    <cellStyle name="Normal 22 2 2 3 5 2 2" xfId="20128" xr:uid="{00000000-0005-0000-0000-00007B4E0000}"/>
    <cellStyle name="Normal 22 2 2 3 5 3" xfId="20129" xr:uid="{00000000-0005-0000-0000-00007C4E0000}"/>
    <cellStyle name="Normal 22 2 2 3 6" xfId="20130" xr:uid="{00000000-0005-0000-0000-00007D4E0000}"/>
    <cellStyle name="Normal 22 2 2 3 6 2" xfId="20131" xr:uid="{00000000-0005-0000-0000-00007E4E0000}"/>
    <cellStyle name="Normal 22 2 2 3 7" xfId="20132" xr:uid="{00000000-0005-0000-0000-00007F4E0000}"/>
    <cellStyle name="Normal 22 2 2 3 7 2" xfId="20133" xr:uid="{00000000-0005-0000-0000-0000804E0000}"/>
    <cellStyle name="Normal 22 2 2 3 8" xfId="20134" xr:uid="{00000000-0005-0000-0000-0000814E0000}"/>
    <cellStyle name="Normal 22 2 2 4" xfId="20135" xr:uid="{00000000-0005-0000-0000-0000824E0000}"/>
    <cellStyle name="Normal 22 2 2 4 2" xfId="20136" xr:uid="{00000000-0005-0000-0000-0000834E0000}"/>
    <cellStyle name="Normal 22 2 2 4 2 2" xfId="20137" xr:uid="{00000000-0005-0000-0000-0000844E0000}"/>
    <cellStyle name="Normal 22 2 2 4 2 2 2" xfId="20138" xr:uid="{00000000-0005-0000-0000-0000854E0000}"/>
    <cellStyle name="Normal 22 2 2 4 2 3" xfId="20139" xr:uid="{00000000-0005-0000-0000-0000864E0000}"/>
    <cellStyle name="Normal 22 2 2 4 3" xfId="20140" xr:uid="{00000000-0005-0000-0000-0000874E0000}"/>
    <cellStyle name="Normal 22 2 2 4 3 2" xfId="20141" xr:uid="{00000000-0005-0000-0000-0000884E0000}"/>
    <cellStyle name="Normal 22 2 2 4 3 2 2" xfId="20142" xr:uid="{00000000-0005-0000-0000-0000894E0000}"/>
    <cellStyle name="Normal 22 2 2 4 3 3" xfId="20143" xr:uid="{00000000-0005-0000-0000-00008A4E0000}"/>
    <cellStyle name="Normal 22 2 2 4 4" xfId="20144" xr:uid="{00000000-0005-0000-0000-00008B4E0000}"/>
    <cellStyle name="Normal 22 2 2 4 4 2" xfId="20145" xr:uid="{00000000-0005-0000-0000-00008C4E0000}"/>
    <cellStyle name="Normal 22 2 2 4 4 2 2" xfId="20146" xr:uid="{00000000-0005-0000-0000-00008D4E0000}"/>
    <cellStyle name="Normal 22 2 2 4 4 3" xfId="20147" xr:uid="{00000000-0005-0000-0000-00008E4E0000}"/>
    <cellStyle name="Normal 22 2 2 4 5" xfId="20148" xr:uid="{00000000-0005-0000-0000-00008F4E0000}"/>
    <cellStyle name="Normal 22 2 2 4 5 2" xfId="20149" xr:uid="{00000000-0005-0000-0000-0000904E0000}"/>
    <cellStyle name="Normal 22 2 2 4 6" xfId="20150" xr:uid="{00000000-0005-0000-0000-0000914E0000}"/>
    <cellStyle name="Normal 22 2 2 4 6 2" xfId="20151" xr:uid="{00000000-0005-0000-0000-0000924E0000}"/>
    <cellStyle name="Normal 22 2 2 4 7" xfId="20152" xr:uid="{00000000-0005-0000-0000-0000934E0000}"/>
    <cellStyle name="Normal 22 2 2 5" xfId="20153" xr:uid="{00000000-0005-0000-0000-0000944E0000}"/>
    <cellStyle name="Normal 22 2 2 5 2" xfId="20154" xr:uid="{00000000-0005-0000-0000-0000954E0000}"/>
    <cellStyle name="Normal 22 2 2 5 2 2" xfId="20155" xr:uid="{00000000-0005-0000-0000-0000964E0000}"/>
    <cellStyle name="Normal 22 2 2 5 2 2 2" xfId="20156" xr:uid="{00000000-0005-0000-0000-0000974E0000}"/>
    <cellStyle name="Normal 22 2 2 5 2 3" xfId="20157" xr:uid="{00000000-0005-0000-0000-0000984E0000}"/>
    <cellStyle name="Normal 22 2 2 5 3" xfId="20158" xr:uid="{00000000-0005-0000-0000-0000994E0000}"/>
    <cellStyle name="Normal 22 2 2 5 3 2" xfId="20159" xr:uid="{00000000-0005-0000-0000-00009A4E0000}"/>
    <cellStyle name="Normal 22 2 2 5 3 2 2" xfId="20160" xr:uid="{00000000-0005-0000-0000-00009B4E0000}"/>
    <cellStyle name="Normal 22 2 2 5 3 3" xfId="20161" xr:uid="{00000000-0005-0000-0000-00009C4E0000}"/>
    <cellStyle name="Normal 22 2 2 5 4" xfId="20162" xr:uid="{00000000-0005-0000-0000-00009D4E0000}"/>
    <cellStyle name="Normal 22 2 2 5 4 2" xfId="20163" xr:uid="{00000000-0005-0000-0000-00009E4E0000}"/>
    <cellStyle name="Normal 22 2 2 5 4 2 2" xfId="20164" xr:uid="{00000000-0005-0000-0000-00009F4E0000}"/>
    <cellStyle name="Normal 22 2 2 5 4 3" xfId="20165" xr:uid="{00000000-0005-0000-0000-0000A04E0000}"/>
    <cellStyle name="Normal 22 2 2 5 5" xfId="20166" xr:uid="{00000000-0005-0000-0000-0000A14E0000}"/>
    <cellStyle name="Normal 22 2 2 5 5 2" xfId="20167" xr:uid="{00000000-0005-0000-0000-0000A24E0000}"/>
    <cellStyle name="Normal 22 2 2 5 6" xfId="20168" xr:uid="{00000000-0005-0000-0000-0000A34E0000}"/>
    <cellStyle name="Normal 22 2 2 5 6 2" xfId="20169" xr:uid="{00000000-0005-0000-0000-0000A44E0000}"/>
    <cellStyle name="Normal 22 2 2 5 7" xfId="20170" xr:uid="{00000000-0005-0000-0000-0000A54E0000}"/>
    <cellStyle name="Normal 22 2 2 6" xfId="20171" xr:uid="{00000000-0005-0000-0000-0000A64E0000}"/>
    <cellStyle name="Normal 22 2 2 6 2" xfId="20172" xr:uid="{00000000-0005-0000-0000-0000A74E0000}"/>
    <cellStyle name="Normal 22 2 2 6 2 2" xfId="20173" xr:uid="{00000000-0005-0000-0000-0000A84E0000}"/>
    <cellStyle name="Normal 22 2 2 6 3" xfId="20174" xr:uid="{00000000-0005-0000-0000-0000A94E0000}"/>
    <cellStyle name="Normal 22 2 2 7" xfId="20175" xr:uid="{00000000-0005-0000-0000-0000AA4E0000}"/>
    <cellStyle name="Normal 22 2 2 7 2" xfId="20176" xr:uid="{00000000-0005-0000-0000-0000AB4E0000}"/>
    <cellStyle name="Normal 22 2 2 7 2 2" xfId="20177" xr:uid="{00000000-0005-0000-0000-0000AC4E0000}"/>
    <cellStyle name="Normal 22 2 2 7 3" xfId="20178" xr:uid="{00000000-0005-0000-0000-0000AD4E0000}"/>
    <cellStyle name="Normal 22 2 2 8" xfId="20179" xr:uid="{00000000-0005-0000-0000-0000AE4E0000}"/>
    <cellStyle name="Normal 22 2 2 8 2" xfId="20180" xr:uid="{00000000-0005-0000-0000-0000AF4E0000}"/>
    <cellStyle name="Normal 22 2 2 8 2 2" xfId="20181" xr:uid="{00000000-0005-0000-0000-0000B04E0000}"/>
    <cellStyle name="Normal 22 2 2 8 3" xfId="20182" xr:uid="{00000000-0005-0000-0000-0000B14E0000}"/>
    <cellStyle name="Normal 22 2 2 9" xfId="20183" xr:uid="{00000000-0005-0000-0000-0000B24E0000}"/>
    <cellStyle name="Normal 22 2 2 9 2" xfId="20184" xr:uid="{00000000-0005-0000-0000-0000B34E0000}"/>
    <cellStyle name="Normal 22 2 3" xfId="511" xr:uid="{00000000-0005-0000-0000-0000B44E0000}"/>
    <cellStyle name="Normal 22 2 3 10" xfId="20185" xr:uid="{00000000-0005-0000-0000-0000B54E0000}"/>
    <cellStyle name="Normal 22 2 3 10 2" xfId="20186" xr:uid="{00000000-0005-0000-0000-0000B64E0000}"/>
    <cellStyle name="Normal 22 2 3 11" xfId="20187" xr:uid="{00000000-0005-0000-0000-0000B74E0000}"/>
    <cellStyle name="Normal 22 2 3 2" xfId="20188" xr:uid="{00000000-0005-0000-0000-0000B84E0000}"/>
    <cellStyle name="Normal 22 2 3 2 2" xfId="20189" xr:uid="{00000000-0005-0000-0000-0000B94E0000}"/>
    <cellStyle name="Normal 22 2 3 2 2 2" xfId="20190" xr:uid="{00000000-0005-0000-0000-0000BA4E0000}"/>
    <cellStyle name="Normal 22 2 3 2 2 2 2" xfId="20191" xr:uid="{00000000-0005-0000-0000-0000BB4E0000}"/>
    <cellStyle name="Normal 22 2 3 2 2 2 2 2" xfId="20192" xr:uid="{00000000-0005-0000-0000-0000BC4E0000}"/>
    <cellStyle name="Normal 22 2 3 2 2 2 3" xfId="20193" xr:uid="{00000000-0005-0000-0000-0000BD4E0000}"/>
    <cellStyle name="Normal 22 2 3 2 2 3" xfId="20194" xr:uid="{00000000-0005-0000-0000-0000BE4E0000}"/>
    <cellStyle name="Normal 22 2 3 2 2 3 2" xfId="20195" xr:uid="{00000000-0005-0000-0000-0000BF4E0000}"/>
    <cellStyle name="Normal 22 2 3 2 2 3 2 2" xfId="20196" xr:uid="{00000000-0005-0000-0000-0000C04E0000}"/>
    <cellStyle name="Normal 22 2 3 2 2 3 3" xfId="20197" xr:uid="{00000000-0005-0000-0000-0000C14E0000}"/>
    <cellStyle name="Normal 22 2 3 2 2 4" xfId="20198" xr:uid="{00000000-0005-0000-0000-0000C24E0000}"/>
    <cellStyle name="Normal 22 2 3 2 2 4 2" xfId="20199" xr:uid="{00000000-0005-0000-0000-0000C34E0000}"/>
    <cellStyle name="Normal 22 2 3 2 2 4 2 2" xfId="20200" xr:uid="{00000000-0005-0000-0000-0000C44E0000}"/>
    <cellStyle name="Normal 22 2 3 2 2 4 3" xfId="20201" xr:uid="{00000000-0005-0000-0000-0000C54E0000}"/>
    <cellStyle name="Normal 22 2 3 2 2 5" xfId="20202" xr:uid="{00000000-0005-0000-0000-0000C64E0000}"/>
    <cellStyle name="Normal 22 2 3 2 2 5 2" xfId="20203" xr:uid="{00000000-0005-0000-0000-0000C74E0000}"/>
    <cellStyle name="Normal 22 2 3 2 2 6" xfId="20204" xr:uid="{00000000-0005-0000-0000-0000C84E0000}"/>
    <cellStyle name="Normal 22 2 3 2 2 6 2" xfId="20205" xr:uid="{00000000-0005-0000-0000-0000C94E0000}"/>
    <cellStyle name="Normal 22 2 3 2 2 7" xfId="20206" xr:uid="{00000000-0005-0000-0000-0000CA4E0000}"/>
    <cellStyle name="Normal 22 2 3 2 3" xfId="20207" xr:uid="{00000000-0005-0000-0000-0000CB4E0000}"/>
    <cellStyle name="Normal 22 2 3 2 3 2" xfId="20208" xr:uid="{00000000-0005-0000-0000-0000CC4E0000}"/>
    <cellStyle name="Normal 22 2 3 2 3 2 2" xfId="20209" xr:uid="{00000000-0005-0000-0000-0000CD4E0000}"/>
    <cellStyle name="Normal 22 2 3 2 3 2 2 2" xfId="20210" xr:uid="{00000000-0005-0000-0000-0000CE4E0000}"/>
    <cellStyle name="Normal 22 2 3 2 3 2 3" xfId="20211" xr:uid="{00000000-0005-0000-0000-0000CF4E0000}"/>
    <cellStyle name="Normal 22 2 3 2 3 3" xfId="20212" xr:uid="{00000000-0005-0000-0000-0000D04E0000}"/>
    <cellStyle name="Normal 22 2 3 2 3 3 2" xfId="20213" xr:uid="{00000000-0005-0000-0000-0000D14E0000}"/>
    <cellStyle name="Normal 22 2 3 2 3 3 2 2" xfId="20214" xr:uid="{00000000-0005-0000-0000-0000D24E0000}"/>
    <cellStyle name="Normal 22 2 3 2 3 3 3" xfId="20215" xr:uid="{00000000-0005-0000-0000-0000D34E0000}"/>
    <cellStyle name="Normal 22 2 3 2 3 4" xfId="20216" xr:uid="{00000000-0005-0000-0000-0000D44E0000}"/>
    <cellStyle name="Normal 22 2 3 2 3 4 2" xfId="20217" xr:uid="{00000000-0005-0000-0000-0000D54E0000}"/>
    <cellStyle name="Normal 22 2 3 2 3 4 2 2" xfId="20218" xr:uid="{00000000-0005-0000-0000-0000D64E0000}"/>
    <cellStyle name="Normal 22 2 3 2 3 4 3" xfId="20219" xr:uid="{00000000-0005-0000-0000-0000D74E0000}"/>
    <cellStyle name="Normal 22 2 3 2 3 5" xfId="20220" xr:uid="{00000000-0005-0000-0000-0000D84E0000}"/>
    <cellStyle name="Normal 22 2 3 2 3 5 2" xfId="20221" xr:uid="{00000000-0005-0000-0000-0000D94E0000}"/>
    <cellStyle name="Normal 22 2 3 2 3 6" xfId="20222" xr:uid="{00000000-0005-0000-0000-0000DA4E0000}"/>
    <cellStyle name="Normal 22 2 3 2 3 6 2" xfId="20223" xr:uid="{00000000-0005-0000-0000-0000DB4E0000}"/>
    <cellStyle name="Normal 22 2 3 2 3 7" xfId="20224" xr:uid="{00000000-0005-0000-0000-0000DC4E0000}"/>
    <cellStyle name="Normal 22 2 3 2 4" xfId="20225" xr:uid="{00000000-0005-0000-0000-0000DD4E0000}"/>
    <cellStyle name="Normal 22 2 3 2 4 2" xfId="20226" xr:uid="{00000000-0005-0000-0000-0000DE4E0000}"/>
    <cellStyle name="Normal 22 2 3 2 4 2 2" xfId="20227" xr:uid="{00000000-0005-0000-0000-0000DF4E0000}"/>
    <cellStyle name="Normal 22 2 3 2 4 3" xfId="20228" xr:uid="{00000000-0005-0000-0000-0000E04E0000}"/>
    <cellStyle name="Normal 22 2 3 2 5" xfId="20229" xr:uid="{00000000-0005-0000-0000-0000E14E0000}"/>
    <cellStyle name="Normal 22 2 3 2 5 2" xfId="20230" xr:uid="{00000000-0005-0000-0000-0000E24E0000}"/>
    <cellStyle name="Normal 22 2 3 2 5 2 2" xfId="20231" xr:uid="{00000000-0005-0000-0000-0000E34E0000}"/>
    <cellStyle name="Normal 22 2 3 2 5 3" xfId="20232" xr:uid="{00000000-0005-0000-0000-0000E44E0000}"/>
    <cellStyle name="Normal 22 2 3 2 6" xfId="20233" xr:uid="{00000000-0005-0000-0000-0000E54E0000}"/>
    <cellStyle name="Normal 22 2 3 2 6 2" xfId="20234" xr:uid="{00000000-0005-0000-0000-0000E64E0000}"/>
    <cellStyle name="Normal 22 2 3 2 6 2 2" xfId="20235" xr:uid="{00000000-0005-0000-0000-0000E74E0000}"/>
    <cellStyle name="Normal 22 2 3 2 6 3" xfId="20236" xr:uid="{00000000-0005-0000-0000-0000E84E0000}"/>
    <cellStyle name="Normal 22 2 3 2 7" xfId="20237" xr:uid="{00000000-0005-0000-0000-0000E94E0000}"/>
    <cellStyle name="Normal 22 2 3 2 7 2" xfId="20238" xr:uid="{00000000-0005-0000-0000-0000EA4E0000}"/>
    <cellStyle name="Normal 22 2 3 2 8" xfId="20239" xr:uid="{00000000-0005-0000-0000-0000EB4E0000}"/>
    <cellStyle name="Normal 22 2 3 2 8 2" xfId="20240" xr:uid="{00000000-0005-0000-0000-0000EC4E0000}"/>
    <cellStyle name="Normal 22 2 3 2 9" xfId="20241" xr:uid="{00000000-0005-0000-0000-0000ED4E0000}"/>
    <cellStyle name="Normal 22 2 3 3" xfId="20242" xr:uid="{00000000-0005-0000-0000-0000EE4E0000}"/>
    <cellStyle name="Normal 22 2 3 3 2" xfId="20243" xr:uid="{00000000-0005-0000-0000-0000EF4E0000}"/>
    <cellStyle name="Normal 22 2 3 3 2 2" xfId="20244" xr:uid="{00000000-0005-0000-0000-0000F04E0000}"/>
    <cellStyle name="Normal 22 2 3 3 2 2 2" xfId="20245" xr:uid="{00000000-0005-0000-0000-0000F14E0000}"/>
    <cellStyle name="Normal 22 2 3 3 2 2 2 2" xfId="20246" xr:uid="{00000000-0005-0000-0000-0000F24E0000}"/>
    <cellStyle name="Normal 22 2 3 3 2 2 3" xfId="20247" xr:uid="{00000000-0005-0000-0000-0000F34E0000}"/>
    <cellStyle name="Normal 22 2 3 3 2 3" xfId="20248" xr:uid="{00000000-0005-0000-0000-0000F44E0000}"/>
    <cellStyle name="Normal 22 2 3 3 2 3 2" xfId="20249" xr:uid="{00000000-0005-0000-0000-0000F54E0000}"/>
    <cellStyle name="Normal 22 2 3 3 2 3 2 2" xfId="20250" xr:uid="{00000000-0005-0000-0000-0000F64E0000}"/>
    <cellStyle name="Normal 22 2 3 3 2 3 3" xfId="20251" xr:uid="{00000000-0005-0000-0000-0000F74E0000}"/>
    <cellStyle name="Normal 22 2 3 3 2 4" xfId="20252" xr:uid="{00000000-0005-0000-0000-0000F84E0000}"/>
    <cellStyle name="Normal 22 2 3 3 2 4 2" xfId="20253" xr:uid="{00000000-0005-0000-0000-0000F94E0000}"/>
    <cellStyle name="Normal 22 2 3 3 2 4 2 2" xfId="20254" xr:uid="{00000000-0005-0000-0000-0000FA4E0000}"/>
    <cellStyle name="Normal 22 2 3 3 2 4 3" xfId="20255" xr:uid="{00000000-0005-0000-0000-0000FB4E0000}"/>
    <cellStyle name="Normal 22 2 3 3 2 5" xfId="20256" xr:uid="{00000000-0005-0000-0000-0000FC4E0000}"/>
    <cellStyle name="Normal 22 2 3 3 2 5 2" xfId="20257" xr:uid="{00000000-0005-0000-0000-0000FD4E0000}"/>
    <cellStyle name="Normal 22 2 3 3 2 6" xfId="20258" xr:uid="{00000000-0005-0000-0000-0000FE4E0000}"/>
    <cellStyle name="Normal 22 2 3 3 2 6 2" xfId="20259" xr:uid="{00000000-0005-0000-0000-0000FF4E0000}"/>
    <cellStyle name="Normal 22 2 3 3 2 7" xfId="20260" xr:uid="{00000000-0005-0000-0000-0000004F0000}"/>
    <cellStyle name="Normal 22 2 3 3 3" xfId="20261" xr:uid="{00000000-0005-0000-0000-0000014F0000}"/>
    <cellStyle name="Normal 22 2 3 3 3 2" xfId="20262" xr:uid="{00000000-0005-0000-0000-0000024F0000}"/>
    <cellStyle name="Normal 22 2 3 3 3 2 2" xfId="20263" xr:uid="{00000000-0005-0000-0000-0000034F0000}"/>
    <cellStyle name="Normal 22 2 3 3 3 3" xfId="20264" xr:uid="{00000000-0005-0000-0000-0000044F0000}"/>
    <cellStyle name="Normal 22 2 3 3 4" xfId="20265" xr:uid="{00000000-0005-0000-0000-0000054F0000}"/>
    <cellStyle name="Normal 22 2 3 3 4 2" xfId="20266" xr:uid="{00000000-0005-0000-0000-0000064F0000}"/>
    <cellStyle name="Normal 22 2 3 3 4 2 2" xfId="20267" xr:uid="{00000000-0005-0000-0000-0000074F0000}"/>
    <cellStyle name="Normal 22 2 3 3 4 3" xfId="20268" xr:uid="{00000000-0005-0000-0000-0000084F0000}"/>
    <cellStyle name="Normal 22 2 3 3 5" xfId="20269" xr:uid="{00000000-0005-0000-0000-0000094F0000}"/>
    <cellStyle name="Normal 22 2 3 3 5 2" xfId="20270" xr:uid="{00000000-0005-0000-0000-00000A4F0000}"/>
    <cellStyle name="Normal 22 2 3 3 5 2 2" xfId="20271" xr:uid="{00000000-0005-0000-0000-00000B4F0000}"/>
    <cellStyle name="Normal 22 2 3 3 5 3" xfId="20272" xr:uid="{00000000-0005-0000-0000-00000C4F0000}"/>
    <cellStyle name="Normal 22 2 3 3 6" xfId="20273" xr:uid="{00000000-0005-0000-0000-00000D4F0000}"/>
    <cellStyle name="Normal 22 2 3 3 6 2" xfId="20274" xr:uid="{00000000-0005-0000-0000-00000E4F0000}"/>
    <cellStyle name="Normal 22 2 3 3 7" xfId="20275" xr:uid="{00000000-0005-0000-0000-00000F4F0000}"/>
    <cellStyle name="Normal 22 2 3 3 7 2" xfId="20276" xr:uid="{00000000-0005-0000-0000-0000104F0000}"/>
    <cellStyle name="Normal 22 2 3 3 8" xfId="20277" xr:uid="{00000000-0005-0000-0000-0000114F0000}"/>
    <cellStyle name="Normal 22 2 3 4" xfId="20278" xr:uid="{00000000-0005-0000-0000-0000124F0000}"/>
    <cellStyle name="Normal 22 2 3 4 2" xfId="20279" xr:uid="{00000000-0005-0000-0000-0000134F0000}"/>
    <cellStyle name="Normal 22 2 3 4 2 2" xfId="20280" xr:uid="{00000000-0005-0000-0000-0000144F0000}"/>
    <cellStyle name="Normal 22 2 3 4 2 2 2" xfId="20281" xr:uid="{00000000-0005-0000-0000-0000154F0000}"/>
    <cellStyle name="Normal 22 2 3 4 2 3" xfId="20282" xr:uid="{00000000-0005-0000-0000-0000164F0000}"/>
    <cellStyle name="Normal 22 2 3 4 3" xfId="20283" xr:uid="{00000000-0005-0000-0000-0000174F0000}"/>
    <cellStyle name="Normal 22 2 3 4 3 2" xfId="20284" xr:uid="{00000000-0005-0000-0000-0000184F0000}"/>
    <cellStyle name="Normal 22 2 3 4 3 2 2" xfId="20285" xr:uid="{00000000-0005-0000-0000-0000194F0000}"/>
    <cellStyle name="Normal 22 2 3 4 3 3" xfId="20286" xr:uid="{00000000-0005-0000-0000-00001A4F0000}"/>
    <cellStyle name="Normal 22 2 3 4 4" xfId="20287" xr:uid="{00000000-0005-0000-0000-00001B4F0000}"/>
    <cellStyle name="Normal 22 2 3 4 4 2" xfId="20288" xr:uid="{00000000-0005-0000-0000-00001C4F0000}"/>
    <cellStyle name="Normal 22 2 3 4 4 2 2" xfId="20289" xr:uid="{00000000-0005-0000-0000-00001D4F0000}"/>
    <cellStyle name="Normal 22 2 3 4 4 3" xfId="20290" xr:uid="{00000000-0005-0000-0000-00001E4F0000}"/>
    <cellStyle name="Normal 22 2 3 4 5" xfId="20291" xr:uid="{00000000-0005-0000-0000-00001F4F0000}"/>
    <cellStyle name="Normal 22 2 3 4 5 2" xfId="20292" xr:uid="{00000000-0005-0000-0000-0000204F0000}"/>
    <cellStyle name="Normal 22 2 3 4 6" xfId="20293" xr:uid="{00000000-0005-0000-0000-0000214F0000}"/>
    <cellStyle name="Normal 22 2 3 4 6 2" xfId="20294" xr:uid="{00000000-0005-0000-0000-0000224F0000}"/>
    <cellStyle name="Normal 22 2 3 4 7" xfId="20295" xr:uid="{00000000-0005-0000-0000-0000234F0000}"/>
    <cellStyle name="Normal 22 2 3 5" xfId="20296" xr:uid="{00000000-0005-0000-0000-0000244F0000}"/>
    <cellStyle name="Normal 22 2 3 5 2" xfId="20297" xr:uid="{00000000-0005-0000-0000-0000254F0000}"/>
    <cellStyle name="Normal 22 2 3 5 2 2" xfId="20298" xr:uid="{00000000-0005-0000-0000-0000264F0000}"/>
    <cellStyle name="Normal 22 2 3 5 2 2 2" xfId="20299" xr:uid="{00000000-0005-0000-0000-0000274F0000}"/>
    <cellStyle name="Normal 22 2 3 5 2 3" xfId="20300" xr:uid="{00000000-0005-0000-0000-0000284F0000}"/>
    <cellStyle name="Normal 22 2 3 5 3" xfId="20301" xr:uid="{00000000-0005-0000-0000-0000294F0000}"/>
    <cellStyle name="Normal 22 2 3 5 3 2" xfId="20302" xr:uid="{00000000-0005-0000-0000-00002A4F0000}"/>
    <cellStyle name="Normal 22 2 3 5 3 2 2" xfId="20303" xr:uid="{00000000-0005-0000-0000-00002B4F0000}"/>
    <cellStyle name="Normal 22 2 3 5 3 3" xfId="20304" xr:uid="{00000000-0005-0000-0000-00002C4F0000}"/>
    <cellStyle name="Normal 22 2 3 5 4" xfId="20305" xr:uid="{00000000-0005-0000-0000-00002D4F0000}"/>
    <cellStyle name="Normal 22 2 3 5 4 2" xfId="20306" xr:uid="{00000000-0005-0000-0000-00002E4F0000}"/>
    <cellStyle name="Normal 22 2 3 5 4 2 2" xfId="20307" xr:uid="{00000000-0005-0000-0000-00002F4F0000}"/>
    <cellStyle name="Normal 22 2 3 5 4 3" xfId="20308" xr:uid="{00000000-0005-0000-0000-0000304F0000}"/>
    <cellStyle name="Normal 22 2 3 5 5" xfId="20309" xr:uid="{00000000-0005-0000-0000-0000314F0000}"/>
    <cellStyle name="Normal 22 2 3 5 5 2" xfId="20310" xr:uid="{00000000-0005-0000-0000-0000324F0000}"/>
    <cellStyle name="Normal 22 2 3 5 6" xfId="20311" xr:uid="{00000000-0005-0000-0000-0000334F0000}"/>
    <cellStyle name="Normal 22 2 3 5 6 2" xfId="20312" xr:uid="{00000000-0005-0000-0000-0000344F0000}"/>
    <cellStyle name="Normal 22 2 3 5 7" xfId="20313" xr:uid="{00000000-0005-0000-0000-0000354F0000}"/>
    <cellStyle name="Normal 22 2 3 6" xfId="20314" xr:uid="{00000000-0005-0000-0000-0000364F0000}"/>
    <cellStyle name="Normal 22 2 3 6 2" xfId="20315" xr:uid="{00000000-0005-0000-0000-0000374F0000}"/>
    <cellStyle name="Normal 22 2 3 6 2 2" xfId="20316" xr:uid="{00000000-0005-0000-0000-0000384F0000}"/>
    <cellStyle name="Normal 22 2 3 6 3" xfId="20317" xr:uid="{00000000-0005-0000-0000-0000394F0000}"/>
    <cellStyle name="Normal 22 2 3 7" xfId="20318" xr:uid="{00000000-0005-0000-0000-00003A4F0000}"/>
    <cellStyle name="Normal 22 2 3 7 2" xfId="20319" xr:uid="{00000000-0005-0000-0000-00003B4F0000}"/>
    <cellStyle name="Normal 22 2 3 7 2 2" xfId="20320" xr:uid="{00000000-0005-0000-0000-00003C4F0000}"/>
    <cellStyle name="Normal 22 2 3 7 3" xfId="20321" xr:uid="{00000000-0005-0000-0000-00003D4F0000}"/>
    <cellStyle name="Normal 22 2 3 8" xfId="20322" xr:uid="{00000000-0005-0000-0000-00003E4F0000}"/>
    <cellStyle name="Normal 22 2 3 8 2" xfId="20323" xr:uid="{00000000-0005-0000-0000-00003F4F0000}"/>
    <cellStyle name="Normal 22 2 3 8 2 2" xfId="20324" xr:uid="{00000000-0005-0000-0000-0000404F0000}"/>
    <cellStyle name="Normal 22 2 3 8 3" xfId="20325" xr:uid="{00000000-0005-0000-0000-0000414F0000}"/>
    <cellStyle name="Normal 22 2 3 9" xfId="20326" xr:uid="{00000000-0005-0000-0000-0000424F0000}"/>
    <cellStyle name="Normal 22 2 3 9 2" xfId="20327" xr:uid="{00000000-0005-0000-0000-0000434F0000}"/>
    <cellStyle name="Normal 22 2 4" xfId="20328" xr:uid="{00000000-0005-0000-0000-0000444F0000}"/>
    <cellStyle name="Normal 22 2 4 2" xfId="20329" xr:uid="{00000000-0005-0000-0000-0000454F0000}"/>
    <cellStyle name="Normal 22 2 4 2 2" xfId="20330" xr:uid="{00000000-0005-0000-0000-0000464F0000}"/>
    <cellStyle name="Normal 22 2 4 2 2 2" xfId="20331" xr:uid="{00000000-0005-0000-0000-0000474F0000}"/>
    <cellStyle name="Normal 22 2 4 2 2 2 2" xfId="20332" xr:uid="{00000000-0005-0000-0000-0000484F0000}"/>
    <cellStyle name="Normal 22 2 4 2 2 3" xfId="20333" xr:uid="{00000000-0005-0000-0000-0000494F0000}"/>
    <cellStyle name="Normal 22 2 4 2 3" xfId="20334" xr:uid="{00000000-0005-0000-0000-00004A4F0000}"/>
    <cellStyle name="Normal 22 2 4 2 3 2" xfId="20335" xr:uid="{00000000-0005-0000-0000-00004B4F0000}"/>
    <cellStyle name="Normal 22 2 4 2 3 2 2" xfId="20336" xr:uid="{00000000-0005-0000-0000-00004C4F0000}"/>
    <cellStyle name="Normal 22 2 4 2 3 3" xfId="20337" xr:uid="{00000000-0005-0000-0000-00004D4F0000}"/>
    <cellStyle name="Normal 22 2 4 2 4" xfId="20338" xr:uid="{00000000-0005-0000-0000-00004E4F0000}"/>
    <cellStyle name="Normal 22 2 4 2 4 2" xfId="20339" xr:uid="{00000000-0005-0000-0000-00004F4F0000}"/>
    <cellStyle name="Normal 22 2 4 2 4 2 2" xfId="20340" xr:uid="{00000000-0005-0000-0000-0000504F0000}"/>
    <cellStyle name="Normal 22 2 4 2 4 3" xfId="20341" xr:uid="{00000000-0005-0000-0000-0000514F0000}"/>
    <cellStyle name="Normal 22 2 4 2 5" xfId="20342" xr:uid="{00000000-0005-0000-0000-0000524F0000}"/>
    <cellStyle name="Normal 22 2 4 2 5 2" xfId="20343" xr:uid="{00000000-0005-0000-0000-0000534F0000}"/>
    <cellStyle name="Normal 22 2 4 2 6" xfId="20344" xr:uid="{00000000-0005-0000-0000-0000544F0000}"/>
    <cellStyle name="Normal 22 2 4 2 6 2" xfId="20345" xr:uid="{00000000-0005-0000-0000-0000554F0000}"/>
    <cellStyle name="Normal 22 2 4 2 7" xfId="20346" xr:uid="{00000000-0005-0000-0000-0000564F0000}"/>
    <cellStyle name="Normal 22 2 4 3" xfId="20347" xr:uid="{00000000-0005-0000-0000-0000574F0000}"/>
    <cellStyle name="Normal 22 2 4 3 2" xfId="20348" xr:uid="{00000000-0005-0000-0000-0000584F0000}"/>
    <cellStyle name="Normal 22 2 4 3 2 2" xfId="20349" xr:uid="{00000000-0005-0000-0000-0000594F0000}"/>
    <cellStyle name="Normal 22 2 4 3 2 2 2" xfId="20350" xr:uid="{00000000-0005-0000-0000-00005A4F0000}"/>
    <cellStyle name="Normal 22 2 4 3 2 3" xfId="20351" xr:uid="{00000000-0005-0000-0000-00005B4F0000}"/>
    <cellStyle name="Normal 22 2 4 3 3" xfId="20352" xr:uid="{00000000-0005-0000-0000-00005C4F0000}"/>
    <cellStyle name="Normal 22 2 4 3 3 2" xfId="20353" xr:uid="{00000000-0005-0000-0000-00005D4F0000}"/>
    <cellStyle name="Normal 22 2 4 3 3 2 2" xfId="20354" xr:uid="{00000000-0005-0000-0000-00005E4F0000}"/>
    <cellStyle name="Normal 22 2 4 3 3 3" xfId="20355" xr:uid="{00000000-0005-0000-0000-00005F4F0000}"/>
    <cellStyle name="Normal 22 2 4 3 4" xfId="20356" xr:uid="{00000000-0005-0000-0000-0000604F0000}"/>
    <cellStyle name="Normal 22 2 4 3 4 2" xfId="20357" xr:uid="{00000000-0005-0000-0000-0000614F0000}"/>
    <cellStyle name="Normal 22 2 4 3 4 2 2" xfId="20358" xr:uid="{00000000-0005-0000-0000-0000624F0000}"/>
    <cellStyle name="Normal 22 2 4 3 4 3" xfId="20359" xr:uid="{00000000-0005-0000-0000-0000634F0000}"/>
    <cellStyle name="Normal 22 2 4 3 5" xfId="20360" xr:uid="{00000000-0005-0000-0000-0000644F0000}"/>
    <cellStyle name="Normal 22 2 4 3 5 2" xfId="20361" xr:uid="{00000000-0005-0000-0000-0000654F0000}"/>
    <cellStyle name="Normal 22 2 4 3 6" xfId="20362" xr:uid="{00000000-0005-0000-0000-0000664F0000}"/>
    <cellStyle name="Normal 22 2 4 3 6 2" xfId="20363" xr:uid="{00000000-0005-0000-0000-0000674F0000}"/>
    <cellStyle name="Normal 22 2 4 3 7" xfId="20364" xr:uid="{00000000-0005-0000-0000-0000684F0000}"/>
    <cellStyle name="Normal 22 2 4 4" xfId="20365" xr:uid="{00000000-0005-0000-0000-0000694F0000}"/>
    <cellStyle name="Normal 22 2 4 4 2" xfId="20366" xr:uid="{00000000-0005-0000-0000-00006A4F0000}"/>
    <cellStyle name="Normal 22 2 4 4 2 2" xfId="20367" xr:uid="{00000000-0005-0000-0000-00006B4F0000}"/>
    <cellStyle name="Normal 22 2 4 4 3" xfId="20368" xr:uid="{00000000-0005-0000-0000-00006C4F0000}"/>
    <cellStyle name="Normal 22 2 4 5" xfId="20369" xr:uid="{00000000-0005-0000-0000-00006D4F0000}"/>
    <cellStyle name="Normal 22 2 4 5 2" xfId="20370" xr:uid="{00000000-0005-0000-0000-00006E4F0000}"/>
    <cellStyle name="Normal 22 2 4 5 2 2" xfId="20371" xr:uid="{00000000-0005-0000-0000-00006F4F0000}"/>
    <cellStyle name="Normal 22 2 4 5 3" xfId="20372" xr:uid="{00000000-0005-0000-0000-0000704F0000}"/>
    <cellStyle name="Normal 22 2 4 6" xfId="20373" xr:uid="{00000000-0005-0000-0000-0000714F0000}"/>
    <cellStyle name="Normal 22 2 4 6 2" xfId="20374" xr:uid="{00000000-0005-0000-0000-0000724F0000}"/>
    <cellStyle name="Normal 22 2 4 6 2 2" xfId="20375" xr:uid="{00000000-0005-0000-0000-0000734F0000}"/>
    <cellStyle name="Normal 22 2 4 6 3" xfId="20376" xr:uid="{00000000-0005-0000-0000-0000744F0000}"/>
    <cellStyle name="Normal 22 2 4 7" xfId="20377" xr:uid="{00000000-0005-0000-0000-0000754F0000}"/>
    <cellStyle name="Normal 22 2 4 7 2" xfId="20378" xr:uid="{00000000-0005-0000-0000-0000764F0000}"/>
    <cellStyle name="Normal 22 2 4 8" xfId="20379" xr:uid="{00000000-0005-0000-0000-0000774F0000}"/>
    <cellStyle name="Normal 22 2 4 8 2" xfId="20380" xr:uid="{00000000-0005-0000-0000-0000784F0000}"/>
    <cellStyle name="Normal 22 2 4 9" xfId="20381" xr:uid="{00000000-0005-0000-0000-0000794F0000}"/>
    <cellStyle name="Normal 22 2 5" xfId="20382" xr:uid="{00000000-0005-0000-0000-00007A4F0000}"/>
    <cellStyle name="Normal 22 2 5 2" xfId="20383" xr:uid="{00000000-0005-0000-0000-00007B4F0000}"/>
    <cellStyle name="Normal 22 2 5 2 2" xfId="20384" xr:uid="{00000000-0005-0000-0000-00007C4F0000}"/>
    <cellStyle name="Normal 22 2 5 2 2 2" xfId="20385" xr:uid="{00000000-0005-0000-0000-00007D4F0000}"/>
    <cellStyle name="Normal 22 2 5 2 2 2 2" xfId="20386" xr:uid="{00000000-0005-0000-0000-00007E4F0000}"/>
    <cellStyle name="Normal 22 2 5 2 2 3" xfId="20387" xr:uid="{00000000-0005-0000-0000-00007F4F0000}"/>
    <cellStyle name="Normal 22 2 5 2 3" xfId="20388" xr:uid="{00000000-0005-0000-0000-0000804F0000}"/>
    <cellStyle name="Normal 22 2 5 2 3 2" xfId="20389" xr:uid="{00000000-0005-0000-0000-0000814F0000}"/>
    <cellStyle name="Normal 22 2 5 2 3 2 2" xfId="20390" xr:uid="{00000000-0005-0000-0000-0000824F0000}"/>
    <cellStyle name="Normal 22 2 5 2 3 3" xfId="20391" xr:uid="{00000000-0005-0000-0000-0000834F0000}"/>
    <cellStyle name="Normal 22 2 5 2 4" xfId="20392" xr:uid="{00000000-0005-0000-0000-0000844F0000}"/>
    <cellStyle name="Normal 22 2 5 2 4 2" xfId="20393" xr:uid="{00000000-0005-0000-0000-0000854F0000}"/>
    <cellStyle name="Normal 22 2 5 2 4 2 2" xfId="20394" xr:uid="{00000000-0005-0000-0000-0000864F0000}"/>
    <cellStyle name="Normal 22 2 5 2 4 3" xfId="20395" xr:uid="{00000000-0005-0000-0000-0000874F0000}"/>
    <cellStyle name="Normal 22 2 5 2 5" xfId="20396" xr:uid="{00000000-0005-0000-0000-0000884F0000}"/>
    <cellStyle name="Normal 22 2 5 2 5 2" xfId="20397" xr:uid="{00000000-0005-0000-0000-0000894F0000}"/>
    <cellStyle name="Normal 22 2 5 2 6" xfId="20398" xr:uid="{00000000-0005-0000-0000-00008A4F0000}"/>
    <cellStyle name="Normal 22 2 5 2 6 2" xfId="20399" xr:uid="{00000000-0005-0000-0000-00008B4F0000}"/>
    <cellStyle name="Normal 22 2 5 2 7" xfId="20400" xr:uid="{00000000-0005-0000-0000-00008C4F0000}"/>
    <cellStyle name="Normal 22 2 5 3" xfId="20401" xr:uid="{00000000-0005-0000-0000-00008D4F0000}"/>
    <cellStyle name="Normal 22 2 5 3 2" xfId="20402" xr:uid="{00000000-0005-0000-0000-00008E4F0000}"/>
    <cellStyle name="Normal 22 2 5 3 2 2" xfId="20403" xr:uid="{00000000-0005-0000-0000-00008F4F0000}"/>
    <cellStyle name="Normal 22 2 5 3 3" xfId="20404" xr:uid="{00000000-0005-0000-0000-0000904F0000}"/>
    <cellStyle name="Normal 22 2 5 4" xfId="20405" xr:uid="{00000000-0005-0000-0000-0000914F0000}"/>
    <cellStyle name="Normal 22 2 5 4 2" xfId="20406" xr:uid="{00000000-0005-0000-0000-0000924F0000}"/>
    <cellStyle name="Normal 22 2 5 4 2 2" xfId="20407" xr:uid="{00000000-0005-0000-0000-0000934F0000}"/>
    <cellStyle name="Normal 22 2 5 4 3" xfId="20408" xr:uid="{00000000-0005-0000-0000-0000944F0000}"/>
    <cellStyle name="Normal 22 2 5 5" xfId="20409" xr:uid="{00000000-0005-0000-0000-0000954F0000}"/>
    <cellStyle name="Normal 22 2 5 5 2" xfId="20410" xr:uid="{00000000-0005-0000-0000-0000964F0000}"/>
    <cellStyle name="Normal 22 2 5 5 2 2" xfId="20411" xr:uid="{00000000-0005-0000-0000-0000974F0000}"/>
    <cellStyle name="Normal 22 2 5 5 3" xfId="20412" xr:uid="{00000000-0005-0000-0000-0000984F0000}"/>
    <cellStyle name="Normal 22 2 5 6" xfId="20413" xr:uid="{00000000-0005-0000-0000-0000994F0000}"/>
    <cellStyle name="Normal 22 2 5 6 2" xfId="20414" xr:uid="{00000000-0005-0000-0000-00009A4F0000}"/>
    <cellStyle name="Normal 22 2 5 7" xfId="20415" xr:uid="{00000000-0005-0000-0000-00009B4F0000}"/>
    <cellStyle name="Normal 22 2 5 7 2" xfId="20416" xr:uid="{00000000-0005-0000-0000-00009C4F0000}"/>
    <cellStyle name="Normal 22 2 5 8" xfId="20417" xr:uid="{00000000-0005-0000-0000-00009D4F0000}"/>
    <cellStyle name="Normal 22 2 6" xfId="20418" xr:uid="{00000000-0005-0000-0000-00009E4F0000}"/>
    <cellStyle name="Normal 22 2 6 2" xfId="20419" xr:uid="{00000000-0005-0000-0000-00009F4F0000}"/>
    <cellStyle name="Normal 22 2 6 2 2" xfId="20420" xr:uid="{00000000-0005-0000-0000-0000A04F0000}"/>
    <cellStyle name="Normal 22 2 6 2 2 2" xfId="20421" xr:uid="{00000000-0005-0000-0000-0000A14F0000}"/>
    <cellStyle name="Normal 22 2 6 2 3" xfId="20422" xr:uid="{00000000-0005-0000-0000-0000A24F0000}"/>
    <cellStyle name="Normal 22 2 6 3" xfId="20423" xr:uid="{00000000-0005-0000-0000-0000A34F0000}"/>
    <cellStyle name="Normal 22 2 6 3 2" xfId="20424" xr:uid="{00000000-0005-0000-0000-0000A44F0000}"/>
    <cellStyle name="Normal 22 2 6 3 2 2" xfId="20425" xr:uid="{00000000-0005-0000-0000-0000A54F0000}"/>
    <cellStyle name="Normal 22 2 6 3 3" xfId="20426" xr:uid="{00000000-0005-0000-0000-0000A64F0000}"/>
    <cellStyle name="Normal 22 2 6 4" xfId="20427" xr:uid="{00000000-0005-0000-0000-0000A74F0000}"/>
    <cellStyle name="Normal 22 2 6 4 2" xfId="20428" xr:uid="{00000000-0005-0000-0000-0000A84F0000}"/>
    <cellStyle name="Normal 22 2 6 4 2 2" xfId="20429" xr:uid="{00000000-0005-0000-0000-0000A94F0000}"/>
    <cellStyle name="Normal 22 2 6 4 3" xfId="20430" xr:uid="{00000000-0005-0000-0000-0000AA4F0000}"/>
    <cellStyle name="Normal 22 2 6 5" xfId="20431" xr:uid="{00000000-0005-0000-0000-0000AB4F0000}"/>
    <cellStyle name="Normal 22 2 6 5 2" xfId="20432" xr:uid="{00000000-0005-0000-0000-0000AC4F0000}"/>
    <cellStyle name="Normal 22 2 6 6" xfId="20433" xr:uid="{00000000-0005-0000-0000-0000AD4F0000}"/>
    <cellStyle name="Normal 22 2 6 6 2" xfId="20434" xr:uid="{00000000-0005-0000-0000-0000AE4F0000}"/>
    <cellStyle name="Normal 22 2 6 7" xfId="20435" xr:uid="{00000000-0005-0000-0000-0000AF4F0000}"/>
    <cellStyle name="Normal 22 2 7" xfId="20436" xr:uid="{00000000-0005-0000-0000-0000B04F0000}"/>
    <cellStyle name="Normal 22 2 7 2" xfId="20437" xr:uid="{00000000-0005-0000-0000-0000B14F0000}"/>
    <cellStyle name="Normal 22 2 7 2 2" xfId="20438" xr:uid="{00000000-0005-0000-0000-0000B24F0000}"/>
    <cellStyle name="Normal 22 2 7 2 2 2" xfId="20439" xr:uid="{00000000-0005-0000-0000-0000B34F0000}"/>
    <cellStyle name="Normal 22 2 7 2 3" xfId="20440" xr:uid="{00000000-0005-0000-0000-0000B44F0000}"/>
    <cellStyle name="Normal 22 2 7 3" xfId="20441" xr:uid="{00000000-0005-0000-0000-0000B54F0000}"/>
    <cellStyle name="Normal 22 2 7 3 2" xfId="20442" xr:uid="{00000000-0005-0000-0000-0000B64F0000}"/>
    <cellStyle name="Normal 22 2 7 3 2 2" xfId="20443" xr:uid="{00000000-0005-0000-0000-0000B74F0000}"/>
    <cellStyle name="Normal 22 2 7 3 3" xfId="20444" xr:uid="{00000000-0005-0000-0000-0000B84F0000}"/>
    <cellStyle name="Normal 22 2 7 4" xfId="20445" xr:uid="{00000000-0005-0000-0000-0000B94F0000}"/>
    <cellStyle name="Normal 22 2 7 4 2" xfId="20446" xr:uid="{00000000-0005-0000-0000-0000BA4F0000}"/>
    <cellStyle name="Normal 22 2 7 4 2 2" xfId="20447" xr:uid="{00000000-0005-0000-0000-0000BB4F0000}"/>
    <cellStyle name="Normal 22 2 7 4 3" xfId="20448" xr:uid="{00000000-0005-0000-0000-0000BC4F0000}"/>
    <cellStyle name="Normal 22 2 7 5" xfId="20449" xr:uid="{00000000-0005-0000-0000-0000BD4F0000}"/>
    <cellStyle name="Normal 22 2 7 5 2" xfId="20450" xr:uid="{00000000-0005-0000-0000-0000BE4F0000}"/>
    <cellStyle name="Normal 22 2 7 6" xfId="20451" xr:uid="{00000000-0005-0000-0000-0000BF4F0000}"/>
    <cellStyle name="Normal 22 2 7 6 2" xfId="20452" xr:uid="{00000000-0005-0000-0000-0000C04F0000}"/>
    <cellStyle name="Normal 22 2 7 7" xfId="20453" xr:uid="{00000000-0005-0000-0000-0000C14F0000}"/>
    <cellStyle name="Normal 22 2 8" xfId="20454" xr:uid="{00000000-0005-0000-0000-0000C24F0000}"/>
    <cellStyle name="Normal 22 2 8 2" xfId="20455" xr:uid="{00000000-0005-0000-0000-0000C34F0000}"/>
    <cellStyle name="Normal 22 2 8 2 2" xfId="20456" xr:uid="{00000000-0005-0000-0000-0000C44F0000}"/>
    <cellStyle name="Normal 22 2 8 3" xfId="20457" xr:uid="{00000000-0005-0000-0000-0000C54F0000}"/>
    <cellStyle name="Normal 22 2 9" xfId="20458" xr:uid="{00000000-0005-0000-0000-0000C64F0000}"/>
    <cellStyle name="Normal 22 2 9 2" xfId="20459" xr:uid="{00000000-0005-0000-0000-0000C74F0000}"/>
    <cellStyle name="Normal 22 2 9 2 2" xfId="20460" xr:uid="{00000000-0005-0000-0000-0000C84F0000}"/>
    <cellStyle name="Normal 22 2 9 3" xfId="20461" xr:uid="{00000000-0005-0000-0000-0000C94F0000}"/>
    <cellStyle name="Normal 22 2_Confidential Information" xfId="20462" xr:uid="{00000000-0005-0000-0000-0000CA4F0000}"/>
    <cellStyle name="Normal 22 3" xfId="512" xr:uid="{00000000-0005-0000-0000-0000CB4F0000}"/>
    <cellStyle name="Normal 22 3 10" xfId="20463" xr:uid="{00000000-0005-0000-0000-0000CC4F0000}"/>
    <cellStyle name="Normal 22 3 10 2" xfId="20464" xr:uid="{00000000-0005-0000-0000-0000CD4F0000}"/>
    <cellStyle name="Normal 22 3 11" xfId="20465" xr:uid="{00000000-0005-0000-0000-0000CE4F0000}"/>
    <cellStyle name="Normal 22 3 2" xfId="20466" xr:uid="{00000000-0005-0000-0000-0000CF4F0000}"/>
    <cellStyle name="Normal 22 3 2 2" xfId="20467" xr:uid="{00000000-0005-0000-0000-0000D04F0000}"/>
    <cellStyle name="Normal 22 3 2 2 2" xfId="20468" xr:uid="{00000000-0005-0000-0000-0000D14F0000}"/>
    <cellStyle name="Normal 22 3 2 2 2 2" xfId="20469" xr:uid="{00000000-0005-0000-0000-0000D24F0000}"/>
    <cellStyle name="Normal 22 3 2 2 2 2 2" xfId="20470" xr:uid="{00000000-0005-0000-0000-0000D34F0000}"/>
    <cellStyle name="Normal 22 3 2 2 2 3" xfId="20471" xr:uid="{00000000-0005-0000-0000-0000D44F0000}"/>
    <cellStyle name="Normal 22 3 2 2 3" xfId="20472" xr:uid="{00000000-0005-0000-0000-0000D54F0000}"/>
    <cellStyle name="Normal 22 3 2 2 3 2" xfId="20473" xr:uid="{00000000-0005-0000-0000-0000D64F0000}"/>
    <cellStyle name="Normal 22 3 2 2 3 2 2" xfId="20474" xr:uid="{00000000-0005-0000-0000-0000D74F0000}"/>
    <cellStyle name="Normal 22 3 2 2 3 3" xfId="20475" xr:uid="{00000000-0005-0000-0000-0000D84F0000}"/>
    <cellStyle name="Normal 22 3 2 2 4" xfId="20476" xr:uid="{00000000-0005-0000-0000-0000D94F0000}"/>
    <cellStyle name="Normal 22 3 2 2 4 2" xfId="20477" xr:uid="{00000000-0005-0000-0000-0000DA4F0000}"/>
    <cellStyle name="Normal 22 3 2 2 4 2 2" xfId="20478" xr:uid="{00000000-0005-0000-0000-0000DB4F0000}"/>
    <cellStyle name="Normal 22 3 2 2 4 3" xfId="20479" xr:uid="{00000000-0005-0000-0000-0000DC4F0000}"/>
    <cellStyle name="Normal 22 3 2 2 5" xfId="20480" xr:uid="{00000000-0005-0000-0000-0000DD4F0000}"/>
    <cellStyle name="Normal 22 3 2 2 5 2" xfId="20481" xr:uid="{00000000-0005-0000-0000-0000DE4F0000}"/>
    <cellStyle name="Normal 22 3 2 2 6" xfId="20482" xr:uid="{00000000-0005-0000-0000-0000DF4F0000}"/>
    <cellStyle name="Normal 22 3 2 2 6 2" xfId="20483" xr:uid="{00000000-0005-0000-0000-0000E04F0000}"/>
    <cellStyle name="Normal 22 3 2 2 7" xfId="20484" xr:uid="{00000000-0005-0000-0000-0000E14F0000}"/>
    <cellStyle name="Normal 22 3 2 3" xfId="20485" xr:uid="{00000000-0005-0000-0000-0000E24F0000}"/>
    <cellStyle name="Normal 22 3 2 3 2" xfId="20486" xr:uid="{00000000-0005-0000-0000-0000E34F0000}"/>
    <cellStyle name="Normal 22 3 2 3 2 2" xfId="20487" xr:uid="{00000000-0005-0000-0000-0000E44F0000}"/>
    <cellStyle name="Normal 22 3 2 3 2 2 2" xfId="20488" xr:uid="{00000000-0005-0000-0000-0000E54F0000}"/>
    <cellStyle name="Normal 22 3 2 3 2 3" xfId="20489" xr:uid="{00000000-0005-0000-0000-0000E64F0000}"/>
    <cellStyle name="Normal 22 3 2 3 3" xfId="20490" xr:uid="{00000000-0005-0000-0000-0000E74F0000}"/>
    <cellStyle name="Normal 22 3 2 3 3 2" xfId="20491" xr:uid="{00000000-0005-0000-0000-0000E84F0000}"/>
    <cellStyle name="Normal 22 3 2 3 3 2 2" xfId="20492" xr:uid="{00000000-0005-0000-0000-0000E94F0000}"/>
    <cellStyle name="Normal 22 3 2 3 3 3" xfId="20493" xr:uid="{00000000-0005-0000-0000-0000EA4F0000}"/>
    <cellStyle name="Normal 22 3 2 3 4" xfId="20494" xr:uid="{00000000-0005-0000-0000-0000EB4F0000}"/>
    <cellStyle name="Normal 22 3 2 3 4 2" xfId="20495" xr:uid="{00000000-0005-0000-0000-0000EC4F0000}"/>
    <cellStyle name="Normal 22 3 2 3 4 2 2" xfId="20496" xr:uid="{00000000-0005-0000-0000-0000ED4F0000}"/>
    <cellStyle name="Normal 22 3 2 3 4 3" xfId="20497" xr:uid="{00000000-0005-0000-0000-0000EE4F0000}"/>
    <cellStyle name="Normal 22 3 2 3 5" xfId="20498" xr:uid="{00000000-0005-0000-0000-0000EF4F0000}"/>
    <cellStyle name="Normal 22 3 2 3 5 2" xfId="20499" xr:uid="{00000000-0005-0000-0000-0000F04F0000}"/>
    <cellStyle name="Normal 22 3 2 3 6" xfId="20500" xr:uid="{00000000-0005-0000-0000-0000F14F0000}"/>
    <cellStyle name="Normal 22 3 2 3 6 2" xfId="20501" xr:uid="{00000000-0005-0000-0000-0000F24F0000}"/>
    <cellStyle name="Normal 22 3 2 3 7" xfId="20502" xr:uid="{00000000-0005-0000-0000-0000F34F0000}"/>
    <cellStyle name="Normal 22 3 2 4" xfId="20503" xr:uid="{00000000-0005-0000-0000-0000F44F0000}"/>
    <cellStyle name="Normal 22 3 2 4 2" xfId="20504" xr:uid="{00000000-0005-0000-0000-0000F54F0000}"/>
    <cellStyle name="Normal 22 3 2 4 2 2" xfId="20505" xr:uid="{00000000-0005-0000-0000-0000F64F0000}"/>
    <cellStyle name="Normal 22 3 2 4 3" xfId="20506" xr:uid="{00000000-0005-0000-0000-0000F74F0000}"/>
    <cellStyle name="Normal 22 3 2 5" xfId="20507" xr:uid="{00000000-0005-0000-0000-0000F84F0000}"/>
    <cellStyle name="Normal 22 3 2 5 2" xfId="20508" xr:uid="{00000000-0005-0000-0000-0000F94F0000}"/>
    <cellStyle name="Normal 22 3 2 5 2 2" xfId="20509" xr:uid="{00000000-0005-0000-0000-0000FA4F0000}"/>
    <cellStyle name="Normal 22 3 2 5 3" xfId="20510" xr:uid="{00000000-0005-0000-0000-0000FB4F0000}"/>
    <cellStyle name="Normal 22 3 2 6" xfId="20511" xr:uid="{00000000-0005-0000-0000-0000FC4F0000}"/>
    <cellStyle name="Normal 22 3 2 6 2" xfId="20512" xr:uid="{00000000-0005-0000-0000-0000FD4F0000}"/>
    <cellStyle name="Normal 22 3 2 6 2 2" xfId="20513" xr:uid="{00000000-0005-0000-0000-0000FE4F0000}"/>
    <cellStyle name="Normal 22 3 2 6 3" xfId="20514" xr:uid="{00000000-0005-0000-0000-0000FF4F0000}"/>
    <cellStyle name="Normal 22 3 2 7" xfId="20515" xr:uid="{00000000-0005-0000-0000-000000500000}"/>
    <cellStyle name="Normal 22 3 2 7 2" xfId="20516" xr:uid="{00000000-0005-0000-0000-000001500000}"/>
    <cellStyle name="Normal 22 3 2 8" xfId="20517" xr:uid="{00000000-0005-0000-0000-000002500000}"/>
    <cellStyle name="Normal 22 3 2 8 2" xfId="20518" xr:uid="{00000000-0005-0000-0000-000003500000}"/>
    <cellStyle name="Normal 22 3 2 9" xfId="20519" xr:uid="{00000000-0005-0000-0000-000004500000}"/>
    <cellStyle name="Normal 22 3 3" xfId="20520" xr:uid="{00000000-0005-0000-0000-000005500000}"/>
    <cellStyle name="Normal 22 3 3 2" xfId="20521" xr:uid="{00000000-0005-0000-0000-000006500000}"/>
    <cellStyle name="Normal 22 3 3 2 2" xfId="20522" xr:uid="{00000000-0005-0000-0000-000007500000}"/>
    <cellStyle name="Normal 22 3 3 2 2 2" xfId="20523" xr:uid="{00000000-0005-0000-0000-000008500000}"/>
    <cellStyle name="Normal 22 3 3 2 2 2 2" xfId="20524" xr:uid="{00000000-0005-0000-0000-000009500000}"/>
    <cellStyle name="Normal 22 3 3 2 2 3" xfId="20525" xr:uid="{00000000-0005-0000-0000-00000A500000}"/>
    <cellStyle name="Normal 22 3 3 2 3" xfId="20526" xr:uid="{00000000-0005-0000-0000-00000B500000}"/>
    <cellStyle name="Normal 22 3 3 2 3 2" xfId="20527" xr:uid="{00000000-0005-0000-0000-00000C500000}"/>
    <cellStyle name="Normal 22 3 3 2 3 2 2" xfId="20528" xr:uid="{00000000-0005-0000-0000-00000D500000}"/>
    <cellStyle name="Normal 22 3 3 2 3 3" xfId="20529" xr:uid="{00000000-0005-0000-0000-00000E500000}"/>
    <cellStyle name="Normal 22 3 3 2 4" xfId="20530" xr:uid="{00000000-0005-0000-0000-00000F500000}"/>
    <cellStyle name="Normal 22 3 3 2 4 2" xfId="20531" xr:uid="{00000000-0005-0000-0000-000010500000}"/>
    <cellStyle name="Normal 22 3 3 2 4 2 2" xfId="20532" xr:uid="{00000000-0005-0000-0000-000011500000}"/>
    <cellStyle name="Normal 22 3 3 2 4 3" xfId="20533" xr:uid="{00000000-0005-0000-0000-000012500000}"/>
    <cellStyle name="Normal 22 3 3 2 5" xfId="20534" xr:uid="{00000000-0005-0000-0000-000013500000}"/>
    <cellStyle name="Normal 22 3 3 2 5 2" xfId="20535" xr:uid="{00000000-0005-0000-0000-000014500000}"/>
    <cellStyle name="Normal 22 3 3 2 6" xfId="20536" xr:uid="{00000000-0005-0000-0000-000015500000}"/>
    <cellStyle name="Normal 22 3 3 2 6 2" xfId="20537" xr:uid="{00000000-0005-0000-0000-000016500000}"/>
    <cellStyle name="Normal 22 3 3 2 7" xfId="20538" xr:uid="{00000000-0005-0000-0000-000017500000}"/>
    <cellStyle name="Normal 22 3 3 3" xfId="20539" xr:uid="{00000000-0005-0000-0000-000018500000}"/>
    <cellStyle name="Normal 22 3 3 3 2" xfId="20540" xr:uid="{00000000-0005-0000-0000-000019500000}"/>
    <cellStyle name="Normal 22 3 3 3 2 2" xfId="20541" xr:uid="{00000000-0005-0000-0000-00001A500000}"/>
    <cellStyle name="Normal 22 3 3 3 3" xfId="20542" xr:uid="{00000000-0005-0000-0000-00001B500000}"/>
    <cellStyle name="Normal 22 3 3 4" xfId="20543" xr:uid="{00000000-0005-0000-0000-00001C500000}"/>
    <cellStyle name="Normal 22 3 3 4 2" xfId="20544" xr:uid="{00000000-0005-0000-0000-00001D500000}"/>
    <cellStyle name="Normal 22 3 3 4 2 2" xfId="20545" xr:uid="{00000000-0005-0000-0000-00001E500000}"/>
    <cellStyle name="Normal 22 3 3 4 3" xfId="20546" xr:uid="{00000000-0005-0000-0000-00001F500000}"/>
    <cellStyle name="Normal 22 3 3 5" xfId="20547" xr:uid="{00000000-0005-0000-0000-000020500000}"/>
    <cellStyle name="Normal 22 3 3 5 2" xfId="20548" xr:uid="{00000000-0005-0000-0000-000021500000}"/>
    <cellStyle name="Normal 22 3 3 5 2 2" xfId="20549" xr:uid="{00000000-0005-0000-0000-000022500000}"/>
    <cellStyle name="Normal 22 3 3 5 3" xfId="20550" xr:uid="{00000000-0005-0000-0000-000023500000}"/>
    <cellStyle name="Normal 22 3 3 6" xfId="20551" xr:uid="{00000000-0005-0000-0000-000024500000}"/>
    <cellStyle name="Normal 22 3 3 6 2" xfId="20552" xr:uid="{00000000-0005-0000-0000-000025500000}"/>
    <cellStyle name="Normal 22 3 3 7" xfId="20553" xr:uid="{00000000-0005-0000-0000-000026500000}"/>
    <cellStyle name="Normal 22 3 3 7 2" xfId="20554" xr:uid="{00000000-0005-0000-0000-000027500000}"/>
    <cellStyle name="Normal 22 3 3 8" xfId="20555" xr:uid="{00000000-0005-0000-0000-000028500000}"/>
    <cellStyle name="Normal 22 3 4" xfId="20556" xr:uid="{00000000-0005-0000-0000-000029500000}"/>
    <cellStyle name="Normal 22 3 4 2" xfId="20557" xr:uid="{00000000-0005-0000-0000-00002A500000}"/>
    <cellStyle name="Normal 22 3 4 2 2" xfId="20558" xr:uid="{00000000-0005-0000-0000-00002B500000}"/>
    <cellStyle name="Normal 22 3 4 2 2 2" xfId="20559" xr:uid="{00000000-0005-0000-0000-00002C500000}"/>
    <cellStyle name="Normal 22 3 4 2 3" xfId="20560" xr:uid="{00000000-0005-0000-0000-00002D500000}"/>
    <cellStyle name="Normal 22 3 4 3" xfId="20561" xr:uid="{00000000-0005-0000-0000-00002E500000}"/>
    <cellStyle name="Normal 22 3 4 3 2" xfId="20562" xr:uid="{00000000-0005-0000-0000-00002F500000}"/>
    <cellStyle name="Normal 22 3 4 3 2 2" xfId="20563" xr:uid="{00000000-0005-0000-0000-000030500000}"/>
    <cellStyle name="Normal 22 3 4 3 3" xfId="20564" xr:uid="{00000000-0005-0000-0000-000031500000}"/>
    <cellStyle name="Normal 22 3 4 4" xfId="20565" xr:uid="{00000000-0005-0000-0000-000032500000}"/>
    <cellStyle name="Normal 22 3 4 4 2" xfId="20566" xr:uid="{00000000-0005-0000-0000-000033500000}"/>
    <cellStyle name="Normal 22 3 4 4 2 2" xfId="20567" xr:uid="{00000000-0005-0000-0000-000034500000}"/>
    <cellStyle name="Normal 22 3 4 4 3" xfId="20568" xr:uid="{00000000-0005-0000-0000-000035500000}"/>
    <cellStyle name="Normal 22 3 4 5" xfId="20569" xr:uid="{00000000-0005-0000-0000-000036500000}"/>
    <cellStyle name="Normal 22 3 4 5 2" xfId="20570" xr:uid="{00000000-0005-0000-0000-000037500000}"/>
    <cellStyle name="Normal 22 3 4 6" xfId="20571" xr:uid="{00000000-0005-0000-0000-000038500000}"/>
    <cellStyle name="Normal 22 3 4 6 2" xfId="20572" xr:uid="{00000000-0005-0000-0000-000039500000}"/>
    <cellStyle name="Normal 22 3 4 7" xfId="20573" xr:uid="{00000000-0005-0000-0000-00003A500000}"/>
    <cellStyle name="Normal 22 3 5" xfId="20574" xr:uid="{00000000-0005-0000-0000-00003B500000}"/>
    <cellStyle name="Normal 22 3 5 2" xfId="20575" xr:uid="{00000000-0005-0000-0000-00003C500000}"/>
    <cellStyle name="Normal 22 3 5 2 2" xfId="20576" xr:uid="{00000000-0005-0000-0000-00003D500000}"/>
    <cellStyle name="Normal 22 3 5 2 2 2" xfId="20577" xr:uid="{00000000-0005-0000-0000-00003E500000}"/>
    <cellStyle name="Normal 22 3 5 2 3" xfId="20578" xr:uid="{00000000-0005-0000-0000-00003F500000}"/>
    <cellStyle name="Normal 22 3 5 3" xfId="20579" xr:uid="{00000000-0005-0000-0000-000040500000}"/>
    <cellStyle name="Normal 22 3 5 3 2" xfId="20580" xr:uid="{00000000-0005-0000-0000-000041500000}"/>
    <cellStyle name="Normal 22 3 5 3 2 2" xfId="20581" xr:uid="{00000000-0005-0000-0000-000042500000}"/>
    <cellStyle name="Normal 22 3 5 3 3" xfId="20582" xr:uid="{00000000-0005-0000-0000-000043500000}"/>
    <cellStyle name="Normal 22 3 5 4" xfId="20583" xr:uid="{00000000-0005-0000-0000-000044500000}"/>
    <cellStyle name="Normal 22 3 5 4 2" xfId="20584" xr:uid="{00000000-0005-0000-0000-000045500000}"/>
    <cellStyle name="Normal 22 3 5 4 2 2" xfId="20585" xr:uid="{00000000-0005-0000-0000-000046500000}"/>
    <cellStyle name="Normal 22 3 5 4 3" xfId="20586" xr:uid="{00000000-0005-0000-0000-000047500000}"/>
    <cellStyle name="Normal 22 3 5 5" xfId="20587" xr:uid="{00000000-0005-0000-0000-000048500000}"/>
    <cellStyle name="Normal 22 3 5 5 2" xfId="20588" xr:uid="{00000000-0005-0000-0000-000049500000}"/>
    <cellStyle name="Normal 22 3 5 6" xfId="20589" xr:uid="{00000000-0005-0000-0000-00004A500000}"/>
    <cellStyle name="Normal 22 3 5 6 2" xfId="20590" xr:uid="{00000000-0005-0000-0000-00004B500000}"/>
    <cellStyle name="Normal 22 3 5 7" xfId="20591" xr:uid="{00000000-0005-0000-0000-00004C500000}"/>
    <cellStyle name="Normal 22 3 6" xfId="20592" xr:uid="{00000000-0005-0000-0000-00004D500000}"/>
    <cellStyle name="Normal 22 3 6 2" xfId="20593" xr:uid="{00000000-0005-0000-0000-00004E500000}"/>
    <cellStyle name="Normal 22 3 6 2 2" xfId="20594" xr:uid="{00000000-0005-0000-0000-00004F500000}"/>
    <cellStyle name="Normal 22 3 6 3" xfId="20595" xr:uid="{00000000-0005-0000-0000-000050500000}"/>
    <cellStyle name="Normal 22 3 7" xfId="20596" xr:uid="{00000000-0005-0000-0000-000051500000}"/>
    <cellStyle name="Normal 22 3 7 2" xfId="20597" xr:uid="{00000000-0005-0000-0000-000052500000}"/>
    <cellStyle name="Normal 22 3 7 2 2" xfId="20598" xr:uid="{00000000-0005-0000-0000-000053500000}"/>
    <cellStyle name="Normal 22 3 7 3" xfId="20599" xr:uid="{00000000-0005-0000-0000-000054500000}"/>
    <cellStyle name="Normal 22 3 8" xfId="20600" xr:uid="{00000000-0005-0000-0000-000055500000}"/>
    <cellStyle name="Normal 22 3 8 2" xfId="20601" xr:uid="{00000000-0005-0000-0000-000056500000}"/>
    <cellStyle name="Normal 22 3 8 2 2" xfId="20602" xr:uid="{00000000-0005-0000-0000-000057500000}"/>
    <cellStyle name="Normal 22 3 8 3" xfId="20603" xr:uid="{00000000-0005-0000-0000-000058500000}"/>
    <cellStyle name="Normal 22 3 9" xfId="20604" xr:uid="{00000000-0005-0000-0000-000059500000}"/>
    <cellStyle name="Normal 22 3 9 2" xfId="20605" xr:uid="{00000000-0005-0000-0000-00005A500000}"/>
    <cellStyle name="Normal 22 4" xfId="513" xr:uid="{00000000-0005-0000-0000-00005B500000}"/>
    <cellStyle name="Normal 22 4 10" xfId="20606" xr:uid="{00000000-0005-0000-0000-00005C500000}"/>
    <cellStyle name="Normal 22 4 10 2" xfId="20607" xr:uid="{00000000-0005-0000-0000-00005D500000}"/>
    <cellStyle name="Normal 22 4 11" xfId="20608" xr:uid="{00000000-0005-0000-0000-00005E500000}"/>
    <cellStyle name="Normal 22 4 2" xfId="20609" xr:uid="{00000000-0005-0000-0000-00005F500000}"/>
    <cellStyle name="Normal 22 4 2 2" xfId="20610" xr:uid="{00000000-0005-0000-0000-000060500000}"/>
    <cellStyle name="Normal 22 4 2 2 2" xfId="20611" xr:uid="{00000000-0005-0000-0000-000061500000}"/>
    <cellStyle name="Normal 22 4 2 2 2 2" xfId="20612" xr:uid="{00000000-0005-0000-0000-000062500000}"/>
    <cellStyle name="Normal 22 4 2 2 2 2 2" xfId="20613" xr:uid="{00000000-0005-0000-0000-000063500000}"/>
    <cellStyle name="Normal 22 4 2 2 2 3" xfId="20614" xr:uid="{00000000-0005-0000-0000-000064500000}"/>
    <cellStyle name="Normal 22 4 2 2 3" xfId="20615" xr:uid="{00000000-0005-0000-0000-000065500000}"/>
    <cellStyle name="Normal 22 4 2 2 3 2" xfId="20616" xr:uid="{00000000-0005-0000-0000-000066500000}"/>
    <cellStyle name="Normal 22 4 2 2 3 2 2" xfId="20617" xr:uid="{00000000-0005-0000-0000-000067500000}"/>
    <cellStyle name="Normal 22 4 2 2 3 3" xfId="20618" xr:uid="{00000000-0005-0000-0000-000068500000}"/>
    <cellStyle name="Normal 22 4 2 2 4" xfId="20619" xr:uid="{00000000-0005-0000-0000-000069500000}"/>
    <cellStyle name="Normal 22 4 2 2 4 2" xfId="20620" xr:uid="{00000000-0005-0000-0000-00006A500000}"/>
    <cellStyle name="Normal 22 4 2 2 4 2 2" xfId="20621" xr:uid="{00000000-0005-0000-0000-00006B500000}"/>
    <cellStyle name="Normal 22 4 2 2 4 3" xfId="20622" xr:uid="{00000000-0005-0000-0000-00006C500000}"/>
    <cellStyle name="Normal 22 4 2 2 5" xfId="20623" xr:uid="{00000000-0005-0000-0000-00006D500000}"/>
    <cellStyle name="Normal 22 4 2 2 5 2" xfId="20624" xr:uid="{00000000-0005-0000-0000-00006E500000}"/>
    <cellStyle name="Normal 22 4 2 2 6" xfId="20625" xr:uid="{00000000-0005-0000-0000-00006F500000}"/>
    <cellStyle name="Normal 22 4 2 2 6 2" xfId="20626" xr:uid="{00000000-0005-0000-0000-000070500000}"/>
    <cellStyle name="Normal 22 4 2 2 7" xfId="20627" xr:uid="{00000000-0005-0000-0000-000071500000}"/>
    <cellStyle name="Normal 22 4 2 3" xfId="20628" xr:uid="{00000000-0005-0000-0000-000072500000}"/>
    <cellStyle name="Normal 22 4 2 3 2" xfId="20629" xr:uid="{00000000-0005-0000-0000-000073500000}"/>
    <cellStyle name="Normal 22 4 2 3 2 2" xfId="20630" xr:uid="{00000000-0005-0000-0000-000074500000}"/>
    <cellStyle name="Normal 22 4 2 3 2 2 2" xfId="20631" xr:uid="{00000000-0005-0000-0000-000075500000}"/>
    <cellStyle name="Normal 22 4 2 3 2 3" xfId="20632" xr:uid="{00000000-0005-0000-0000-000076500000}"/>
    <cellStyle name="Normal 22 4 2 3 3" xfId="20633" xr:uid="{00000000-0005-0000-0000-000077500000}"/>
    <cellStyle name="Normal 22 4 2 3 3 2" xfId="20634" xr:uid="{00000000-0005-0000-0000-000078500000}"/>
    <cellStyle name="Normal 22 4 2 3 3 2 2" xfId="20635" xr:uid="{00000000-0005-0000-0000-000079500000}"/>
    <cellStyle name="Normal 22 4 2 3 3 3" xfId="20636" xr:uid="{00000000-0005-0000-0000-00007A500000}"/>
    <cellStyle name="Normal 22 4 2 3 4" xfId="20637" xr:uid="{00000000-0005-0000-0000-00007B500000}"/>
    <cellStyle name="Normal 22 4 2 3 4 2" xfId="20638" xr:uid="{00000000-0005-0000-0000-00007C500000}"/>
    <cellStyle name="Normal 22 4 2 3 4 2 2" xfId="20639" xr:uid="{00000000-0005-0000-0000-00007D500000}"/>
    <cellStyle name="Normal 22 4 2 3 4 3" xfId="20640" xr:uid="{00000000-0005-0000-0000-00007E500000}"/>
    <cellStyle name="Normal 22 4 2 3 5" xfId="20641" xr:uid="{00000000-0005-0000-0000-00007F500000}"/>
    <cellStyle name="Normal 22 4 2 3 5 2" xfId="20642" xr:uid="{00000000-0005-0000-0000-000080500000}"/>
    <cellStyle name="Normal 22 4 2 3 6" xfId="20643" xr:uid="{00000000-0005-0000-0000-000081500000}"/>
    <cellStyle name="Normal 22 4 2 3 6 2" xfId="20644" xr:uid="{00000000-0005-0000-0000-000082500000}"/>
    <cellStyle name="Normal 22 4 2 3 7" xfId="20645" xr:uid="{00000000-0005-0000-0000-000083500000}"/>
    <cellStyle name="Normal 22 4 2 4" xfId="20646" xr:uid="{00000000-0005-0000-0000-000084500000}"/>
    <cellStyle name="Normal 22 4 2 4 2" xfId="20647" xr:uid="{00000000-0005-0000-0000-000085500000}"/>
    <cellStyle name="Normal 22 4 2 4 2 2" xfId="20648" xr:uid="{00000000-0005-0000-0000-000086500000}"/>
    <cellStyle name="Normal 22 4 2 4 3" xfId="20649" xr:uid="{00000000-0005-0000-0000-000087500000}"/>
    <cellStyle name="Normal 22 4 2 5" xfId="20650" xr:uid="{00000000-0005-0000-0000-000088500000}"/>
    <cellStyle name="Normal 22 4 2 5 2" xfId="20651" xr:uid="{00000000-0005-0000-0000-000089500000}"/>
    <cellStyle name="Normal 22 4 2 5 2 2" xfId="20652" xr:uid="{00000000-0005-0000-0000-00008A500000}"/>
    <cellStyle name="Normal 22 4 2 5 3" xfId="20653" xr:uid="{00000000-0005-0000-0000-00008B500000}"/>
    <cellStyle name="Normal 22 4 2 6" xfId="20654" xr:uid="{00000000-0005-0000-0000-00008C500000}"/>
    <cellStyle name="Normal 22 4 2 6 2" xfId="20655" xr:uid="{00000000-0005-0000-0000-00008D500000}"/>
    <cellStyle name="Normal 22 4 2 6 2 2" xfId="20656" xr:uid="{00000000-0005-0000-0000-00008E500000}"/>
    <cellStyle name="Normal 22 4 2 6 3" xfId="20657" xr:uid="{00000000-0005-0000-0000-00008F500000}"/>
    <cellStyle name="Normal 22 4 2 7" xfId="20658" xr:uid="{00000000-0005-0000-0000-000090500000}"/>
    <cellStyle name="Normal 22 4 2 7 2" xfId="20659" xr:uid="{00000000-0005-0000-0000-000091500000}"/>
    <cellStyle name="Normal 22 4 2 8" xfId="20660" xr:uid="{00000000-0005-0000-0000-000092500000}"/>
    <cellStyle name="Normal 22 4 2 8 2" xfId="20661" xr:uid="{00000000-0005-0000-0000-000093500000}"/>
    <cellStyle name="Normal 22 4 2 9" xfId="20662" xr:uid="{00000000-0005-0000-0000-000094500000}"/>
    <cellStyle name="Normal 22 4 3" xfId="20663" xr:uid="{00000000-0005-0000-0000-000095500000}"/>
    <cellStyle name="Normal 22 4 3 2" xfId="20664" xr:uid="{00000000-0005-0000-0000-000096500000}"/>
    <cellStyle name="Normal 22 4 3 2 2" xfId="20665" xr:uid="{00000000-0005-0000-0000-000097500000}"/>
    <cellStyle name="Normal 22 4 3 2 2 2" xfId="20666" xr:uid="{00000000-0005-0000-0000-000098500000}"/>
    <cellStyle name="Normal 22 4 3 2 2 2 2" xfId="20667" xr:uid="{00000000-0005-0000-0000-000099500000}"/>
    <cellStyle name="Normal 22 4 3 2 2 3" xfId="20668" xr:uid="{00000000-0005-0000-0000-00009A500000}"/>
    <cellStyle name="Normal 22 4 3 2 3" xfId="20669" xr:uid="{00000000-0005-0000-0000-00009B500000}"/>
    <cellStyle name="Normal 22 4 3 2 3 2" xfId="20670" xr:uid="{00000000-0005-0000-0000-00009C500000}"/>
    <cellStyle name="Normal 22 4 3 2 3 2 2" xfId="20671" xr:uid="{00000000-0005-0000-0000-00009D500000}"/>
    <cellStyle name="Normal 22 4 3 2 3 3" xfId="20672" xr:uid="{00000000-0005-0000-0000-00009E500000}"/>
    <cellStyle name="Normal 22 4 3 2 4" xfId="20673" xr:uid="{00000000-0005-0000-0000-00009F500000}"/>
    <cellStyle name="Normal 22 4 3 2 4 2" xfId="20674" xr:uid="{00000000-0005-0000-0000-0000A0500000}"/>
    <cellStyle name="Normal 22 4 3 2 4 2 2" xfId="20675" xr:uid="{00000000-0005-0000-0000-0000A1500000}"/>
    <cellStyle name="Normal 22 4 3 2 4 3" xfId="20676" xr:uid="{00000000-0005-0000-0000-0000A2500000}"/>
    <cellStyle name="Normal 22 4 3 2 5" xfId="20677" xr:uid="{00000000-0005-0000-0000-0000A3500000}"/>
    <cellStyle name="Normal 22 4 3 2 5 2" xfId="20678" xr:uid="{00000000-0005-0000-0000-0000A4500000}"/>
    <cellStyle name="Normal 22 4 3 2 6" xfId="20679" xr:uid="{00000000-0005-0000-0000-0000A5500000}"/>
    <cellStyle name="Normal 22 4 3 2 6 2" xfId="20680" xr:uid="{00000000-0005-0000-0000-0000A6500000}"/>
    <cellStyle name="Normal 22 4 3 2 7" xfId="20681" xr:uid="{00000000-0005-0000-0000-0000A7500000}"/>
    <cellStyle name="Normal 22 4 3 3" xfId="20682" xr:uid="{00000000-0005-0000-0000-0000A8500000}"/>
    <cellStyle name="Normal 22 4 3 3 2" xfId="20683" xr:uid="{00000000-0005-0000-0000-0000A9500000}"/>
    <cellStyle name="Normal 22 4 3 3 2 2" xfId="20684" xr:uid="{00000000-0005-0000-0000-0000AA500000}"/>
    <cellStyle name="Normal 22 4 3 3 3" xfId="20685" xr:uid="{00000000-0005-0000-0000-0000AB500000}"/>
    <cellStyle name="Normal 22 4 3 4" xfId="20686" xr:uid="{00000000-0005-0000-0000-0000AC500000}"/>
    <cellStyle name="Normal 22 4 3 4 2" xfId="20687" xr:uid="{00000000-0005-0000-0000-0000AD500000}"/>
    <cellStyle name="Normal 22 4 3 4 2 2" xfId="20688" xr:uid="{00000000-0005-0000-0000-0000AE500000}"/>
    <cellStyle name="Normal 22 4 3 4 3" xfId="20689" xr:uid="{00000000-0005-0000-0000-0000AF500000}"/>
    <cellStyle name="Normal 22 4 3 5" xfId="20690" xr:uid="{00000000-0005-0000-0000-0000B0500000}"/>
    <cellStyle name="Normal 22 4 3 5 2" xfId="20691" xr:uid="{00000000-0005-0000-0000-0000B1500000}"/>
    <cellStyle name="Normal 22 4 3 5 2 2" xfId="20692" xr:uid="{00000000-0005-0000-0000-0000B2500000}"/>
    <cellStyle name="Normal 22 4 3 5 3" xfId="20693" xr:uid="{00000000-0005-0000-0000-0000B3500000}"/>
    <cellStyle name="Normal 22 4 3 6" xfId="20694" xr:uid="{00000000-0005-0000-0000-0000B4500000}"/>
    <cellStyle name="Normal 22 4 3 6 2" xfId="20695" xr:uid="{00000000-0005-0000-0000-0000B5500000}"/>
    <cellStyle name="Normal 22 4 3 7" xfId="20696" xr:uid="{00000000-0005-0000-0000-0000B6500000}"/>
    <cellStyle name="Normal 22 4 3 7 2" xfId="20697" xr:uid="{00000000-0005-0000-0000-0000B7500000}"/>
    <cellStyle name="Normal 22 4 3 8" xfId="20698" xr:uid="{00000000-0005-0000-0000-0000B8500000}"/>
    <cellStyle name="Normal 22 4 4" xfId="20699" xr:uid="{00000000-0005-0000-0000-0000B9500000}"/>
    <cellStyle name="Normal 22 4 4 2" xfId="20700" xr:uid="{00000000-0005-0000-0000-0000BA500000}"/>
    <cellStyle name="Normal 22 4 4 2 2" xfId="20701" xr:uid="{00000000-0005-0000-0000-0000BB500000}"/>
    <cellStyle name="Normal 22 4 4 2 2 2" xfId="20702" xr:uid="{00000000-0005-0000-0000-0000BC500000}"/>
    <cellStyle name="Normal 22 4 4 2 3" xfId="20703" xr:uid="{00000000-0005-0000-0000-0000BD500000}"/>
    <cellStyle name="Normal 22 4 4 3" xfId="20704" xr:uid="{00000000-0005-0000-0000-0000BE500000}"/>
    <cellStyle name="Normal 22 4 4 3 2" xfId="20705" xr:uid="{00000000-0005-0000-0000-0000BF500000}"/>
    <cellStyle name="Normal 22 4 4 3 2 2" xfId="20706" xr:uid="{00000000-0005-0000-0000-0000C0500000}"/>
    <cellStyle name="Normal 22 4 4 3 3" xfId="20707" xr:uid="{00000000-0005-0000-0000-0000C1500000}"/>
    <cellStyle name="Normal 22 4 4 4" xfId="20708" xr:uid="{00000000-0005-0000-0000-0000C2500000}"/>
    <cellStyle name="Normal 22 4 4 4 2" xfId="20709" xr:uid="{00000000-0005-0000-0000-0000C3500000}"/>
    <cellStyle name="Normal 22 4 4 4 2 2" xfId="20710" xr:uid="{00000000-0005-0000-0000-0000C4500000}"/>
    <cellStyle name="Normal 22 4 4 4 3" xfId="20711" xr:uid="{00000000-0005-0000-0000-0000C5500000}"/>
    <cellStyle name="Normal 22 4 4 5" xfId="20712" xr:uid="{00000000-0005-0000-0000-0000C6500000}"/>
    <cellStyle name="Normal 22 4 4 5 2" xfId="20713" xr:uid="{00000000-0005-0000-0000-0000C7500000}"/>
    <cellStyle name="Normal 22 4 4 6" xfId="20714" xr:uid="{00000000-0005-0000-0000-0000C8500000}"/>
    <cellStyle name="Normal 22 4 4 6 2" xfId="20715" xr:uid="{00000000-0005-0000-0000-0000C9500000}"/>
    <cellStyle name="Normal 22 4 4 7" xfId="20716" xr:uid="{00000000-0005-0000-0000-0000CA500000}"/>
    <cellStyle name="Normal 22 4 5" xfId="20717" xr:uid="{00000000-0005-0000-0000-0000CB500000}"/>
    <cellStyle name="Normal 22 4 5 2" xfId="20718" xr:uid="{00000000-0005-0000-0000-0000CC500000}"/>
    <cellStyle name="Normal 22 4 5 2 2" xfId="20719" xr:uid="{00000000-0005-0000-0000-0000CD500000}"/>
    <cellStyle name="Normal 22 4 5 2 2 2" xfId="20720" xr:uid="{00000000-0005-0000-0000-0000CE500000}"/>
    <cellStyle name="Normal 22 4 5 2 3" xfId="20721" xr:uid="{00000000-0005-0000-0000-0000CF500000}"/>
    <cellStyle name="Normal 22 4 5 3" xfId="20722" xr:uid="{00000000-0005-0000-0000-0000D0500000}"/>
    <cellStyle name="Normal 22 4 5 3 2" xfId="20723" xr:uid="{00000000-0005-0000-0000-0000D1500000}"/>
    <cellStyle name="Normal 22 4 5 3 2 2" xfId="20724" xr:uid="{00000000-0005-0000-0000-0000D2500000}"/>
    <cellStyle name="Normal 22 4 5 3 3" xfId="20725" xr:uid="{00000000-0005-0000-0000-0000D3500000}"/>
    <cellStyle name="Normal 22 4 5 4" xfId="20726" xr:uid="{00000000-0005-0000-0000-0000D4500000}"/>
    <cellStyle name="Normal 22 4 5 4 2" xfId="20727" xr:uid="{00000000-0005-0000-0000-0000D5500000}"/>
    <cellStyle name="Normal 22 4 5 4 2 2" xfId="20728" xr:uid="{00000000-0005-0000-0000-0000D6500000}"/>
    <cellStyle name="Normal 22 4 5 4 3" xfId="20729" xr:uid="{00000000-0005-0000-0000-0000D7500000}"/>
    <cellStyle name="Normal 22 4 5 5" xfId="20730" xr:uid="{00000000-0005-0000-0000-0000D8500000}"/>
    <cellStyle name="Normal 22 4 5 5 2" xfId="20731" xr:uid="{00000000-0005-0000-0000-0000D9500000}"/>
    <cellStyle name="Normal 22 4 5 6" xfId="20732" xr:uid="{00000000-0005-0000-0000-0000DA500000}"/>
    <cellStyle name="Normal 22 4 5 6 2" xfId="20733" xr:uid="{00000000-0005-0000-0000-0000DB500000}"/>
    <cellStyle name="Normal 22 4 5 7" xfId="20734" xr:uid="{00000000-0005-0000-0000-0000DC500000}"/>
    <cellStyle name="Normal 22 4 6" xfId="20735" xr:uid="{00000000-0005-0000-0000-0000DD500000}"/>
    <cellStyle name="Normal 22 4 6 2" xfId="20736" xr:uid="{00000000-0005-0000-0000-0000DE500000}"/>
    <cellStyle name="Normal 22 4 6 2 2" xfId="20737" xr:uid="{00000000-0005-0000-0000-0000DF500000}"/>
    <cellStyle name="Normal 22 4 6 3" xfId="20738" xr:uid="{00000000-0005-0000-0000-0000E0500000}"/>
    <cellStyle name="Normal 22 4 7" xfId="20739" xr:uid="{00000000-0005-0000-0000-0000E1500000}"/>
    <cellStyle name="Normal 22 4 7 2" xfId="20740" xr:uid="{00000000-0005-0000-0000-0000E2500000}"/>
    <cellStyle name="Normal 22 4 7 2 2" xfId="20741" xr:uid="{00000000-0005-0000-0000-0000E3500000}"/>
    <cellStyle name="Normal 22 4 7 3" xfId="20742" xr:uid="{00000000-0005-0000-0000-0000E4500000}"/>
    <cellStyle name="Normal 22 4 8" xfId="20743" xr:uid="{00000000-0005-0000-0000-0000E5500000}"/>
    <cellStyle name="Normal 22 4 8 2" xfId="20744" xr:uid="{00000000-0005-0000-0000-0000E6500000}"/>
    <cellStyle name="Normal 22 4 8 2 2" xfId="20745" xr:uid="{00000000-0005-0000-0000-0000E7500000}"/>
    <cellStyle name="Normal 22 4 8 3" xfId="20746" xr:uid="{00000000-0005-0000-0000-0000E8500000}"/>
    <cellStyle name="Normal 22 4 9" xfId="20747" xr:uid="{00000000-0005-0000-0000-0000E9500000}"/>
    <cellStyle name="Normal 22 4 9 2" xfId="20748" xr:uid="{00000000-0005-0000-0000-0000EA500000}"/>
    <cellStyle name="Normal 22 5" xfId="20749" xr:uid="{00000000-0005-0000-0000-0000EB500000}"/>
    <cellStyle name="Normal 22 5 2" xfId="20750" xr:uid="{00000000-0005-0000-0000-0000EC500000}"/>
    <cellStyle name="Normal 22 5 2 2" xfId="20751" xr:uid="{00000000-0005-0000-0000-0000ED500000}"/>
    <cellStyle name="Normal 22 5 2 2 2" xfId="20752" xr:uid="{00000000-0005-0000-0000-0000EE500000}"/>
    <cellStyle name="Normal 22 5 2 2 2 2" xfId="20753" xr:uid="{00000000-0005-0000-0000-0000EF500000}"/>
    <cellStyle name="Normal 22 5 2 2 3" xfId="20754" xr:uid="{00000000-0005-0000-0000-0000F0500000}"/>
    <cellStyle name="Normal 22 5 2 3" xfId="20755" xr:uid="{00000000-0005-0000-0000-0000F1500000}"/>
    <cellStyle name="Normal 22 5 2 3 2" xfId="20756" xr:uid="{00000000-0005-0000-0000-0000F2500000}"/>
    <cellStyle name="Normal 22 5 2 3 2 2" xfId="20757" xr:uid="{00000000-0005-0000-0000-0000F3500000}"/>
    <cellStyle name="Normal 22 5 2 3 3" xfId="20758" xr:uid="{00000000-0005-0000-0000-0000F4500000}"/>
    <cellStyle name="Normal 22 5 2 4" xfId="20759" xr:uid="{00000000-0005-0000-0000-0000F5500000}"/>
    <cellStyle name="Normal 22 5 2 4 2" xfId="20760" xr:uid="{00000000-0005-0000-0000-0000F6500000}"/>
    <cellStyle name="Normal 22 5 2 4 2 2" xfId="20761" xr:uid="{00000000-0005-0000-0000-0000F7500000}"/>
    <cellStyle name="Normal 22 5 2 4 3" xfId="20762" xr:uid="{00000000-0005-0000-0000-0000F8500000}"/>
    <cellStyle name="Normal 22 5 2 5" xfId="20763" xr:uid="{00000000-0005-0000-0000-0000F9500000}"/>
    <cellStyle name="Normal 22 5 2 5 2" xfId="20764" xr:uid="{00000000-0005-0000-0000-0000FA500000}"/>
    <cellStyle name="Normal 22 5 2 6" xfId="20765" xr:uid="{00000000-0005-0000-0000-0000FB500000}"/>
    <cellStyle name="Normal 22 5 2 6 2" xfId="20766" xr:uid="{00000000-0005-0000-0000-0000FC500000}"/>
    <cellStyle name="Normal 22 5 2 7" xfId="20767" xr:uid="{00000000-0005-0000-0000-0000FD500000}"/>
    <cellStyle name="Normal 22 5 3" xfId="20768" xr:uid="{00000000-0005-0000-0000-0000FE500000}"/>
    <cellStyle name="Normal 22 5 3 2" xfId="20769" xr:uid="{00000000-0005-0000-0000-0000FF500000}"/>
    <cellStyle name="Normal 22 5 3 2 2" xfId="20770" xr:uid="{00000000-0005-0000-0000-000000510000}"/>
    <cellStyle name="Normal 22 5 3 2 2 2" xfId="20771" xr:uid="{00000000-0005-0000-0000-000001510000}"/>
    <cellStyle name="Normal 22 5 3 2 3" xfId="20772" xr:uid="{00000000-0005-0000-0000-000002510000}"/>
    <cellStyle name="Normal 22 5 3 3" xfId="20773" xr:uid="{00000000-0005-0000-0000-000003510000}"/>
    <cellStyle name="Normal 22 5 3 3 2" xfId="20774" xr:uid="{00000000-0005-0000-0000-000004510000}"/>
    <cellStyle name="Normal 22 5 3 3 2 2" xfId="20775" xr:uid="{00000000-0005-0000-0000-000005510000}"/>
    <cellStyle name="Normal 22 5 3 3 3" xfId="20776" xr:uid="{00000000-0005-0000-0000-000006510000}"/>
    <cellStyle name="Normal 22 5 3 4" xfId="20777" xr:uid="{00000000-0005-0000-0000-000007510000}"/>
    <cellStyle name="Normal 22 5 3 4 2" xfId="20778" xr:uid="{00000000-0005-0000-0000-000008510000}"/>
    <cellStyle name="Normal 22 5 3 4 2 2" xfId="20779" xr:uid="{00000000-0005-0000-0000-000009510000}"/>
    <cellStyle name="Normal 22 5 3 4 3" xfId="20780" xr:uid="{00000000-0005-0000-0000-00000A510000}"/>
    <cellStyle name="Normal 22 5 3 5" xfId="20781" xr:uid="{00000000-0005-0000-0000-00000B510000}"/>
    <cellStyle name="Normal 22 5 3 5 2" xfId="20782" xr:uid="{00000000-0005-0000-0000-00000C510000}"/>
    <cellStyle name="Normal 22 5 3 6" xfId="20783" xr:uid="{00000000-0005-0000-0000-00000D510000}"/>
    <cellStyle name="Normal 22 5 3 6 2" xfId="20784" xr:uid="{00000000-0005-0000-0000-00000E510000}"/>
    <cellStyle name="Normal 22 5 3 7" xfId="20785" xr:uid="{00000000-0005-0000-0000-00000F510000}"/>
    <cellStyle name="Normal 22 5 4" xfId="20786" xr:uid="{00000000-0005-0000-0000-000010510000}"/>
    <cellStyle name="Normal 22 5 4 2" xfId="20787" xr:uid="{00000000-0005-0000-0000-000011510000}"/>
    <cellStyle name="Normal 22 5 4 2 2" xfId="20788" xr:uid="{00000000-0005-0000-0000-000012510000}"/>
    <cellStyle name="Normal 22 5 4 3" xfId="20789" xr:uid="{00000000-0005-0000-0000-000013510000}"/>
    <cellStyle name="Normal 22 5 5" xfId="20790" xr:uid="{00000000-0005-0000-0000-000014510000}"/>
    <cellStyle name="Normal 22 5 5 2" xfId="20791" xr:uid="{00000000-0005-0000-0000-000015510000}"/>
    <cellStyle name="Normal 22 5 5 2 2" xfId="20792" xr:uid="{00000000-0005-0000-0000-000016510000}"/>
    <cellStyle name="Normal 22 5 5 3" xfId="20793" xr:uid="{00000000-0005-0000-0000-000017510000}"/>
    <cellStyle name="Normal 22 5 6" xfId="20794" xr:uid="{00000000-0005-0000-0000-000018510000}"/>
    <cellStyle name="Normal 22 5 6 2" xfId="20795" xr:uid="{00000000-0005-0000-0000-000019510000}"/>
    <cellStyle name="Normal 22 5 6 2 2" xfId="20796" xr:uid="{00000000-0005-0000-0000-00001A510000}"/>
    <cellStyle name="Normal 22 5 6 3" xfId="20797" xr:uid="{00000000-0005-0000-0000-00001B510000}"/>
    <cellStyle name="Normal 22 5 7" xfId="20798" xr:uid="{00000000-0005-0000-0000-00001C510000}"/>
    <cellStyle name="Normal 22 5 7 2" xfId="20799" xr:uid="{00000000-0005-0000-0000-00001D510000}"/>
    <cellStyle name="Normal 22 5 8" xfId="20800" xr:uid="{00000000-0005-0000-0000-00001E510000}"/>
    <cellStyle name="Normal 22 5 8 2" xfId="20801" xr:uid="{00000000-0005-0000-0000-00001F510000}"/>
    <cellStyle name="Normal 22 5 9" xfId="20802" xr:uid="{00000000-0005-0000-0000-000020510000}"/>
    <cellStyle name="Normal 22 6" xfId="20803" xr:uid="{00000000-0005-0000-0000-000021510000}"/>
    <cellStyle name="Normal 22 6 2" xfId="20804" xr:uid="{00000000-0005-0000-0000-000022510000}"/>
    <cellStyle name="Normal 22 6 2 2" xfId="20805" xr:uid="{00000000-0005-0000-0000-000023510000}"/>
    <cellStyle name="Normal 22 6 2 2 2" xfId="20806" xr:uid="{00000000-0005-0000-0000-000024510000}"/>
    <cellStyle name="Normal 22 6 2 2 2 2" xfId="20807" xr:uid="{00000000-0005-0000-0000-000025510000}"/>
    <cellStyle name="Normal 22 6 2 2 3" xfId="20808" xr:uid="{00000000-0005-0000-0000-000026510000}"/>
    <cellStyle name="Normal 22 6 2 3" xfId="20809" xr:uid="{00000000-0005-0000-0000-000027510000}"/>
    <cellStyle name="Normal 22 6 2 3 2" xfId="20810" xr:uid="{00000000-0005-0000-0000-000028510000}"/>
    <cellStyle name="Normal 22 6 2 3 2 2" xfId="20811" xr:uid="{00000000-0005-0000-0000-000029510000}"/>
    <cellStyle name="Normal 22 6 2 3 3" xfId="20812" xr:uid="{00000000-0005-0000-0000-00002A510000}"/>
    <cellStyle name="Normal 22 6 2 4" xfId="20813" xr:uid="{00000000-0005-0000-0000-00002B510000}"/>
    <cellStyle name="Normal 22 6 2 4 2" xfId="20814" xr:uid="{00000000-0005-0000-0000-00002C510000}"/>
    <cellStyle name="Normal 22 6 2 4 2 2" xfId="20815" xr:uid="{00000000-0005-0000-0000-00002D510000}"/>
    <cellStyle name="Normal 22 6 2 4 3" xfId="20816" xr:uid="{00000000-0005-0000-0000-00002E510000}"/>
    <cellStyle name="Normal 22 6 2 5" xfId="20817" xr:uid="{00000000-0005-0000-0000-00002F510000}"/>
    <cellStyle name="Normal 22 6 2 5 2" xfId="20818" xr:uid="{00000000-0005-0000-0000-000030510000}"/>
    <cellStyle name="Normal 22 6 2 6" xfId="20819" xr:uid="{00000000-0005-0000-0000-000031510000}"/>
    <cellStyle name="Normal 22 6 2 6 2" xfId="20820" xr:uid="{00000000-0005-0000-0000-000032510000}"/>
    <cellStyle name="Normal 22 6 2 7" xfId="20821" xr:uid="{00000000-0005-0000-0000-000033510000}"/>
    <cellStyle name="Normal 22 6 3" xfId="20822" xr:uid="{00000000-0005-0000-0000-000034510000}"/>
    <cellStyle name="Normal 22 6 3 2" xfId="20823" xr:uid="{00000000-0005-0000-0000-000035510000}"/>
    <cellStyle name="Normal 22 6 3 2 2" xfId="20824" xr:uid="{00000000-0005-0000-0000-000036510000}"/>
    <cellStyle name="Normal 22 6 3 3" xfId="20825" xr:uid="{00000000-0005-0000-0000-000037510000}"/>
    <cellStyle name="Normal 22 6 4" xfId="20826" xr:uid="{00000000-0005-0000-0000-000038510000}"/>
    <cellStyle name="Normal 22 6 4 2" xfId="20827" xr:uid="{00000000-0005-0000-0000-000039510000}"/>
    <cellStyle name="Normal 22 6 4 2 2" xfId="20828" xr:uid="{00000000-0005-0000-0000-00003A510000}"/>
    <cellStyle name="Normal 22 6 4 3" xfId="20829" xr:uid="{00000000-0005-0000-0000-00003B510000}"/>
    <cellStyle name="Normal 22 6 5" xfId="20830" xr:uid="{00000000-0005-0000-0000-00003C510000}"/>
    <cellStyle name="Normal 22 6 5 2" xfId="20831" xr:uid="{00000000-0005-0000-0000-00003D510000}"/>
    <cellStyle name="Normal 22 6 5 2 2" xfId="20832" xr:uid="{00000000-0005-0000-0000-00003E510000}"/>
    <cellStyle name="Normal 22 6 5 3" xfId="20833" xr:uid="{00000000-0005-0000-0000-00003F510000}"/>
    <cellStyle name="Normal 22 6 6" xfId="20834" xr:uid="{00000000-0005-0000-0000-000040510000}"/>
    <cellStyle name="Normal 22 6 6 2" xfId="20835" xr:uid="{00000000-0005-0000-0000-000041510000}"/>
    <cellStyle name="Normal 22 6 7" xfId="20836" xr:uid="{00000000-0005-0000-0000-000042510000}"/>
    <cellStyle name="Normal 22 6 7 2" xfId="20837" xr:uid="{00000000-0005-0000-0000-000043510000}"/>
    <cellStyle name="Normal 22 6 8" xfId="20838" xr:uid="{00000000-0005-0000-0000-000044510000}"/>
    <cellStyle name="Normal 22 7" xfId="20839" xr:uid="{00000000-0005-0000-0000-000045510000}"/>
    <cellStyle name="Normal 22 7 2" xfId="20840" xr:uid="{00000000-0005-0000-0000-000046510000}"/>
    <cellStyle name="Normal 22 7 2 2" xfId="20841" xr:uid="{00000000-0005-0000-0000-000047510000}"/>
    <cellStyle name="Normal 22 7 2 2 2" xfId="20842" xr:uid="{00000000-0005-0000-0000-000048510000}"/>
    <cellStyle name="Normal 22 7 2 3" xfId="20843" xr:uid="{00000000-0005-0000-0000-000049510000}"/>
    <cellStyle name="Normal 22 7 3" xfId="20844" xr:uid="{00000000-0005-0000-0000-00004A510000}"/>
    <cellStyle name="Normal 22 7 3 2" xfId="20845" xr:uid="{00000000-0005-0000-0000-00004B510000}"/>
    <cellStyle name="Normal 22 7 3 2 2" xfId="20846" xr:uid="{00000000-0005-0000-0000-00004C510000}"/>
    <cellStyle name="Normal 22 7 3 3" xfId="20847" xr:uid="{00000000-0005-0000-0000-00004D510000}"/>
    <cellStyle name="Normal 22 7 4" xfId="20848" xr:uid="{00000000-0005-0000-0000-00004E510000}"/>
    <cellStyle name="Normal 22 7 4 2" xfId="20849" xr:uid="{00000000-0005-0000-0000-00004F510000}"/>
    <cellStyle name="Normal 22 7 4 2 2" xfId="20850" xr:uid="{00000000-0005-0000-0000-000050510000}"/>
    <cellStyle name="Normal 22 7 4 3" xfId="20851" xr:uid="{00000000-0005-0000-0000-000051510000}"/>
    <cellStyle name="Normal 22 7 5" xfId="20852" xr:uid="{00000000-0005-0000-0000-000052510000}"/>
    <cellStyle name="Normal 22 7 5 2" xfId="20853" xr:uid="{00000000-0005-0000-0000-000053510000}"/>
    <cellStyle name="Normal 22 7 6" xfId="20854" xr:uid="{00000000-0005-0000-0000-000054510000}"/>
    <cellStyle name="Normal 22 7 6 2" xfId="20855" xr:uid="{00000000-0005-0000-0000-000055510000}"/>
    <cellStyle name="Normal 22 7 7" xfId="20856" xr:uid="{00000000-0005-0000-0000-000056510000}"/>
    <cellStyle name="Normal 22 8" xfId="20857" xr:uid="{00000000-0005-0000-0000-000057510000}"/>
    <cellStyle name="Normal 22 8 2" xfId="20858" xr:uid="{00000000-0005-0000-0000-000058510000}"/>
    <cellStyle name="Normal 22 8 2 2" xfId="20859" xr:uid="{00000000-0005-0000-0000-000059510000}"/>
    <cellStyle name="Normal 22 8 2 2 2" xfId="20860" xr:uid="{00000000-0005-0000-0000-00005A510000}"/>
    <cellStyle name="Normal 22 8 2 3" xfId="20861" xr:uid="{00000000-0005-0000-0000-00005B510000}"/>
    <cellStyle name="Normal 22 8 3" xfId="20862" xr:uid="{00000000-0005-0000-0000-00005C510000}"/>
    <cellStyle name="Normal 22 8 3 2" xfId="20863" xr:uid="{00000000-0005-0000-0000-00005D510000}"/>
    <cellStyle name="Normal 22 8 3 2 2" xfId="20864" xr:uid="{00000000-0005-0000-0000-00005E510000}"/>
    <cellStyle name="Normal 22 8 3 3" xfId="20865" xr:uid="{00000000-0005-0000-0000-00005F510000}"/>
    <cellStyle name="Normal 22 8 4" xfId="20866" xr:uid="{00000000-0005-0000-0000-000060510000}"/>
    <cellStyle name="Normal 22 8 4 2" xfId="20867" xr:uid="{00000000-0005-0000-0000-000061510000}"/>
    <cellStyle name="Normal 22 8 4 2 2" xfId="20868" xr:uid="{00000000-0005-0000-0000-000062510000}"/>
    <cellStyle name="Normal 22 8 4 3" xfId="20869" xr:uid="{00000000-0005-0000-0000-000063510000}"/>
    <cellStyle name="Normal 22 8 5" xfId="20870" xr:uid="{00000000-0005-0000-0000-000064510000}"/>
    <cellStyle name="Normal 22 8 5 2" xfId="20871" xr:uid="{00000000-0005-0000-0000-000065510000}"/>
    <cellStyle name="Normal 22 8 6" xfId="20872" xr:uid="{00000000-0005-0000-0000-000066510000}"/>
    <cellStyle name="Normal 22 8 6 2" xfId="20873" xr:uid="{00000000-0005-0000-0000-000067510000}"/>
    <cellStyle name="Normal 22 8 7" xfId="20874" xr:uid="{00000000-0005-0000-0000-000068510000}"/>
    <cellStyle name="Normal 22 9" xfId="20875" xr:uid="{00000000-0005-0000-0000-000069510000}"/>
    <cellStyle name="Normal 22 9 2" xfId="20876" xr:uid="{00000000-0005-0000-0000-00006A510000}"/>
    <cellStyle name="Normal 22 9 2 2" xfId="20877" xr:uid="{00000000-0005-0000-0000-00006B510000}"/>
    <cellStyle name="Normal 22 9 3" xfId="20878" xr:uid="{00000000-0005-0000-0000-00006C510000}"/>
    <cellStyle name="Normal 22_Confidential Information" xfId="20879" xr:uid="{00000000-0005-0000-0000-00006D510000}"/>
    <cellStyle name="Normal 23" xfId="514" xr:uid="{00000000-0005-0000-0000-00006E510000}"/>
    <cellStyle name="Normal 23 10" xfId="20880" xr:uid="{00000000-0005-0000-0000-00006F510000}"/>
    <cellStyle name="Normal 23 10 2" xfId="20881" xr:uid="{00000000-0005-0000-0000-000070510000}"/>
    <cellStyle name="Normal 23 10 2 2" xfId="20882" xr:uid="{00000000-0005-0000-0000-000071510000}"/>
    <cellStyle name="Normal 23 10 3" xfId="20883" xr:uid="{00000000-0005-0000-0000-000072510000}"/>
    <cellStyle name="Normal 23 11" xfId="20884" xr:uid="{00000000-0005-0000-0000-000073510000}"/>
    <cellStyle name="Normal 23 11 2" xfId="20885" xr:uid="{00000000-0005-0000-0000-000074510000}"/>
    <cellStyle name="Normal 23 12" xfId="20886" xr:uid="{00000000-0005-0000-0000-000075510000}"/>
    <cellStyle name="Normal 23 12 2" xfId="20887" xr:uid="{00000000-0005-0000-0000-000076510000}"/>
    <cellStyle name="Normal 23 13" xfId="20888" xr:uid="{00000000-0005-0000-0000-000077510000}"/>
    <cellStyle name="Normal 23 2" xfId="515" xr:uid="{00000000-0005-0000-0000-000078510000}"/>
    <cellStyle name="Normal 23 2 10" xfId="20889" xr:uid="{00000000-0005-0000-0000-000079510000}"/>
    <cellStyle name="Normal 23 2 10 2" xfId="20890" xr:uid="{00000000-0005-0000-0000-00007A510000}"/>
    <cellStyle name="Normal 23 2 11" xfId="20891" xr:uid="{00000000-0005-0000-0000-00007B510000}"/>
    <cellStyle name="Normal 23 2 2" xfId="20892" xr:uid="{00000000-0005-0000-0000-00007C510000}"/>
    <cellStyle name="Normal 23 2 2 2" xfId="20893" xr:uid="{00000000-0005-0000-0000-00007D510000}"/>
    <cellStyle name="Normal 23 2 2 2 2" xfId="20894" xr:uid="{00000000-0005-0000-0000-00007E510000}"/>
    <cellStyle name="Normal 23 2 2 2 2 2" xfId="20895" xr:uid="{00000000-0005-0000-0000-00007F510000}"/>
    <cellStyle name="Normal 23 2 2 2 2 2 2" xfId="20896" xr:uid="{00000000-0005-0000-0000-000080510000}"/>
    <cellStyle name="Normal 23 2 2 2 2 3" xfId="20897" xr:uid="{00000000-0005-0000-0000-000081510000}"/>
    <cellStyle name="Normal 23 2 2 2 3" xfId="20898" xr:uid="{00000000-0005-0000-0000-000082510000}"/>
    <cellStyle name="Normal 23 2 2 2 3 2" xfId="20899" xr:uid="{00000000-0005-0000-0000-000083510000}"/>
    <cellStyle name="Normal 23 2 2 2 3 2 2" xfId="20900" xr:uid="{00000000-0005-0000-0000-000084510000}"/>
    <cellStyle name="Normal 23 2 2 2 3 3" xfId="20901" xr:uid="{00000000-0005-0000-0000-000085510000}"/>
    <cellStyle name="Normal 23 2 2 2 4" xfId="20902" xr:uid="{00000000-0005-0000-0000-000086510000}"/>
    <cellStyle name="Normal 23 2 2 2 4 2" xfId="20903" xr:uid="{00000000-0005-0000-0000-000087510000}"/>
    <cellStyle name="Normal 23 2 2 2 4 2 2" xfId="20904" xr:uid="{00000000-0005-0000-0000-000088510000}"/>
    <cellStyle name="Normal 23 2 2 2 4 3" xfId="20905" xr:uid="{00000000-0005-0000-0000-000089510000}"/>
    <cellStyle name="Normal 23 2 2 2 5" xfId="20906" xr:uid="{00000000-0005-0000-0000-00008A510000}"/>
    <cellStyle name="Normal 23 2 2 2 5 2" xfId="20907" xr:uid="{00000000-0005-0000-0000-00008B510000}"/>
    <cellStyle name="Normal 23 2 2 2 6" xfId="20908" xr:uid="{00000000-0005-0000-0000-00008C510000}"/>
    <cellStyle name="Normal 23 2 2 2 6 2" xfId="20909" xr:uid="{00000000-0005-0000-0000-00008D510000}"/>
    <cellStyle name="Normal 23 2 2 2 7" xfId="20910" xr:uid="{00000000-0005-0000-0000-00008E510000}"/>
    <cellStyle name="Normal 23 2 2 3" xfId="20911" xr:uid="{00000000-0005-0000-0000-00008F510000}"/>
    <cellStyle name="Normal 23 2 2 3 2" xfId="20912" xr:uid="{00000000-0005-0000-0000-000090510000}"/>
    <cellStyle name="Normal 23 2 2 3 2 2" xfId="20913" xr:uid="{00000000-0005-0000-0000-000091510000}"/>
    <cellStyle name="Normal 23 2 2 3 2 2 2" xfId="20914" xr:uid="{00000000-0005-0000-0000-000092510000}"/>
    <cellStyle name="Normal 23 2 2 3 2 3" xfId="20915" xr:uid="{00000000-0005-0000-0000-000093510000}"/>
    <cellStyle name="Normal 23 2 2 3 3" xfId="20916" xr:uid="{00000000-0005-0000-0000-000094510000}"/>
    <cellStyle name="Normal 23 2 2 3 3 2" xfId="20917" xr:uid="{00000000-0005-0000-0000-000095510000}"/>
    <cellStyle name="Normal 23 2 2 3 3 2 2" xfId="20918" xr:uid="{00000000-0005-0000-0000-000096510000}"/>
    <cellStyle name="Normal 23 2 2 3 3 3" xfId="20919" xr:uid="{00000000-0005-0000-0000-000097510000}"/>
    <cellStyle name="Normal 23 2 2 3 4" xfId="20920" xr:uid="{00000000-0005-0000-0000-000098510000}"/>
    <cellStyle name="Normal 23 2 2 3 4 2" xfId="20921" xr:uid="{00000000-0005-0000-0000-000099510000}"/>
    <cellStyle name="Normal 23 2 2 3 4 2 2" xfId="20922" xr:uid="{00000000-0005-0000-0000-00009A510000}"/>
    <cellStyle name="Normal 23 2 2 3 4 3" xfId="20923" xr:uid="{00000000-0005-0000-0000-00009B510000}"/>
    <cellStyle name="Normal 23 2 2 3 5" xfId="20924" xr:uid="{00000000-0005-0000-0000-00009C510000}"/>
    <cellStyle name="Normal 23 2 2 3 5 2" xfId="20925" xr:uid="{00000000-0005-0000-0000-00009D510000}"/>
    <cellStyle name="Normal 23 2 2 3 6" xfId="20926" xr:uid="{00000000-0005-0000-0000-00009E510000}"/>
    <cellStyle name="Normal 23 2 2 3 6 2" xfId="20927" xr:uid="{00000000-0005-0000-0000-00009F510000}"/>
    <cellStyle name="Normal 23 2 2 3 7" xfId="20928" xr:uid="{00000000-0005-0000-0000-0000A0510000}"/>
    <cellStyle name="Normal 23 2 2 4" xfId="20929" xr:uid="{00000000-0005-0000-0000-0000A1510000}"/>
    <cellStyle name="Normal 23 2 2 4 2" xfId="20930" xr:uid="{00000000-0005-0000-0000-0000A2510000}"/>
    <cellStyle name="Normal 23 2 2 4 2 2" xfId="20931" xr:uid="{00000000-0005-0000-0000-0000A3510000}"/>
    <cellStyle name="Normal 23 2 2 4 3" xfId="20932" xr:uid="{00000000-0005-0000-0000-0000A4510000}"/>
    <cellStyle name="Normal 23 2 2 5" xfId="20933" xr:uid="{00000000-0005-0000-0000-0000A5510000}"/>
    <cellStyle name="Normal 23 2 2 5 2" xfId="20934" xr:uid="{00000000-0005-0000-0000-0000A6510000}"/>
    <cellStyle name="Normal 23 2 2 5 2 2" xfId="20935" xr:uid="{00000000-0005-0000-0000-0000A7510000}"/>
    <cellStyle name="Normal 23 2 2 5 3" xfId="20936" xr:uid="{00000000-0005-0000-0000-0000A8510000}"/>
    <cellStyle name="Normal 23 2 2 6" xfId="20937" xr:uid="{00000000-0005-0000-0000-0000A9510000}"/>
    <cellStyle name="Normal 23 2 2 6 2" xfId="20938" xr:uid="{00000000-0005-0000-0000-0000AA510000}"/>
    <cellStyle name="Normal 23 2 2 6 2 2" xfId="20939" xr:uid="{00000000-0005-0000-0000-0000AB510000}"/>
    <cellStyle name="Normal 23 2 2 6 3" xfId="20940" xr:uid="{00000000-0005-0000-0000-0000AC510000}"/>
    <cellStyle name="Normal 23 2 2 7" xfId="20941" xr:uid="{00000000-0005-0000-0000-0000AD510000}"/>
    <cellStyle name="Normal 23 2 2 7 2" xfId="20942" xr:uid="{00000000-0005-0000-0000-0000AE510000}"/>
    <cellStyle name="Normal 23 2 2 8" xfId="20943" xr:uid="{00000000-0005-0000-0000-0000AF510000}"/>
    <cellStyle name="Normal 23 2 2 8 2" xfId="20944" xr:uid="{00000000-0005-0000-0000-0000B0510000}"/>
    <cellStyle name="Normal 23 2 2 9" xfId="20945" xr:uid="{00000000-0005-0000-0000-0000B1510000}"/>
    <cellStyle name="Normal 23 2 3" xfId="20946" xr:uid="{00000000-0005-0000-0000-0000B2510000}"/>
    <cellStyle name="Normal 23 2 3 2" xfId="20947" xr:uid="{00000000-0005-0000-0000-0000B3510000}"/>
    <cellStyle name="Normal 23 2 3 2 2" xfId="20948" xr:uid="{00000000-0005-0000-0000-0000B4510000}"/>
    <cellStyle name="Normal 23 2 3 2 2 2" xfId="20949" xr:uid="{00000000-0005-0000-0000-0000B5510000}"/>
    <cellStyle name="Normal 23 2 3 2 2 2 2" xfId="20950" xr:uid="{00000000-0005-0000-0000-0000B6510000}"/>
    <cellStyle name="Normal 23 2 3 2 2 3" xfId="20951" xr:uid="{00000000-0005-0000-0000-0000B7510000}"/>
    <cellStyle name="Normal 23 2 3 2 3" xfId="20952" xr:uid="{00000000-0005-0000-0000-0000B8510000}"/>
    <cellStyle name="Normal 23 2 3 2 3 2" xfId="20953" xr:uid="{00000000-0005-0000-0000-0000B9510000}"/>
    <cellStyle name="Normal 23 2 3 2 3 2 2" xfId="20954" xr:uid="{00000000-0005-0000-0000-0000BA510000}"/>
    <cellStyle name="Normal 23 2 3 2 3 3" xfId="20955" xr:uid="{00000000-0005-0000-0000-0000BB510000}"/>
    <cellStyle name="Normal 23 2 3 2 4" xfId="20956" xr:uid="{00000000-0005-0000-0000-0000BC510000}"/>
    <cellStyle name="Normal 23 2 3 2 4 2" xfId="20957" xr:uid="{00000000-0005-0000-0000-0000BD510000}"/>
    <cellStyle name="Normal 23 2 3 2 4 2 2" xfId="20958" xr:uid="{00000000-0005-0000-0000-0000BE510000}"/>
    <cellStyle name="Normal 23 2 3 2 4 3" xfId="20959" xr:uid="{00000000-0005-0000-0000-0000BF510000}"/>
    <cellStyle name="Normal 23 2 3 2 5" xfId="20960" xr:uid="{00000000-0005-0000-0000-0000C0510000}"/>
    <cellStyle name="Normal 23 2 3 2 5 2" xfId="20961" xr:uid="{00000000-0005-0000-0000-0000C1510000}"/>
    <cellStyle name="Normal 23 2 3 2 6" xfId="20962" xr:uid="{00000000-0005-0000-0000-0000C2510000}"/>
    <cellStyle name="Normal 23 2 3 2 6 2" xfId="20963" xr:uid="{00000000-0005-0000-0000-0000C3510000}"/>
    <cellStyle name="Normal 23 2 3 2 7" xfId="20964" xr:uid="{00000000-0005-0000-0000-0000C4510000}"/>
    <cellStyle name="Normal 23 2 3 3" xfId="20965" xr:uid="{00000000-0005-0000-0000-0000C5510000}"/>
    <cellStyle name="Normal 23 2 3 3 2" xfId="20966" xr:uid="{00000000-0005-0000-0000-0000C6510000}"/>
    <cellStyle name="Normal 23 2 3 3 2 2" xfId="20967" xr:uid="{00000000-0005-0000-0000-0000C7510000}"/>
    <cellStyle name="Normal 23 2 3 3 3" xfId="20968" xr:uid="{00000000-0005-0000-0000-0000C8510000}"/>
    <cellStyle name="Normal 23 2 3 4" xfId="20969" xr:uid="{00000000-0005-0000-0000-0000C9510000}"/>
    <cellStyle name="Normal 23 2 3 4 2" xfId="20970" xr:uid="{00000000-0005-0000-0000-0000CA510000}"/>
    <cellStyle name="Normal 23 2 3 4 2 2" xfId="20971" xr:uid="{00000000-0005-0000-0000-0000CB510000}"/>
    <cellStyle name="Normal 23 2 3 4 3" xfId="20972" xr:uid="{00000000-0005-0000-0000-0000CC510000}"/>
    <cellStyle name="Normal 23 2 3 5" xfId="20973" xr:uid="{00000000-0005-0000-0000-0000CD510000}"/>
    <cellStyle name="Normal 23 2 3 5 2" xfId="20974" xr:uid="{00000000-0005-0000-0000-0000CE510000}"/>
    <cellStyle name="Normal 23 2 3 5 2 2" xfId="20975" xr:uid="{00000000-0005-0000-0000-0000CF510000}"/>
    <cellStyle name="Normal 23 2 3 5 3" xfId="20976" xr:uid="{00000000-0005-0000-0000-0000D0510000}"/>
    <cellStyle name="Normal 23 2 3 6" xfId="20977" xr:uid="{00000000-0005-0000-0000-0000D1510000}"/>
    <cellStyle name="Normal 23 2 3 6 2" xfId="20978" xr:uid="{00000000-0005-0000-0000-0000D2510000}"/>
    <cellStyle name="Normal 23 2 3 7" xfId="20979" xr:uid="{00000000-0005-0000-0000-0000D3510000}"/>
    <cellStyle name="Normal 23 2 3 7 2" xfId="20980" xr:uid="{00000000-0005-0000-0000-0000D4510000}"/>
    <cellStyle name="Normal 23 2 3 8" xfId="20981" xr:uid="{00000000-0005-0000-0000-0000D5510000}"/>
    <cellStyle name="Normal 23 2 4" xfId="20982" xr:uid="{00000000-0005-0000-0000-0000D6510000}"/>
    <cellStyle name="Normal 23 2 4 2" xfId="20983" xr:uid="{00000000-0005-0000-0000-0000D7510000}"/>
    <cellStyle name="Normal 23 2 4 2 2" xfId="20984" xr:uid="{00000000-0005-0000-0000-0000D8510000}"/>
    <cellStyle name="Normal 23 2 4 2 2 2" xfId="20985" xr:uid="{00000000-0005-0000-0000-0000D9510000}"/>
    <cellStyle name="Normal 23 2 4 2 3" xfId="20986" xr:uid="{00000000-0005-0000-0000-0000DA510000}"/>
    <cellStyle name="Normal 23 2 4 3" xfId="20987" xr:uid="{00000000-0005-0000-0000-0000DB510000}"/>
    <cellStyle name="Normal 23 2 4 3 2" xfId="20988" xr:uid="{00000000-0005-0000-0000-0000DC510000}"/>
    <cellStyle name="Normal 23 2 4 3 2 2" xfId="20989" xr:uid="{00000000-0005-0000-0000-0000DD510000}"/>
    <cellStyle name="Normal 23 2 4 3 3" xfId="20990" xr:uid="{00000000-0005-0000-0000-0000DE510000}"/>
    <cellStyle name="Normal 23 2 4 4" xfId="20991" xr:uid="{00000000-0005-0000-0000-0000DF510000}"/>
    <cellStyle name="Normal 23 2 4 4 2" xfId="20992" xr:uid="{00000000-0005-0000-0000-0000E0510000}"/>
    <cellStyle name="Normal 23 2 4 4 2 2" xfId="20993" xr:uid="{00000000-0005-0000-0000-0000E1510000}"/>
    <cellStyle name="Normal 23 2 4 4 3" xfId="20994" xr:uid="{00000000-0005-0000-0000-0000E2510000}"/>
    <cellStyle name="Normal 23 2 4 5" xfId="20995" xr:uid="{00000000-0005-0000-0000-0000E3510000}"/>
    <cellStyle name="Normal 23 2 4 5 2" xfId="20996" xr:uid="{00000000-0005-0000-0000-0000E4510000}"/>
    <cellStyle name="Normal 23 2 4 6" xfId="20997" xr:uid="{00000000-0005-0000-0000-0000E5510000}"/>
    <cellStyle name="Normal 23 2 4 6 2" xfId="20998" xr:uid="{00000000-0005-0000-0000-0000E6510000}"/>
    <cellStyle name="Normal 23 2 4 7" xfId="20999" xr:uid="{00000000-0005-0000-0000-0000E7510000}"/>
    <cellStyle name="Normal 23 2 5" xfId="21000" xr:uid="{00000000-0005-0000-0000-0000E8510000}"/>
    <cellStyle name="Normal 23 2 5 2" xfId="21001" xr:uid="{00000000-0005-0000-0000-0000E9510000}"/>
    <cellStyle name="Normal 23 2 5 2 2" xfId="21002" xr:uid="{00000000-0005-0000-0000-0000EA510000}"/>
    <cellStyle name="Normal 23 2 5 2 2 2" xfId="21003" xr:uid="{00000000-0005-0000-0000-0000EB510000}"/>
    <cellStyle name="Normal 23 2 5 2 3" xfId="21004" xr:uid="{00000000-0005-0000-0000-0000EC510000}"/>
    <cellStyle name="Normal 23 2 5 3" xfId="21005" xr:uid="{00000000-0005-0000-0000-0000ED510000}"/>
    <cellStyle name="Normal 23 2 5 3 2" xfId="21006" xr:uid="{00000000-0005-0000-0000-0000EE510000}"/>
    <cellStyle name="Normal 23 2 5 3 2 2" xfId="21007" xr:uid="{00000000-0005-0000-0000-0000EF510000}"/>
    <cellStyle name="Normal 23 2 5 3 3" xfId="21008" xr:uid="{00000000-0005-0000-0000-0000F0510000}"/>
    <cellStyle name="Normal 23 2 5 4" xfId="21009" xr:uid="{00000000-0005-0000-0000-0000F1510000}"/>
    <cellStyle name="Normal 23 2 5 4 2" xfId="21010" xr:uid="{00000000-0005-0000-0000-0000F2510000}"/>
    <cellStyle name="Normal 23 2 5 4 2 2" xfId="21011" xr:uid="{00000000-0005-0000-0000-0000F3510000}"/>
    <cellStyle name="Normal 23 2 5 4 3" xfId="21012" xr:uid="{00000000-0005-0000-0000-0000F4510000}"/>
    <cellStyle name="Normal 23 2 5 5" xfId="21013" xr:uid="{00000000-0005-0000-0000-0000F5510000}"/>
    <cellStyle name="Normal 23 2 5 5 2" xfId="21014" xr:uid="{00000000-0005-0000-0000-0000F6510000}"/>
    <cellStyle name="Normal 23 2 5 6" xfId="21015" xr:uid="{00000000-0005-0000-0000-0000F7510000}"/>
    <cellStyle name="Normal 23 2 5 6 2" xfId="21016" xr:uid="{00000000-0005-0000-0000-0000F8510000}"/>
    <cellStyle name="Normal 23 2 5 7" xfId="21017" xr:uid="{00000000-0005-0000-0000-0000F9510000}"/>
    <cellStyle name="Normal 23 2 6" xfId="21018" xr:uid="{00000000-0005-0000-0000-0000FA510000}"/>
    <cellStyle name="Normal 23 2 6 2" xfId="21019" xr:uid="{00000000-0005-0000-0000-0000FB510000}"/>
    <cellStyle name="Normal 23 2 6 2 2" xfId="21020" xr:uid="{00000000-0005-0000-0000-0000FC510000}"/>
    <cellStyle name="Normal 23 2 6 3" xfId="21021" xr:uid="{00000000-0005-0000-0000-0000FD510000}"/>
    <cellStyle name="Normal 23 2 7" xfId="21022" xr:uid="{00000000-0005-0000-0000-0000FE510000}"/>
    <cellStyle name="Normal 23 2 7 2" xfId="21023" xr:uid="{00000000-0005-0000-0000-0000FF510000}"/>
    <cellStyle name="Normal 23 2 7 2 2" xfId="21024" xr:uid="{00000000-0005-0000-0000-000000520000}"/>
    <cellStyle name="Normal 23 2 7 3" xfId="21025" xr:uid="{00000000-0005-0000-0000-000001520000}"/>
    <cellStyle name="Normal 23 2 8" xfId="21026" xr:uid="{00000000-0005-0000-0000-000002520000}"/>
    <cellStyle name="Normal 23 2 8 2" xfId="21027" xr:uid="{00000000-0005-0000-0000-000003520000}"/>
    <cellStyle name="Normal 23 2 8 2 2" xfId="21028" xr:uid="{00000000-0005-0000-0000-000004520000}"/>
    <cellStyle name="Normal 23 2 8 3" xfId="21029" xr:uid="{00000000-0005-0000-0000-000005520000}"/>
    <cellStyle name="Normal 23 2 9" xfId="21030" xr:uid="{00000000-0005-0000-0000-000006520000}"/>
    <cellStyle name="Normal 23 2 9 2" xfId="21031" xr:uid="{00000000-0005-0000-0000-000007520000}"/>
    <cellStyle name="Normal 23 3" xfId="516" xr:uid="{00000000-0005-0000-0000-000008520000}"/>
    <cellStyle name="Normal 23 3 10" xfId="21032" xr:uid="{00000000-0005-0000-0000-000009520000}"/>
    <cellStyle name="Normal 23 3 10 2" xfId="21033" xr:uid="{00000000-0005-0000-0000-00000A520000}"/>
    <cellStyle name="Normal 23 3 11" xfId="21034" xr:uid="{00000000-0005-0000-0000-00000B520000}"/>
    <cellStyle name="Normal 23 3 2" xfId="21035" xr:uid="{00000000-0005-0000-0000-00000C520000}"/>
    <cellStyle name="Normal 23 3 2 2" xfId="21036" xr:uid="{00000000-0005-0000-0000-00000D520000}"/>
    <cellStyle name="Normal 23 3 2 2 2" xfId="21037" xr:uid="{00000000-0005-0000-0000-00000E520000}"/>
    <cellStyle name="Normal 23 3 2 2 2 2" xfId="21038" xr:uid="{00000000-0005-0000-0000-00000F520000}"/>
    <cellStyle name="Normal 23 3 2 2 2 2 2" xfId="21039" xr:uid="{00000000-0005-0000-0000-000010520000}"/>
    <cellStyle name="Normal 23 3 2 2 2 3" xfId="21040" xr:uid="{00000000-0005-0000-0000-000011520000}"/>
    <cellStyle name="Normal 23 3 2 2 3" xfId="21041" xr:uid="{00000000-0005-0000-0000-000012520000}"/>
    <cellStyle name="Normal 23 3 2 2 3 2" xfId="21042" xr:uid="{00000000-0005-0000-0000-000013520000}"/>
    <cellStyle name="Normal 23 3 2 2 3 2 2" xfId="21043" xr:uid="{00000000-0005-0000-0000-000014520000}"/>
    <cellStyle name="Normal 23 3 2 2 3 3" xfId="21044" xr:uid="{00000000-0005-0000-0000-000015520000}"/>
    <cellStyle name="Normal 23 3 2 2 4" xfId="21045" xr:uid="{00000000-0005-0000-0000-000016520000}"/>
    <cellStyle name="Normal 23 3 2 2 4 2" xfId="21046" xr:uid="{00000000-0005-0000-0000-000017520000}"/>
    <cellStyle name="Normal 23 3 2 2 4 2 2" xfId="21047" xr:uid="{00000000-0005-0000-0000-000018520000}"/>
    <cellStyle name="Normal 23 3 2 2 4 3" xfId="21048" xr:uid="{00000000-0005-0000-0000-000019520000}"/>
    <cellStyle name="Normal 23 3 2 2 5" xfId="21049" xr:uid="{00000000-0005-0000-0000-00001A520000}"/>
    <cellStyle name="Normal 23 3 2 2 5 2" xfId="21050" xr:uid="{00000000-0005-0000-0000-00001B520000}"/>
    <cellStyle name="Normal 23 3 2 2 6" xfId="21051" xr:uid="{00000000-0005-0000-0000-00001C520000}"/>
    <cellStyle name="Normal 23 3 2 2 6 2" xfId="21052" xr:uid="{00000000-0005-0000-0000-00001D520000}"/>
    <cellStyle name="Normal 23 3 2 2 7" xfId="21053" xr:uid="{00000000-0005-0000-0000-00001E520000}"/>
    <cellStyle name="Normal 23 3 2 3" xfId="21054" xr:uid="{00000000-0005-0000-0000-00001F520000}"/>
    <cellStyle name="Normal 23 3 2 3 2" xfId="21055" xr:uid="{00000000-0005-0000-0000-000020520000}"/>
    <cellStyle name="Normal 23 3 2 3 2 2" xfId="21056" xr:uid="{00000000-0005-0000-0000-000021520000}"/>
    <cellStyle name="Normal 23 3 2 3 2 2 2" xfId="21057" xr:uid="{00000000-0005-0000-0000-000022520000}"/>
    <cellStyle name="Normal 23 3 2 3 2 3" xfId="21058" xr:uid="{00000000-0005-0000-0000-000023520000}"/>
    <cellStyle name="Normal 23 3 2 3 3" xfId="21059" xr:uid="{00000000-0005-0000-0000-000024520000}"/>
    <cellStyle name="Normal 23 3 2 3 3 2" xfId="21060" xr:uid="{00000000-0005-0000-0000-000025520000}"/>
    <cellStyle name="Normal 23 3 2 3 3 2 2" xfId="21061" xr:uid="{00000000-0005-0000-0000-000026520000}"/>
    <cellStyle name="Normal 23 3 2 3 3 3" xfId="21062" xr:uid="{00000000-0005-0000-0000-000027520000}"/>
    <cellStyle name="Normal 23 3 2 3 4" xfId="21063" xr:uid="{00000000-0005-0000-0000-000028520000}"/>
    <cellStyle name="Normal 23 3 2 3 4 2" xfId="21064" xr:uid="{00000000-0005-0000-0000-000029520000}"/>
    <cellStyle name="Normal 23 3 2 3 4 2 2" xfId="21065" xr:uid="{00000000-0005-0000-0000-00002A520000}"/>
    <cellStyle name="Normal 23 3 2 3 4 3" xfId="21066" xr:uid="{00000000-0005-0000-0000-00002B520000}"/>
    <cellStyle name="Normal 23 3 2 3 5" xfId="21067" xr:uid="{00000000-0005-0000-0000-00002C520000}"/>
    <cellStyle name="Normal 23 3 2 3 5 2" xfId="21068" xr:uid="{00000000-0005-0000-0000-00002D520000}"/>
    <cellStyle name="Normal 23 3 2 3 6" xfId="21069" xr:uid="{00000000-0005-0000-0000-00002E520000}"/>
    <cellStyle name="Normal 23 3 2 3 6 2" xfId="21070" xr:uid="{00000000-0005-0000-0000-00002F520000}"/>
    <cellStyle name="Normal 23 3 2 3 7" xfId="21071" xr:uid="{00000000-0005-0000-0000-000030520000}"/>
    <cellStyle name="Normal 23 3 2 4" xfId="21072" xr:uid="{00000000-0005-0000-0000-000031520000}"/>
    <cellStyle name="Normal 23 3 2 4 2" xfId="21073" xr:uid="{00000000-0005-0000-0000-000032520000}"/>
    <cellStyle name="Normal 23 3 2 4 2 2" xfId="21074" xr:uid="{00000000-0005-0000-0000-000033520000}"/>
    <cellStyle name="Normal 23 3 2 4 3" xfId="21075" xr:uid="{00000000-0005-0000-0000-000034520000}"/>
    <cellStyle name="Normal 23 3 2 5" xfId="21076" xr:uid="{00000000-0005-0000-0000-000035520000}"/>
    <cellStyle name="Normal 23 3 2 5 2" xfId="21077" xr:uid="{00000000-0005-0000-0000-000036520000}"/>
    <cellStyle name="Normal 23 3 2 5 2 2" xfId="21078" xr:uid="{00000000-0005-0000-0000-000037520000}"/>
    <cellStyle name="Normal 23 3 2 5 3" xfId="21079" xr:uid="{00000000-0005-0000-0000-000038520000}"/>
    <cellStyle name="Normal 23 3 2 6" xfId="21080" xr:uid="{00000000-0005-0000-0000-000039520000}"/>
    <cellStyle name="Normal 23 3 2 6 2" xfId="21081" xr:uid="{00000000-0005-0000-0000-00003A520000}"/>
    <cellStyle name="Normal 23 3 2 6 2 2" xfId="21082" xr:uid="{00000000-0005-0000-0000-00003B520000}"/>
    <cellStyle name="Normal 23 3 2 6 3" xfId="21083" xr:uid="{00000000-0005-0000-0000-00003C520000}"/>
    <cellStyle name="Normal 23 3 2 7" xfId="21084" xr:uid="{00000000-0005-0000-0000-00003D520000}"/>
    <cellStyle name="Normal 23 3 2 7 2" xfId="21085" xr:uid="{00000000-0005-0000-0000-00003E520000}"/>
    <cellStyle name="Normal 23 3 2 8" xfId="21086" xr:uid="{00000000-0005-0000-0000-00003F520000}"/>
    <cellStyle name="Normal 23 3 2 8 2" xfId="21087" xr:uid="{00000000-0005-0000-0000-000040520000}"/>
    <cellStyle name="Normal 23 3 2 9" xfId="21088" xr:uid="{00000000-0005-0000-0000-000041520000}"/>
    <cellStyle name="Normal 23 3 3" xfId="21089" xr:uid="{00000000-0005-0000-0000-000042520000}"/>
    <cellStyle name="Normal 23 3 3 2" xfId="21090" xr:uid="{00000000-0005-0000-0000-000043520000}"/>
    <cellStyle name="Normal 23 3 3 2 2" xfId="21091" xr:uid="{00000000-0005-0000-0000-000044520000}"/>
    <cellStyle name="Normal 23 3 3 2 2 2" xfId="21092" xr:uid="{00000000-0005-0000-0000-000045520000}"/>
    <cellStyle name="Normal 23 3 3 2 2 2 2" xfId="21093" xr:uid="{00000000-0005-0000-0000-000046520000}"/>
    <cellStyle name="Normal 23 3 3 2 2 3" xfId="21094" xr:uid="{00000000-0005-0000-0000-000047520000}"/>
    <cellStyle name="Normal 23 3 3 2 3" xfId="21095" xr:uid="{00000000-0005-0000-0000-000048520000}"/>
    <cellStyle name="Normal 23 3 3 2 3 2" xfId="21096" xr:uid="{00000000-0005-0000-0000-000049520000}"/>
    <cellStyle name="Normal 23 3 3 2 3 2 2" xfId="21097" xr:uid="{00000000-0005-0000-0000-00004A520000}"/>
    <cellStyle name="Normal 23 3 3 2 3 3" xfId="21098" xr:uid="{00000000-0005-0000-0000-00004B520000}"/>
    <cellStyle name="Normal 23 3 3 2 4" xfId="21099" xr:uid="{00000000-0005-0000-0000-00004C520000}"/>
    <cellStyle name="Normal 23 3 3 2 4 2" xfId="21100" xr:uid="{00000000-0005-0000-0000-00004D520000}"/>
    <cellStyle name="Normal 23 3 3 2 4 2 2" xfId="21101" xr:uid="{00000000-0005-0000-0000-00004E520000}"/>
    <cellStyle name="Normal 23 3 3 2 4 3" xfId="21102" xr:uid="{00000000-0005-0000-0000-00004F520000}"/>
    <cellStyle name="Normal 23 3 3 2 5" xfId="21103" xr:uid="{00000000-0005-0000-0000-000050520000}"/>
    <cellStyle name="Normal 23 3 3 2 5 2" xfId="21104" xr:uid="{00000000-0005-0000-0000-000051520000}"/>
    <cellStyle name="Normal 23 3 3 2 6" xfId="21105" xr:uid="{00000000-0005-0000-0000-000052520000}"/>
    <cellStyle name="Normal 23 3 3 2 6 2" xfId="21106" xr:uid="{00000000-0005-0000-0000-000053520000}"/>
    <cellStyle name="Normal 23 3 3 2 7" xfId="21107" xr:uid="{00000000-0005-0000-0000-000054520000}"/>
    <cellStyle name="Normal 23 3 3 3" xfId="21108" xr:uid="{00000000-0005-0000-0000-000055520000}"/>
    <cellStyle name="Normal 23 3 3 3 2" xfId="21109" xr:uid="{00000000-0005-0000-0000-000056520000}"/>
    <cellStyle name="Normal 23 3 3 3 2 2" xfId="21110" xr:uid="{00000000-0005-0000-0000-000057520000}"/>
    <cellStyle name="Normal 23 3 3 3 3" xfId="21111" xr:uid="{00000000-0005-0000-0000-000058520000}"/>
    <cellStyle name="Normal 23 3 3 4" xfId="21112" xr:uid="{00000000-0005-0000-0000-000059520000}"/>
    <cellStyle name="Normal 23 3 3 4 2" xfId="21113" xr:uid="{00000000-0005-0000-0000-00005A520000}"/>
    <cellStyle name="Normal 23 3 3 4 2 2" xfId="21114" xr:uid="{00000000-0005-0000-0000-00005B520000}"/>
    <cellStyle name="Normal 23 3 3 4 3" xfId="21115" xr:uid="{00000000-0005-0000-0000-00005C520000}"/>
    <cellStyle name="Normal 23 3 3 5" xfId="21116" xr:uid="{00000000-0005-0000-0000-00005D520000}"/>
    <cellStyle name="Normal 23 3 3 5 2" xfId="21117" xr:uid="{00000000-0005-0000-0000-00005E520000}"/>
    <cellStyle name="Normal 23 3 3 5 2 2" xfId="21118" xr:uid="{00000000-0005-0000-0000-00005F520000}"/>
    <cellStyle name="Normal 23 3 3 5 3" xfId="21119" xr:uid="{00000000-0005-0000-0000-000060520000}"/>
    <cellStyle name="Normal 23 3 3 6" xfId="21120" xr:uid="{00000000-0005-0000-0000-000061520000}"/>
    <cellStyle name="Normal 23 3 3 6 2" xfId="21121" xr:uid="{00000000-0005-0000-0000-000062520000}"/>
    <cellStyle name="Normal 23 3 3 7" xfId="21122" xr:uid="{00000000-0005-0000-0000-000063520000}"/>
    <cellStyle name="Normal 23 3 3 7 2" xfId="21123" xr:uid="{00000000-0005-0000-0000-000064520000}"/>
    <cellStyle name="Normal 23 3 3 8" xfId="21124" xr:uid="{00000000-0005-0000-0000-000065520000}"/>
    <cellStyle name="Normal 23 3 4" xfId="21125" xr:uid="{00000000-0005-0000-0000-000066520000}"/>
    <cellStyle name="Normal 23 3 4 2" xfId="21126" xr:uid="{00000000-0005-0000-0000-000067520000}"/>
    <cellStyle name="Normal 23 3 4 2 2" xfId="21127" xr:uid="{00000000-0005-0000-0000-000068520000}"/>
    <cellStyle name="Normal 23 3 4 2 2 2" xfId="21128" xr:uid="{00000000-0005-0000-0000-000069520000}"/>
    <cellStyle name="Normal 23 3 4 2 3" xfId="21129" xr:uid="{00000000-0005-0000-0000-00006A520000}"/>
    <cellStyle name="Normal 23 3 4 3" xfId="21130" xr:uid="{00000000-0005-0000-0000-00006B520000}"/>
    <cellStyle name="Normal 23 3 4 3 2" xfId="21131" xr:uid="{00000000-0005-0000-0000-00006C520000}"/>
    <cellStyle name="Normal 23 3 4 3 2 2" xfId="21132" xr:uid="{00000000-0005-0000-0000-00006D520000}"/>
    <cellStyle name="Normal 23 3 4 3 3" xfId="21133" xr:uid="{00000000-0005-0000-0000-00006E520000}"/>
    <cellStyle name="Normal 23 3 4 4" xfId="21134" xr:uid="{00000000-0005-0000-0000-00006F520000}"/>
    <cellStyle name="Normal 23 3 4 4 2" xfId="21135" xr:uid="{00000000-0005-0000-0000-000070520000}"/>
    <cellStyle name="Normal 23 3 4 4 2 2" xfId="21136" xr:uid="{00000000-0005-0000-0000-000071520000}"/>
    <cellStyle name="Normal 23 3 4 4 3" xfId="21137" xr:uid="{00000000-0005-0000-0000-000072520000}"/>
    <cellStyle name="Normal 23 3 4 5" xfId="21138" xr:uid="{00000000-0005-0000-0000-000073520000}"/>
    <cellStyle name="Normal 23 3 4 5 2" xfId="21139" xr:uid="{00000000-0005-0000-0000-000074520000}"/>
    <cellStyle name="Normal 23 3 4 6" xfId="21140" xr:uid="{00000000-0005-0000-0000-000075520000}"/>
    <cellStyle name="Normal 23 3 4 6 2" xfId="21141" xr:uid="{00000000-0005-0000-0000-000076520000}"/>
    <cellStyle name="Normal 23 3 4 7" xfId="21142" xr:uid="{00000000-0005-0000-0000-000077520000}"/>
    <cellStyle name="Normal 23 3 5" xfId="21143" xr:uid="{00000000-0005-0000-0000-000078520000}"/>
    <cellStyle name="Normal 23 3 5 2" xfId="21144" xr:uid="{00000000-0005-0000-0000-000079520000}"/>
    <cellStyle name="Normal 23 3 5 2 2" xfId="21145" xr:uid="{00000000-0005-0000-0000-00007A520000}"/>
    <cellStyle name="Normal 23 3 5 2 2 2" xfId="21146" xr:uid="{00000000-0005-0000-0000-00007B520000}"/>
    <cellStyle name="Normal 23 3 5 2 3" xfId="21147" xr:uid="{00000000-0005-0000-0000-00007C520000}"/>
    <cellStyle name="Normal 23 3 5 3" xfId="21148" xr:uid="{00000000-0005-0000-0000-00007D520000}"/>
    <cellStyle name="Normal 23 3 5 3 2" xfId="21149" xr:uid="{00000000-0005-0000-0000-00007E520000}"/>
    <cellStyle name="Normal 23 3 5 3 2 2" xfId="21150" xr:uid="{00000000-0005-0000-0000-00007F520000}"/>
    <cellStyle name="Normal 23 3 5 3 3" xfId="21151" xr:uid="{00000000-0005-0000-0000-000080520000}"/>
    <cellStyle name="Normal 23 3 5 4" xfId="21152" xr:uid="{00000000-0005-0000-0000-000081520000}"/>
    <cellStyle name="Normal 23 3 5 4 2" xfId="21153" xr:uid="{00000000-0005-0000-0000-000082520000}"/>
    <cellStyle name="Normal 23 3 5 4 2 2" xfId="21154" xr:uid="{00000000-0005-0000-0000-000083520000}"/>
    <cellStyle name="Normal 23 3 5 4 3" xfId="21155" xr:uid="{00000000-0005-0000-0000-000084520000}"/>
    <cellStyle name="Normal 23 3 5 5" xfId="21156" xr:uid="{00000000-0005-0000-0000-000085520000}"/>
    <cellStyle name="Normal 23 3 5 5 2" xfId="21157" xr:uid="{00000000-0005-0000-0000-000086520000}"/>
    <cellStyle name="Normal 23 3 5 6" xfId="21158" xr:uid="{00000000-0005-0000-0000-000087520000}"/>
    <cellStyle name="Normal 23 3 5 6 2" xfId="21159" xr:uid="{00000000-0005-0000-0000-000088520000}"/>
    <cellStyle name="Normal 23 3 5 7" xfId="21160" xr:uid="{00000000-0005-0000-0000-000089520000}"/>
    <cellStyle name="Normal 23 3 6" xfId="21161" xr:uid="{00000000-0005-0000-0000-00008A520000}"/>
    <cellStyle name="Normal 23 3 6 2" xfId="21162" xr:uid="{00000000-0005-0000-0000-00008B520000}"/>
    <cellStyle name="Normal 23 3 6 2 2" xfId="21163" xr:uid="{00000000-0005-0000-0000-00008C520000}"/>
    <cellStyle name="Normal 23 3 6 3" xfId="21164" xr:uid="{00000000-0005-0000-0000-00008D520000}"/>
    <cellStyle name="Normal 23 3 7" xfId="21165" xr:uid="{00000000-0005-0000-0000-00008E520000}"/>
    <cellStyle name="Normal 23 3 7 2" xfId="21166" xr:uid="{00000000-0005-0000-0000-00008F520000}"/>
    <cellStyle name="Normal 23 3 7 2 2" xfId="21167" xr:uid="{00000000-0005-0000-0000-000090520000}"/>
    <cellStyle name="Normal 23 3 7 3" xfId="21168" xr:uid="{00000000-0005-0000-0000-000091520000}"/>
    <cellStyle name="Normal 23 3 8" xfId="21169" xr:uid="{00000000-0005-0000-0000-000092520000}"/>
    <cellStyle name="Normal 23 3 8 2" xfId="21170" xr:uid="{00000000-0005-0000-0000-000093520000}"/>
    <cellStyle name="Normal 23 3 8 2 2" xfId="21171" xr:uid="{00000000-0005-0000-0000-000094520000}"/>
    <cellStyle name="Normal 23 3 8 3" xfId="21172" xr:uid="{00000000-0005-0000-0000-000095520000}"/>
    <cellStyle name="Normal 23 3 9" xfId="21173" xr:uid="{00000000-0005-0000-0000-000096520000}"/>
    <cellStyle name="Normal 23 3 9 2" xfId="21174" xr:uid="{00000000-0005-0000-0000-000097520000}"/>
    <cellStyle name="Normal 23 4" xfId="21175" xr:uid="{00000000-0005-0000-0000-000098520000}"/>
    <cellStyle name="Normal 23 4 2" xfId="21176" xr:uid="{00000000-0005-0000-0000-000099520000}"/>
    <cellStyle name="Normal 23 4 2 2" xfId="21177" xr:uid="{00000000-0005-0000-0000-00009A520000}"/>
    <cellStyle name="Normal 23 4 2 2 2" xfId="21178" xr:uid="{00000000-0005-0000-0000-00009B520000}"/>
    <cellStyle name="Normal 23 4 2 2 2 2" xfId="21179" xr:uid="{00000000-0005-0000-0000-00009C520000}"/>
    <cellStyle name="Normal 23 4 2 2 3" xfId="21180" xr:uid="{00000000-0005-0000-0000-00009D520000}"/>
    <cellStyle name="Normal 23 4 2 3" xfId="21181" xr:uid="{00000000-0005-0000-0000-00009E520000}"/>
    <cellStyle name="Normal 23 4 2 3 2" xfId="21182" xr:uid="{00000000-0005-0000-0000-00009F520000}"/>
    <cellStyle name="Normal 23 4 2 3 2 2" xfId="21183" xr:uid="{00000000-0005-0000-0000-0000A0520000}"/>
    <cellStyle name="Normal 23 4 2 3 3" xfId="21184" xr:uid="{00000000-0005-0000-0000-0000A1520000}"/>
    <cellStyle name="Normal 23 4 2 4" xfId="21185" xr:uid="{00000000-0005-0000-0000-0000A2520000}"/>
    <cellStyle name="Normal 23 4 2 4 2" xfId="21186" xr:uid="{00000000-0005-0000-0000-0000A3520000}"/>
    <cellStyle name="Normal 23 4 2 4 2 2" xfId="21187" xr:uid="{00000000-0005-0000-0000-0000A4520000}"/>
    <cellStyle name="Normal 23 4 2 4 3" xfId="21188" xr:uid="{00000000-0005-0000-0000-0000A5520000}"/>
    <cellStyle name="Normal 23 4 2 5" xfId="21189" xr:uid="{00000000-0005-0000-0000-0000A6520000}"/>
    <cellStyle name="Normal 23 4 2 5 2" xfId="21190" xr:uid="{00000000-0005-0000-0000-0000A7520000}"/>
    <cellStyle name="Normal 23 4 2 6" xfId="21191" xr:uid="{00000000-0005-0000-0000-0000A8520000}"/>
    <cellStyle name="Normal 23 4 2 6 2" xfId="21192" xr:uid="{00000000-0005-0000-0000-0000A9520000}"/>
    <cellStyle name="Normal 23 4 2 7" xfId="21193" xr:uid="{00000000-0005-0000-0000-0000AA520000}"/>
    <cellStyle name="Normal 23 4 3" xfId="21194" xr:uid="{00000000-0005-0000-0000-0000AB520000}"/>
    <cellStyle name="Normal 23 4 3 2" xfId="21195" xr:uid="{00000000-0005-0000-0000-0000AC520000}"/>
    <cellStyle name="Normal 23 4 3 2 2" xfId="21196" xr:uid="{00000000-0005-0000-0000-0000AD520000}"/>
    <cellStyle name="Normal 23 4 3 2 2 2" xfId="21197" xr:uid="{00000000-0005-0000-0000-0000AE520000}"/>
    <cellStyle name="Normal 23 4 3 2 3" xfId="21198" xr:uid="{00000000-0005-0000-0000-0000AF520000}"/>
    <cellStyle name="Normal 23 4 3 3" xfId="21199" xr:uid="{00000000-0005-0000-0000-0000B0520000}"/>
    <cellStyle name="Normal 23 4 3 3 2" xfId="21200" xr:uid="{00000000-0005-0000-0000-0000B1520000}"/>
    <cellStyle name="Normal 23 4 3 3 2 2" xfId="21201" xr:uid="{00000000-0005-0000-0000-0000B2520000}"/>
    <cellStyle name="Normal 23 4 3 3 3" xfId="21202" xr:uid="{00000000-0005-0000-0000-0000B3520000}"/>
    <cellStyle name="Normal 23 4 3 4" xfId="21203" xr:uid="{00000000-0005-0000-0000-0000B4520000}"/>
    <cellStyle name="Normal 23 4 3 4 2" xfId="21204" xr:uid="{00000000-0005-0000-0000-0000B5520000}"/>
    <cellStyle name="Normal 23 4 3 4 2 2" xfId="21205" xr:uid="{00000000-0005-0000-0000-0000B6520000}"/>
    <cellStyle name="Normal 23 4 3 4 3" xfId="21206" xr:uid="{00000000-0005-0000-0000-0000B7520000}"/>
    <cellStyle name="Normal 23 4 3 5" xfId="21207" xr:uid="{00000000-0005-0000-0000-0000B8520000}"/>
    <cellStyle name="Normal 23 4 3 5 2" xfId="21208" xr:uid="{00000000-0005-0000-0000-0000B9520000}"/>
    <cellStyle name="Normal 23 4 3 6" xfId="21209" xr:uid="{00000000-0005-0000-0000-0000BA520000}"/>
    <cellStyle name="Normal 23 4 3 6 2" xfId="21210" xr:uid="{00000000-0005-0000-0000-0000BB520000}"/>
    <cellStyle name="Normal 23 4 3 7" xfId="21211" xr:uid="{00000000-0005-0000-0000-0000BC520000}"/>
    <cellStyle name="Normal 23 4 4" xfId="21212" xr:uid="{00000000-0005-0000-0000-0000BD520000}"/>
    <cellStyle name="Normal 23 4 4 2" xfId="21213" xr:uid="{00000000-0005-0000-0000-0000BE520000}"/>
    <cellStyle name="Normal 23 4 4 2 2" xfId="21214" xr:uid="{00000000-0005-0000-0000-0000BF520000}"/>
    <cellStyle name="Normal 23 4 4 3" xfId="21215" xr:uid="{00000000-0005-0000-0000-0000C0520000}"/>
    <cellStyle name="Normal 23 4 5" xfId="21216" xr:uid="{00000000-0005-0000-0000-0000C1520000}"/>
    <cellStyle name="Normal 23 4 5 2" xfId="21217" xr:uid="{00000000-0005-0000-0000-0000C2520000}"/>
    <cellStyle name="Normal 23 4 5 2 2" xfId="21218" xr:uid="{00000000-0005-0000-0000-0000C3520000}"/>
    <cellStyle name="Normal 23 4 5 3" xfId="21219" xr:uid="{00000000-0005-0000-0000-0000C4520000}"/>
    <cellStyle name="Normal 23 4 6" xfId="21220" xr:uid="{00000000-0005-0000-0000-0000C5520000}"/>
    <cellStyle name="Normal 23 4 6 2" xfId="21221" xr:uid="{00000000-0005-0000-0000-0000C6520000}"/>
    <cellStyle name="Normal 23 4 6 2 2" xfId="21222" xr:uid="{00000000-0005-0000-0000-0000C7520000}"/>
    <cellStyle name="Normal 23 4 6 3" xfId="21223" xr:uid="{00000000-0005-0000-0000-0000C8520000}"/>
    <cellStyle name="Normal 23 4 7" xfId="21224" xr:uid="{00000000-0005-0000-0000-0000C9520000}"/>
    <cellStyle name="Normal 23 4 7 2" xfId="21225" xr:uid="{00000000-0005-0000-0000-0000CA520000}"/>
    <cellStyle name="Normal 23 4 8" xfId="21226" xr:uid="{00000000-0005-0000-0000-0000CB520000}"/>
    <cellStyle name="Normal 23 4 8 2" xfId="21227" xr:uid="{00000000-0005-0000-0000-0000CC520000}"/>
    <cellStyle name="Normal 23 4 9" xfId="21228" xr:uid="{00000000-0005-0000-0000-0000CD520000}"/>
    <cellStyle name="Normal 23 5" xfId="21229" xr:uid="{00000000-0005-0000-0000-0000CE520000}"/>
    <cellStyle name="Normal 23 5 2" xfId="21230" xr:uid="{00000000-0005-0000-0000-0000CF520000}"/>
    <cellStyle name="Normal 23 5 2 2" xfId="21231" xr:uid="{00000000-0005-0000-0000-0000D0520000}"/>
    <cellStyle name="Normal 23 5 2 2 2" xfId="21232" xr:uid="{00000000-0005-0000-0000-0000D1520000}"/>
    <cellStyle name="Normal 23 5 2 2 2 2" xfId="21233" xr:uid="{00000000-0005-0000-0000-0000D2520000}"/>
    <cellStyle name="Normal 23 5 2 2 3" xfId="21234" xr:uid="{00000000-0005-0000-0000-0000D3520000}"/>
    <cellStyle name="Normal 23 5 2 3" xfId="21235" xr:uid="{00000000-0005-0000-0000-0000D4520000}"/>
    <cellStyle name="Normal 23 5 2 3 2" xfId="21236" xr:uid="{00000000-0005-0000-0000-0000D5520000}"/>
    <cellStyle name="Normal 23 5 2 3 2 2" xfId="21237" xr:uid="{00000000-0005-0000-0000-0000D6520000}"/>
    <cellStyle name="Normal 23 5 2 3 3" xfId="21238" xr:uid="{00000000-0005-0000-0000-0000D7520000}"/>
    <cellStyle name="Normal 23 5 2 4" xfId="21239" xr:uid="{00000000-0005-0000-0000-0000D8520000}"/>
    <cellStyle name="Normal 23 5 2 4 2" xfId="21240" xr:uid="{00000000-0005-0000-0000-0000D9520000}"/>
    <cellStyle name="Normal 23 5 2 4 2 2" xfId="21241" xr:uid="{00000000-0005-0000-0000-0000DA520000}"/>
    <cellStyle name="Normal 23 5 2 4 3" xfId="21242" xr:uid="{00000000-0005-0000-0000-0000DB520000}"/>
    <cellStyle name="Normal 23 5 2 5" xfId="21243" xr:uid="{00000000-0005-0000-0000-0000DC520000}"/>
    <cellStyle name="Normal 23 5 2 5 2" xfId="21244" xr:uid="{00000000-0005-0000-0000-0000DD520000}"/>
    <cellStyle name="Normal 23 5 2 6" xfId="21245" xr:uid="{00000000-0005-0000-0000-0000DE520000}"/>
    <cellStyle name="Normal 23 5 2 6 2" xfId="21246" xr:uid="{00000000-0005-0000-0000-0000DF520000}"/>
    <cellStyle name="Normal 23 5 2 7" xfId="21247" xr:uid="{00000000-0005-0000-0000-0000E0520000}"/>
    <cellStyle name="Normal 23 5 3" xfId="21248" xr:uid="{00000000-0005-0000-0000-0000E1520000}"/>
    <cellStyle name="Normal 23 5 3 2" xfId="21249" xr:uid="{00000000-0005-0000-0000-0000E2520000}"/>
    <cellStyle name="Normal 23 5 3 2 2" xfId="21250" xr:uid="{00000000-0005-0000-0000-0000E3520000}"/>
    <cellStyle name="Normal 23 5 3 3" xfId="21251" xr:uid="{00000000-0005-0000-0000-0000E4520000}"/>
    <cellStyle name="Normal 23 5 4" xfId="21252" xr:uid="{00000000-0005-0000-0000-0000E5520000}"/>
    <cellStyle name="Normal 23 5 4 2" xfId="21253" xr:uid="{00000000-0005-0000-0000-0000E6520000}"/>
    <cellStyle name="Normal 23 5 4 2 2" xfId="21254" xr:uid="{00000000-0005-0000-0000-0000E7520000}"/>
    <cellStyle name="Normal 23 5 4 3" xfId="21255" xr:uid="{00000000-0005-0000-0000-0000E8520000}"/>
    <cellStyle name="Normal 23 5 5" xfId="21256" xr:uid="{00000000-0005-0000-0000-0000E9520000}"/>
    <cellStyle name="Normal 23 5 5 2" xfId="21257" xr:uid="{00000000-0005-0000-0000-0000EA520000}"/>
    <cellStyle name="Normal 23 5 5 2 2" xfId="21258" xr:uid="{00000000-0005-0000-0000-0000EB520000}"/>
    <cellStyle name="Normal 23 5 5 3" xfId="21259" xr:uid="{00000000-0005-0000-0000-0000EC520000}"/>
    <cellStyle name="Normal 23 5 6" xfId="21260" xr:uid="{00000000-0005-0000-0000-0000ED520000}"/>
    <cellStyle name="Normal 23 5 6 2" xfId="21261" xr:uid="{00000000-0005-0000-0000-0000EE520000}"/>
    <cellStyle name="Normal 23 5 7" xfId="21262" xr:uid="{00000000-0005-0000-0000-0000EF520000}"/>
    <cellStyle name="Normal 23 5 7 2" xfId="21263" xr:uid="{00000000-0005-0000-0000-0000F0520000}"/>
    <cellStyle name="Normal 23 5 8" xfId="21264" xr:uid="{00000000-0005-0000-0000-0000F1520000}"/>
    <cellStyle name="Normal 23 6" xfId="21265" xr:uid="{00000000-0005-0000-0000-0000F2520000}"/>
    <cellStyle name="Normal 23 6 2" xfId="21266" xr:uid="{00000000-0005-0000-0000-0000F3520000}"/>
    <cellStyle name="Normal 23 6 2 2" xfId="21267" xr:uid="{00000000-0005-0000-0000-0000F4520000}"/>
    <cellStyle name="Normal 23 6 2 2 2" xfId="21268" xr:uid="{00000000-0005-0000-0000-0000F5520000}"/>
    <cellStyle name="Normal 23 6 2 3" xfId="21269" xr:uid="{00000000-0005-0000-0000-0000F6520000}"/>
    <cellStyle name="Normal 23 6 3" xfId="21270" xr:uid="{00000000-0005-0000-0000-0000F7520000}"/>
    <cellStyle name="Normal 23 6 3 2" xfId="21271" xr:uid="{00000000-0005-0000-0000-0000F8520000}"/>
    <cellStyle name="Normal 23 6 3 2 2" xfId="21272" xr:uid="{00000000-0005-0000-0000-0000F9520000}"/>
    <cellStyle name="Normal 23 6 3 3" xfId="21273" xr:uid="{00000000-0005-0000-0000-0000FA520000}"/>
    <cellStyle name="Normal 23 6 4" xfId="21274" xr:uid="{00000000-0005-0000-0000-0000FB520000}"/>
    <cellStyle name="Normal 23 6 4 2" xfId="21275" xr:uid="{00000000-0005-0000-0000-0000FC520000}"/>
    <cellStyle name="Normal 23 6 4 2 2" xfId="21276" xr:uid="{00000000-0005-0000-0000-0000FD520000}"/>
    <cellStyle name="Normal 23 6 4 3" xfId="21277" xr:uid="{00000000-0005-0000-0000-0000FE520000}"/>
    <cellStyle name="Normal 23 6 5" xfId="21278" xr:uid="{00000000-0005-0000-0000-0000FF520000}"/>
    <cellStyle name="Normal 23 6 5 2" xfId="21279" xr:uid="{00000000-0005-0000-0000-000000530000}"/>
    <cellStyle name="Normal 23 6 6" xfId="21280" xr:uid="{00000000-0005-0000-0000-000001530000}"/>
    <cellStyle name="Normal 23 6 6 2" xfId="21281" xr:uid="{00000000-0005-0000-0000-000002530000}"/>
    <cellStyle name="Normal 23 6 7" xfId="21282" xr:uid="{00000000-0005-0000-0000-000003530000}"/>
    <cellStyle name="Normal 23 7" xfId="21283" xr:uid="{00000000-0005-0000-0000-000004530000}"/>
    <cellStyle name="Normal 23 7 2" xfId="21284" xr:uid="{00000000-0005-0000-0000-000005530000}"/>
    <cellStyle name="Normal 23 7 2 2" xfId="21285" xr:uid="{00000000-0005-0000-0000-000006530000}"/>
    <cellStyle name="Normal 23 7 2 2 2" xfId="21286" xr:uid="{00000000-0005-0000-0000-000007530000}"/>
    <cellStyle name="Normal 23 7 2 3" xfId="21287" xr:uid="{00000000-0005-0000-0000-000008530000}"/>
    <cellStyle name="Normal 23 7 3" xfId="21288" xr:uid="{00000000-0005-0000-0000-000009530000}"/>
    <cellStyle name="Normal 23 7 3 2" xfId="21289" xr:uid="{00000000-0005-0000-0000-00000A530000}"/>
    <cellStyle name="Normal 23 7 3 2 2" xfId="21290" xr:uid="{00000000-0005-0000-0000-00000B530000}"/>
    <cellStyle name="Normal 23 7 3 3" xfId="21291" xr:uid="{00000000-0005-0000-0000-00000C530000}"/>
    <cellStyle name="Normal 23 7 4" xfId="21292" xr:uid="{00000000-0005-0000-0000-00000D530000}"/>
    <cellStyle name="Normal 23 7 4 2" xfId="21293" xr:uid="{00000000-0005-0000-0000-00000E530000}"/>
    <cellStyle name="Normal 23 7 4 2 2" xfId="21294" xr:uid="{00000000-0005-0000-0000-00000F530000}"/>
    <cellStyle name="Normal 23 7 4 3" xfId="21295" xr:uid="{00000000-0005-0000-0000-000010530000}"/>
    <cellStyle name="Normal 23 7 5" xfId="21296" xr:uid="{00000000-0005-0000-0000-000011530000}"/>
    <cellStyle name="Normal 23 7 5 2" xfId="21297" xr:uid="{00000000-0005-0000-0000-000012530000}"/>
    <cellStyle name="Normal 23 7 6" xfId="21298" xr:uid="{00000000-0005-0000-0000-000013530000}"/>
    <cellStyle name="Normal 23 7 6 2" xfId="21299" xr:uid="{00000000-0005-0000-0000-000014530000}"/>
    <cellStyle name="Normal 23 7 7" xfId="21300" xr:uid="{00000000-0005-0000-0000-000015530000}"/>
    <cellStyle name="Normal 23 8" xfId="21301" xr:uid="{00000000-0005-0000-0000-000016530000}"/>
    <cellStyle name="Normal 23 8 2" xfId="21302" xr:uid="{00000000-0005-0000-0000-000017530000}"/>
    <cellStyle name="Normal 23 8 2 2" xfId="21303" xr:uid="{00000000-0005-0000-0000-000018530000}"/>
    <cellStyle name="Normal 23 8 3" xfId="21304" xr:uid="{00000000-0005-0000-0000-000019530000}"/>
    <cellStyle name="Normal 23 9" xfId="21305" xr:uid="{00000000-0005-0000-0000-00001A530000}"/>
    <cellStyle name="Normal 23 9 2" xfId="21306" xr:uid="{00000000-0005-0000-0000-00001B530000}"/>
    <cellStyle name="Normal 23 9 2 2" xfId="21307" xr:uid="{00000000-0005-0000-0000-00001C530000}"/>
    <cellStyle name="Normal 23 9 3" xfId="21308" xr:uid="{00000000-0005-0000-0000-00001D530000}"/>
    <cellStyle name="Normal 23_Confidential Information" xfId="21309" xr:uid="{00000000-0005-0000-0000-00001E530000}"/>
    <cellStyle name="Normal 24" xfId="517" xr:uid="{00000000-0005-0000-0000-00001F530000}"/>
    <cellStyle name="Normal 24 10" xfId="21310" xr:uid="{00000000-0005-0000-0000-000020530000}"/>
    <cellStyle name="Normal 24 10 2" xfId="21311" xr:uid="{00000000-0005-0000-0000-000021530000}"/>
    <cellStyle name="Normal 24 10 2 2" xfId="21312" xr:uid="{00000000-0005-0000-0000-000022530000}"/>
    <cellStyle name="Normal 24 10 3" xfId="21313" xr:uid="{00000000-0005-0000-0000-000023530000}"/>
    <cellStyle name="Normal 24 11" xfId="21314" xr:uid="{00000000-0005-0000-0000-000024530000}"/>
    <cellStyle name="Normal 24 11 2" xfId="21315" xr:uid="{00000000-0005-0000-0000-000025530000}"/>
    <cellStyle name="Normal 24 12" xfId="21316" xr:uid="{00000000-0005-0000-0000-000026530000}"/>
    <cellStyle name="Normal 24 12 2" xfId="21317" xr:uid="{00000000-0005-0000-0000-000027530000}"/>
    <cellStyle name="Normal 24 13" xfId="21318" xr:uid="{00000000-0005-0000-0000-000028530000}"/>
    <cellStyle name="Normal 24 2" xfId="518" xr:uid="{00000000-0005-0000-0000-000029530000}"/>
    <cellStyle name="Normal 24 2 10" xfId="21319" xr:uid="{00000000-0005-0000-0000-00002A530000}"/>
    <cellStyle name="Normal 24 2 10 2" xfId="21320" xr:uid="{00000000-0005-0000-0000-00002B530000}"/>
    <cellStyle name="Normal 24 2 11" xfId="21321" xr:uid="{00000000-0005-0000-0000-00002C530000}"/>
    <cellStyle name="Normal 24 2 2" xfId="21322" xr:uid="{00000000-0005-0000-0000-00002D530000}"/>
    <cellStyle name="Normal 24 2 2 2" xfId="21323" xr:uid="{00000000-0005-0000-0000-00002E530000}"/>
    <cellStyle name="Normal 24 2 2 2 2" xfId="21324" xr:uid="{00000000-0005-0000-0000-00002F530000}"/>
    <cellStyle name="Normal 24 2 2 2 2 2" xfId="21325" xr:uid="{00000000-0005-0000-0000-000030530000}"/>
    <cellStyle name="Normal 24 2 2 2 2 2 2" xfId="21326" xr:uid="{00000000-0005-0000-0000-000031530000}"/>
    <cellStyle name="Normal 24 2 2 2 2 3" xfId="21327" xr:uid="{00000000-0005-0000-0000-000032530000}"/>
    <cellStyle name="Normal 24 2 2 2 3" xfId="21328" xr:uid="{00000000-0005-0000-0000-000033530000}"/>
    <cellStyle name="Normal 24 2 2 2 3 2" xfId="21329" xr:uid="{00000000-0005-0000-0000-000034530000}"/>
    <cellStyle name="Normal 24 2 2 2 3 2 2" xfId="21330" xr:uid="{00000000-0005-0000-0000-000035530000}"/>
    <cellStyle name="Normal 24 2 2 2 3 3" xfId="21331" xr:uid="{00000000-0005-0000-0000-000036530000}"/>
    <cellStyle name="Normal 24 2 2 2 4" xfId="21332" xr:uid="{00000000-0005-0000-0000-000037530000}"/>
    <cellStyle name="Normal 24 2 2 2 4 2" xfId="21333" xr:uid="{00000000-0005-0000-0000-000038530000}"/>
    <cellStyle name="Normal 24 2 2 2 4 2 2" xfId="21334" xr:uid="{00000000-0005-0000-0000-000039530000}"/>
    <cellStyle name="Normal 24 2 2 2 4 3" xfId="21335" xr:uid="{00000000-0005-0000-0000-00003A530000}"/>
    <cellStyle name="Normal 24 2 2 2 5" xfId="21336" xr:uid="{00000000-0005-0000-0000-00003B530000}"/>
    <cellStyle name="Normal 24 2 2 2 5 2" xfId="21337" xr:uid="{00000000-0005-0000-0000-00003C530000}"/>
    <cellStyle name="Normal 24 2 2 2 6" xfId="21338" xr:uid="{00000000-0005-0000-0000-00003D530000}"/>
    <cellStyle name="Normal 24 2 2 2 6 2" xfId="21339" xr:uid="{00000000-0005-0000-0000-00003E530000}"/>
    <cellStyle name="Normal 24 2 2 2 7" xfId="21340" xr:uid="{00000000-0005-0000-0000-00003F530000}"/>
    <cellStyle name="Normal 24 2 2 3" xfId="21341" xr:uid="{00000000-0005-0000-0000-000040530000}"/>
    <cellStyle name="Normal 24 2 2 3 2" xfId="21342" xr:uid="{00000000-0005-0000-0000-000041530000}"/>
    <cellStyle name="Normal 24 2 2 3 2 2" xfId="21343" xr:uid="{00000000-0005-0000-0000-000042530000}"/>
    <cellStyle name="Normal 24 2 2 3 2 2 2" xfId="21344" xr:uid="{00000000-0005-0000-0000-000043530000}"/>
    <cellStyle name="Normal 24 2 2 3 2 3" xfId="21345" xr:uid="{00000000-0005-0000-0000-000044530000}"/>
    <cellStyle name="Normal 24 2 2 3 3" xfId="21346" xr:uid="{00000000-0005-0000-0000-000045530000}"/>
    <cellStyle name="Normal 24 2 2 3 3 2" xfId="21347" xr:uid="{00000000-0005-0000-0000-000046530000}"/>
    <cellStyle name="Normal 24 2 2 3 3 2 2" xfId="21348" xr:uid="{00000000-0005-0000-0000-000047530000}"/>
    <cellStyle name="Normal 24 2 2 3 3 3" xfId="21349" xr:uid="{00000000-0005-0000-0000-000048530000}"/>
    <cellStyle name="Normal 24 2 2 3 4" xfId="21350" xr:uid="{00000000-0005-0000-0000-000049530000}"/>
    <cellStyle name="Normal 24 2 2 3 4 2" xfId="21351" xr:uid="{00000000-0005-0000-0000-00004A530000}"/>
    <cellStyle name="Normal 24 2 2 3 4 2 2" xfId="21352" xr:uid="{00000000-0005-0000-0000-00004B530000}"/>
    <cellStyle name="Normal 24 2 2 3 4 3" xfId="21353" xr:uid="{00000000-0005-0000-0000-00004C530000}"/>
    <cellStyle name="Normal 24 2 2 3 5" xfId="21354" xr:uid="{00000000-0005-0000-0000-00004D530000}"/>
    <cellStyle name="Normal 24 2 2 3 5 2" xfId="21355" xr:uid="{00000000-0005-0000-0000-00004E530000}"/>
    <cellStyle name="Normal 24 2 2 3 6" xfId="21356" xr:uid="{00000000-0005-0000-0000-00004F530000}"/>
    <cellStyle name="Normal 24 2 2 3 6 2" xfId="21357" xr:uid="{00000000-0005-0000-0000-000050530000}"/>
    <cellStyle name="Normal 24 2 2 3 7" xfId="21358" xr:uid="{00000000-0005-0000-0000-000051530000}"/>
    <cellStyle name="Normal 24 2 2 4" xfId="21359" xr:uid="{00000000-0005-0000-0000-000052530000}"/>
    <cellStyle name="Normal 24 2 2 4 2" xfId="21360" xr:uid="{00000000-0005-0000-0000-000053530000}"/>
    <cellStyle name="Normal 24 2 2 4 2 2" xfId="21361" xr:uid="{00000000-0005-0000-0000-000054530000}"/>
    <cellStyle name="Normal 24 2 2 4 3" xfId="21362" xr:uid="{00000000-0005-0000-0000-000055530000}"/>
    <cellStyle name="Normal 24 2 2 5" xfId="21363" xr:uid="{00000000-0005-0000-0000-000056530000}"/>
    <cellStyle name="Normal 24 2 2 5 2" xfId="21364" xr:uid="{00000000-0005-0000-0000-000057530000}"/>
    <cellStyle name="Normal 24 2 2 5 2 2" xfId="21365" xr:uid="{00000000-0005-0000-0000-000058530000}"/>
    <cellStyle name="Normal 24 2 2 5 3" xfId="21366" xr:uid="{00000000-0005-0000-0000-000059530000}"/>
    <cellStyle name="Normal 24 2 2 6" xfId="21367" xr:uid="{00000000-0005-0000-0000-00005A530000}"/>
    <cellStyle name="Normal 24 2 2 6 2" xfId="21368" xr:uid="{00000000-0005-0000-0000-00005B530000}"/>
    <cellStyle name="Normal 24 2 2 6 2 2" xfId="21369" xr:uid="{00000000-0005-0000-0000-00005C530000}"/>
    <cellStyle name="Normal 24 2 2 6 3" xfId="21370" xr:uid="{00000000-0005-0000-0000-00005D530000}"/>
    <cellStyle name="Normal 24 2 2 7" xfId="21371" xr:uid="{00000000-0005-0000-0000-00005E530000}"/>
    <cellStyle name="Normal 24 2 2 7 2" xfId="21372" xr:uid="{00000000-0005-0000-0000-00005F530000}"/>
    <cellStyle name="Normal 24 2 2 8" xfId="21373" xr:uid="{00000000-0005-0000-0000-000060530000}"/>
    <cellStyle name="Normal 24 2 2 8 2" xfId="21374" xr:uid="{00000000-0005-0000-0000-000061530000}"/>
    <cellStyle name="Normal 24 2 2 9" xfId="21375" xr:uid="{00000000-0005-0000-0000-000062530000}"/>
    <cellStyle name="Normal 24 2 3" xfId="21376" xr:uid="{00000000-0005-0000-0000-000063530000}"/>
    <cellStyle name="Normal 24 2 3 2" xfId="21377" xr:uid="{00000000-0005-0000-0000-000064530000}"/>
    <cellStyle name="Normal 24 2 3 2 2" xfId="21378" xr:uid="{00000000-0005-0000-0000-000065530000}"/>
    <cellStyle name="Normal 24 2 3 2 2 2" xfId="21379" xr:uid="{00000000-0005-0000-0000-000066530000}"/>
    <cellStyle name="Normal 24 2 3 2 2 2 2" xfId="21380" xr:uid="{00000000-0005-0000-0000-000067530000}"/>
    <cellStyle name="Normal 24 2 3 2 2 3" xfId="21381" xr:uid="{00000000-0005-0000-0000-000068530000}"/>
    <cellStyle name="Normal 24 2 3 2 3" xfId="21382" xr:uid="{00000000-0005-0000-0000-000069530000}"/>
    <cellStyle name="Normal 24 2 3 2 3 2" xfId="21383" xr:uid="{00000000-0005-0000-0000-00006A530000}"/>
    <cellStyle name="Normal 24 2 3 2 3 2 2" xfId="21384" xr:uid="{00000000-0005-0000-0000-00006B530000}"/>
    <cellStyle name="Normal 24 2 3 2 3 3" xfId="21385" xr:uid="{00000000-0005-0000-0000-00006C530000}"/>
    <cellStyle name="Normal 24 2 3 2 4" xfId="21386" xr:uid="{00000000-0005-0000-0000-00006D530000}"/>
    <cellStyle name="Normal 24 2 3 2 4 2" xfId="21387" xr:uid="{00000000-0005-0000-0000-00006E530000}"/>
    <cellStyle name="Normal 24 2 3 2 4 2 2" xfId="21388" xr:uid="{00000000-0005-0000-0000-00006F530000}"/>
    <cellStyle name="Normal 24 2 3 2 4 3" xfId="21389" xr:uid="{00000000-0005-0000-0000-000070530000}"/>
    <cellStyle name="Normal 24 2 3 2 5" xfId="21390" xr:uid="{00000000-0005-0000-0000-000071530000}"/>
    <cellStyle name="Normal 24 2 3 2 5 2" xfId="21391" xr:uid="{00000000-0005-0000-0000-000072530000}"/>
    <cellStyle name="Normal 24 2 3 2 6" xfId="21392" xr:uid="{00000000-0005-0000-0000-000073530000}"/>
    <cellStyle name="Normal 24 2 3 2 6 2" xfId="21393" xr:uid="{00000000-0005-0000-0000-000074530000}"/>
    <cellStyle name="Normal 24 2 3 2 7" xfId="21394" xr:uid="{00000000-0005-0000-0000-000075530000}"/>
    <cellStyle name="Normal 24 2 3 3" xfId="21395" xr:uid="{00000000-0005-0000-0000-000076530000}"/>
    <cellStyle name="Normal 24 2 3 3 2" xfId="21396" xr:uid="{00000000-0005-0000-0000-000077530000}"/>
    <cellStyle name="Normal 24 2 3 3 2 2" xfId="21397" xr:uid="{00000000-0005-0000-0000-000078530000}"/>
    <cellStyle name="Normal 24 2 3 3 3" xfId="21398" xr:uid="{00000000-0005-0000-0000-000079530000}"/>
    <cellStyle name="Normal 24 2 3 4" xfId="21399" xr:uid="{00000000-0005-0000-0000-00007A530000}"/>
    <cellStyle name="Normal 24 2 3 4 2" xfId="21400" xr:uid="{00000000-0005-0000-0000-00007B530000}"/>
    <cellStyle name="Normal 24 2 3 4 2 2" xfId="21401" xr:uid="{00000000-0005-0000-0000-00007C530000}"/>
    <cellStyle name="Normal 24 2 3 4 3" xfId="21402" xr:uid="{00000000-0005-0000-0000-00007D530000}"/>
    <cellStyle name="Normal 24 2 3 5" xfId="21403" xr:uid="{00000000-0005-0000-0000-00007E530000}"/>
    <cellStyle name="Normal 24 2 3 5 2" xfId="21404" xr:uid="{00000000-0005-0000-0000-00007F530000}"/>
    <cellStyle name="Normal 24 2 3 5 2 2" xfId="21405" xr:uid="{00000000-0005-0000-0000-000080530000}"/>
    <cellStyle name="Normal 24 2 3 5 3" xfId="21406" xr:uid="{00000000-0005-0000-0000-000081530000}"/>
    <cellStyle name="Normal 24 2 3 6" xfId="21407" xr:uid="{00000000-0005-0000-0000-000082530000}"/>
    <cellStyle name="Normal 24 2 3 6 2" xfId="21408" xr:uid="{00000000-0005-0000-0000-000083530000}"/>
    <cellStyle name="Normal 24 2 3 7" xfId="21409" xr:uid="{00000000-0005-0000-0000-000084530000}"/>
    <cellStyle name="Normal 24 2 3 7 2" xfId="21410" xr:uid="{00000000-0005-0000-0000-000085530000}"/>
    <cellStyle name="Normal 24 2 3 8" xfId="21411" xr:uid="{00000000-0005-0000-0000-000086530000}"/>
    <cellStyle name="Normal 24 2 4" xfId="21412" xr:uid="{00000000-0005-0000-0000-000087530000}"/>
    <cellStyle name="Normal 24 2 4 2" xfId="21413" xr:uid="{00000000-0005-0000-0000-000088530000}"/>
    <cellStyle name="Normal 24 2 4 2 2" xfId="21414" xr:uid="{00000000-0005-0000-0000-000089530000}"/>
    <cellStyle name="Normal 24 2 4 2 2 2" xfId="21415" xr:uid="{00000000-0005-0000-0000-00008A530000}"/>
    <cellStyle name="Normal 24 2 4 2 3" xfId="21416" xr:uid="{00000000-0005-0000-0000-00008B530000}"/>
    <cellStyle name="Normal 24 2 4 3" xfId="21417" xr:uid="{00000000-0005-0000-0000-00008C530000}"/>
    <cellStyle name="Normal 24 2 4 3 2" xfId="21418" xr:uid="{00000000-0005-0000-0000-00008D530000}"/>
    <cellStyle name="Normal 24 2 4 3 2 2" xfId="21419" xr:uid="{00000000-0005-0000-0000-00008E530000}"/>
    <cellStyle name="Normal 24 2 4 3 3" xfId="21420" xr:uid="{00000000-0005-0000-0000-00008F530000}"/>
    <cellStyle name="Normal 24 2 4 4" xfId="21421" xr:uid="{00000000-0005-0000-0000-000090530000}"/>
    <cellStyle name="Normal 24 2 4 4 2" xfId="21422" xr:uid="{00000000-0005-0000-0000-000091530000}"/>
    <cellStyle name="Normal 24 2 4 4 2 2" xfId="21423" xr:uid="{00000000-0005-0000-0000-000092530000}"/>
    <cellStyle name="Normal 24 2 4 4 3" xfId="21424" xr:uid="{00000000-0005-0000-0000-000093530000}"/>
    <cellStyle name="Normal 24 2 4 5" xfId="21425" xr:uid="{00000000-0005-0000-0000-000094530000}"/>
    <cellStyle name="Normal 24 2 4 5 2" xfId="21426" xr:uid="{00000000-0005-0000-0000-000095530000}"/>
    <cellStyle name="Normal 24 2 4 6" xfId="21427" xr:uid="{00000000-0005-0000-0000-000096530000}"/>
    <cellStyle name="Normal 24 2 4 6 2" xfId="21428" xr:uid="{00000000-0005-0000-0000-000097530000}"/>
    <cellStyle name="Normal 24 2 4 7" xfId="21429" xr:uid="{00000000-0005-0000-0000-000098530000}"/>
    <cellStyle name="Normal 24 2 5" xfId="21430" xr:uid="{00000000-0005-0000-0000-000099530000}"/>
    <cellStyle name="Normal 24 2 5 2" xfId="21431" xr:uid="{00000000-0005-0000-0000-00009A530000}"/>
    <cellStyle name="Normal 24 2 5 2 2" xfId="21432" xr:uid="{00000000-0005-0000-0000-00009B530000}"/>
    <cellStyle name="Normal 24 2 5 2 2 2" xfId="21433" xr:uid="{00000000-0005-0000-0000-00009C530000}"/>
    <cellStyle name="Normal 24 2 5 2 3" xfId="21434" xr:uid="{00000000-0005-0000-0000-00009D530000}"/>
    <cellStyle name="Normal 24 2 5 3" xfId="21435" xr:uid="{00000000-0005-0000-0000-00009E530000}"/>
    <cellStyle name="Normal 24 2 5 3 2" xfId="21436" xr:uid="{00000000-0005-0000-0000-00009F530000}"/>
    <cellStyle name="Normal 24 2 5 3 2 2" xfId="21437" xr:uid="{00000000-0005-0000-0000-0000A0530000}"/>
    <cellStyle name="Normal 24 2 5 3 3" xfId="21438" xr:uid="{00000000-0005-0000-0000-0000A1530000}"/>
    <cellStyle name="Normal 24 2 5 4" xfId="21439" xr:uid="{00000000-0005-0000-0000-0000A2530000}"/>
    <cellStyle name="Normal 24 2 5 4 2" xfId="21440" xr:uid="{00000000-0005-0000-0000-0000A3530000}"/>
    <cellStyle name="Normal 24 2 5 4 2 2" xfId="21441" xr:uid="{00000000-0005-0000-0000-0000A4530000}"/>
    <cellStyle name="Normal 24 2 5 4 3" xfId="21442" xr:uid="{00000000-0005-0000-0000-0000A5530000}"/>
    <cellStyle name="Normal 24 2 5 5" xfId="21443" xr:uid="{00000000-0005-0000-0000-0000A6530000}"/>
    <cellStyle name="Normal 24 2 5 5 2" xfId="21444" xr:uid="{00000000-0005-0000-0000-0000A7530000}"/>
    <cellStyle name="Normal 24 2 5 6" xfId="21445" xr:uid="{00000000-0005-0000-0000-0000A8530000}"/>
    <cellStyle name="Normal 24 2 5 6 2" xfId="21446" xr:uid="{00000000-0005-0000-0000-0000A9530000}"/>
    <cellStyle name="Normal 24 2 5 7" xfId="21447" xr:uid="{00000000-0005-0000-0000-0000AA530000}"/>
    <cellStyle name="Normal 24 2 6" xfId="21448" xr:uid="{00000000-0005-0000-0000-0000AB530000}"/>
    <cellStyle name="Normal 24 2 6 2" xfId="21449" xr:uid="{00000000-0005-0000-0000-0000AC530000}"/>
    <cellStyle name="Normal 24 2 6 2 2" xfId="21450" xr:uid="{00000000-0005-0000-0000-0000AD530000}"/>
    <cellStyle name="Normal 24 2 6 3" xfId="21451" xr:uid="{00000000-0005-0000-0000-0000AE530000}"/>
    <cellStyle name="Normal 24 2 7" xfId="21452" xr:uid="{00000000-0005-0000-0000-0000AF530000}"/>
    <cellStyle name="Normal 24 2 7 2" xfId="21453" xr:uid="{00000000-0005-0000-0000-0000B0530000}"/>
    <cellStyle name="Normal 24 2 7 2 2" xfId="21454" xr:uid="{00000000-0005-0000-0000-0000B1530000}"/>
    <cellStyle name="Normal 24 2 7 3" xfId="21455" xr:uid="{00000000-0005-0000-0000-0000B2530000}"/>
    <cellStyle name="Normal 24 2 8" xfId="21456" xr:uid="{00000000-0005-0000-0000-0000B3530000}"/>
    <cellStyle name="Normal 24 2 8 2" xfId="21457" xr:uid="{00000000-0005-0000-0000-0000B4530000}"/>
    <cellStyle name="Normal 24 2 8 2 2" xfId="21458" xr:uid="{00000000-0005-0000-0000-0000B5530000}"/>
    <cellStyle name="Normal 24 2 8 3" xfId="21459" xr:uid="{00000000-0005-0000-0000-0000B6530000}"/>
    <cellStyle name="Normal 24 2 9" xfId="21460" xr:uid="{00000000-0005-0000-0000-0000B7530000}"/>
    <cellStyle name="Normal 24 2 9 2" xfId="21461" xr:uid="{00000000-0005-0000-0000-0000B8530000}"/>
    <cellStyle name="Normal 24 3" xfId="519" xr:uid="{00000000-0005-0000-0000-0000B9530000}"/>
    <cellStyle name="Normal 24 3 10" xfId="21462" xr:uid="{00000000-0005-0000-0000-0000BA530000}"/>
    <cellStyle name="Normal 24 3 10 2" xfId="21463" xr:uid="{00000000-0005-0000-0000-0000BB530000}"/>
    <cellStyle name="Normal 24 3 11" xfId="21464" xr:uid="{00000000-0005-0000-0000-0000BC530000}"/>
    <cellStyle name="Normal 24 3 2" xfId="21465" xr:uid="{00000000-0005-0000-0000-0000BD530000}"/>
    <cellStyle name="Normal 24 3 2 2" xfId="21466" xr:uid="{00000000-0005-0000-0000-0000BE530000}"/>
    <cellStyle name="Normal 24 3 2 2 2" xfId="21467" xr:uid="{00000000-0005-0000-0000-0000BF530000}"/>
    <cellStyle name="Normal 24 3 2 2 2 2" xfId="21468" xr:uid="{00000000-0005-0000-0000-0000C0530000}"/>
    <cellStyle name="Normal 24 3 2 2 2 2 2" xfId="21469" xr:uid="{00000000-0005-0000-0000-0000C1530000}"/>
    <cellStyle name="Normal 24 3 2 2 2 3" xfId="21470" xr:uid="{00000000-0005-0000-0000-0000C2530000}"/>
    <cellStyle name="Normal 24 3 2 2 3" xfId="21471" xr:uid="{00000000-0005-0000-0000-0000C3530000}"/>
    <cellStyle name="Normal 24 3 2 2 3 2" xfId="21472" xr:uid="{00000000-0005-0000-0000-0000C4530000}"/>
    <cellStyle name="Normal 24 3 2 2 3 2 2" xfId="21473" xr:uid="{00000000-0005-0000-0000-0000C5530000}"/>
    <cellStyle name="Normal 24 3 2 2 3 3" xfId="21474" xr:uid="{00000000-0005-0000-0000-0000C6530000}"/>
    <cellStyle name="Normal 24 3 2 2 4" xfId="21475" xr:uid="{00000000-0005-0000-0000-0000C7530000}"/>
    <cellStyle name="Normal 24 3 2 2 4 2" xfId="21476" xr:uid="{00000000-0005-0000-0000-0000C8530000}"/>
    <cellStyle name="Normal 24 3 2 2 4 2 2" xfId="21477" xr:uid="{00000000-0005-0000-0000-0000C9530000}"/>
    <cellStyle name="Normal 24 3 2 2 4 3" xfId="21478" xr:uid="{00000000-0005-0000-0000-0000CA530000}"/>
    <cellStyle name="Normal 24 3 2 2 5" xfId="21479" xr:uid="{00000000-0005-0000-0000-0000CB530000}"/>
    <cellStyle name="Normal 24 3 2 2 5 2" xfId="21480" xr:uid="{00000000-0005-0000-0000-0000CC530000}"/>
    <cellStyle name="Normal 24 3 2 2 6" xfId="21481" xr:uid="{00000000-0005-0000-0000-0000CD530000}"/>
    <cellStyle name="Normal 24 3 2 2 6 2" xfId="21482" xr:uid="{00000000-0005-0000-0000-0000CE530000}"/>
    <cellStyle name="Normal 24 3 2 2 7" xfId="21483" xr:uid="{00000000-0005-0000-0000-0000CF530000}"/>
    <cellStyle name="Normal 24 3 2 3" xfId="21484" xr:uid="{00000000-0005-0000-0000-0000D0530000}"/>
    <cellStyle name="Normal 24 3 2 3 2" xfId="21485" xr:uid="{00000000-0005-0000-0000-0000D1530000}"/>
    <cellStyle name="Normal 24 3 2 3 2 2" xfId="21486" xr:uid="{00000000-0005-0000-0000-0000D2530000}"/>
    <cellStyle name="Normal 24 3 2 3 2 2 2" xfId="21487" xr:uid="{00000000-0005-0000-0000-0000D3530000}"/>
    <cellStyle name="Normal 24 3 2 3 2 3" xfId="21488" xr:uid="{00000000-0005-0000-0000-0000D4530000}"/>
    <cellStyle name="Normal 24 3 2 3 3" xfId="21489" xr:uid="{00000000-0005-0000-0000-0000D5530000}"/>
    <cellStyle name="Normal 24 3 2 3 3 2" xfId="21490" xr:uid="{00000000-0005-0000-0000-0000D6530000}"/>
    <cellStyle name="Normal 24 3 2 3 3 2 2" xfId="21491" xr:uid="{00000000-0005-0000-0000-0000D7530000}"/>
    <cellStyle name="Normal 24 3 2 3 3 3" xfId="21492" xr:uid="{00000000-0005-0000-0000-0000D8530000}"/>
    <cellStyle name="Normal 24 3 2 3 4" xfId="21493" xr:uid="{00000000-0005-0000-0000-0000D9530000}"/>
    <cellStyle name="Normal 24 3 2 3 4 2" xfId="21494" xr:uid="{00000000-0005-0000-0000-0000DA530000}"/>
    <cellStyle name="Normal 24 3 2 3 4 2 2" xfId="21495" xr:uid="{00000000-0005-0000-0000-0000DB530000}"/>
    <cellStyle name="Normal 24 3 2 3 4 3" xfId="21496" xr:uid="{00000000-0005-0000-0000-0000DC530000}"/>
    <cellStyle name="Normal 24 3 2 3 5" xfId="21497" xr:uid="{00000000-0005-0000-0000-0000DD530000}"/>
    <cellStyle name="Normal 24 3 2 3 5 2" xfId="21498" xr:uid="{00000000-0005-0000-0000-0000DE530000}"/>
    <cellStyle name="Normal 24 3 2 3 6" xfId="21499" xr:uid="{00000000-0005-0000-0000-0000DF530000}"/>
    <cellStyle name="Normal 24 3 2 3 6 2" xfId="21500" xr:uid="{00000000-0005-0000-0000-0000E0530000}"/>
    <cellStyle name="Normal 24 3 2 3 7" xfId="21501" xr:uid="{00000000-0005-0000-0000-0000E1530000}"/>
    <cellStyle name="Normal 24 3 2 4" xfId="21502" xr:uid="{00000000-0005-0000-0000-0000E2530000}"/>
    <cellStyle name="Normal 24 3 2 4 2" xfId="21503" xr:uid="{00000000-0005-0000-0000-0000E3530000}"/>
    <cellStyle name="Normal 24 3 2 4 2 2" xfId="21504" xr:uid="{00000000-0005-0000-0000-0000E4530000}"/>
    <cellStyle name="Normal 24 3 2 4 3" xfId="21505" xr:uid="{00000000-0005-0000-0000-0000E5530000}"/>
    <cellStyle name="Normal 24 3 2 5" xfId="21506" xr:uid="{00000000-0005-0000-0000-0000E6530000}"/>
    <cellStyle name="Normal 24 3 2 5 2" xfId="21507" xr:uid="{00000000-0005-0000-0000-0000E7530000}"/>
    <cellStyle name="Normal 24 3 2 5 2 2" xfId="21508" xr:uid="{00000000-0005-0000-0000-0000E8530000}"/>
    <cellStyle name="Normal 24 3 2 5 3" xfId="21509" xr:uid="{00000000-0005-0000-0000-0000E9530000}"/>
    <cellStyle name="Normal 24 3 2 6" xfId="21510" xr:uid="{00000000-0005-0000-0000-0000EA530000}"/>
    <cellStyle name="Normal 24 3 2 6 2" xfId="21511" xr:uid="{00000000-0005-0000-0000-0000EB530000}"/>
    <cellStyle name="Normal 24 3 2 6 2 2" xfId="21512" xr:uid="{00000000-0005-0000-0000-0000EC530000}"/>
    <cellStyle name="Normal 24 3 2 6 3" xfId="21513" xr:uid="{00000000-0005-0000-0000-0000ED530000}"/>
    <cellStyle name="Normal 24 3 2 7" xfId="21514" xr:uid="{00000000-0005-0000-0000-0000EE530000}"/>
    <cellStyle name="Normal 24 3 2 7 2" xfId="21515" xr:uid="{00000000-0005-0000-0000-0000EF530000}"/>
    <cellStyle name="Normal 24 3 2 8" xfId="21516" xr:uid="{00000000-0005-0000-0000-0000F0530000}"/>
    <cellStyle name="Normal 24 3 2 8 2" xfId="21517" xr:uid="{00000000-0005-0000-0000-0000F1530000}"/>
    <cellStyle name="Normal 24 3 2 9" xfId="21518" xr:uid="{00000000-0005-0000-0000-0000F2530000}"/>
    <cellStyle name="Normal 24 3 3" xfId="21519" xr:uid="{00000000-0005-0000-0000-0000F3530000}"/>
    <cellStyle name="Normal 24 3 3 2" xfId="21520" xr:uid="{00000000-0005-0000-0000-0000F4530000}"/>
    <cellStyle name="Normal 24 3 3 2 2" xfId="21521" xr:uid="{00000000-0005-0000-0000-0000F5530000}"/>
    <cellStyle name="Normal 24 3 3 2 2 2" xfId="21522" xr:uid="{00000000-0005-0000-0000-0000F6530000}"/>
    <cellStyle name="Normal 24 3 3 2 2 2 2" xfId="21523" xr:uid="{00000000-0005-0000-0000-0000F7530000}"/>
    <cellStyle name="Normal 24 3 3 2 2 3" xfId="21524" xr:uid="{00000000-0005-0000-0000-0000F8530000}"/>
    <cellStyle name="Normal 24 3 3 2 3" xfId="21525" xr:uid="{00000000-0005-0000-0000-0000F9530000}"/>
    <cellStyle name="Normal 24 3 3 2 3 2" xfId="21526" xr:uid="{00000000-0005-0000-0000-0000FA530000}"/>
    <cellStyle name="Normal 24 3 3 2 3 2 2" xfId="21527" xr:uid="{00000000-0005-0000-0000-0000FB530000}"/>
    <cellStyle name="Normal 24 3 3 2 3 3" xfId="21528" xr:uid="{00000000-0005-0000-0000-0000FC530000}"/>
    <cellStyle name="Normal 24 3 3 2 4" xfId="21529" xr:uid="{00000000-0005-0000-0000-0000FD530000}"/>
    <cellStyle name="Normal 24 3 3 2 4 2" xfId="21530" xr:uid="{00000000-0005-0000-0000-0000FE530000}"/>
    <cellStyle name="Normal 24 3 3 2 4 2 2" xfId="21531" xr:uid="{00000000-0005-0000-0000-0000FF530000}"/>
    <cellStyle name="Normal 24 3 3 2 4 3" xfId="21532" xr:uid="{00000000-0005-0000-0000-000000540000}"/>
    <cellStyle name="Normal 24 3 3 2 5" xfId="21533" xr:uid="{00000000-0005-0000-0000-000001540000}"/>
    <cellStyle name="Normal 24 3 3 2 5 2" xfId="21534" xr:uid="{00000000-0005-0000-0000-000002540000}"/>
    <cellStyle name="Normal 24 3 3 2 6" xfId="21535" xr:uid="{00000000-0005-0000-0000-000003540000}"/>
    <cellStyle name="Normal 24 3 3 2 6 2" xfId="21536" xr:uid="{00000000-0005-0000-0000-000004540000}"/>
    <cellStyle name="Normal 24 3 3 2 7" xfId="21537" xr:uid="{00000000-0005-0000-0000-000005540000}"/>
    <cellStyle name="Normal 24 3 3 3" xfId="21538" xr:uid="{00000000-0005-0000-0000-000006540000}"/>
    <cellStyle name="Normal 24 3 3 3 2" xfId="21539" xr:uid="{00000000-0005-0000-0000-000007540000}"/>
    <cellStyle name="Normal 24 3 3 3 2 2" xfId="21540" xr:uid="{00000000-0005-0000-0000-000008540000}"/>
    <cellStyle name="Normal 24 3 3 3 3" xfId="21541" xr:uid="{00000000-0005-0000-0000-000009540000}"/>
    <cellStyle name="Normal 24 3 3 4" xfId="21542" xr:uid="{00000000-0005-0000-0000-00000A540000}"/>
    <cellStyle name="Normal 24 3 3 4 2" xfId="21543" xr:uid="{00000000-0005-0000-0000-00000B540000}"/>
    <cellStyle name="Normal 24 3 3 4 2 2" xfId="21544" xr:uid="{00000000-0005-0000-0000-00000C540000}"/>
    <cellStyle name="Normal 24 3 3 4 3" xfId="21545" xr:uid="{00000000-0005-0000-0000-00000D540000}"/>
    <cellStyle name="Normal 24 3 3 5" xfId="21546" xr:uid="{00000000-0005-0000-0000-00000E540000}"/>
    <cellStyle name="Normal 24 3 3 5 2" xfId="21547" xr:uid="{00000000-0005-0000-0000-00000F540000}"/>
    <cellStyle name="Normal 24 3 3 5 2 2" xfId="21548" xr:uid="{00000000-0005-0000-0000-000010540000}"/>
    <cellStyle name="Normal 24 3 3 5 3" xfId="21549" xr:uid="{00000000-0005-0000-0000-000011540000}"/>
    <cellStyle name="Normal 24 3 3 6" xfId="21550" xr:uid="{00000000-0005-0000-0000-000012540000}"/>
    <cellStyle name="Normal 24 3 3 6 2" xfId="21551" xr:uid="{00000000-0005-0000-0000-000013540000}"/>
    <cellStyle name="Normal 24 3 3 7" xfId="21552" xr:uid="{00000000-0005-0000-0000-000014540000}"/>
    <cellStyle name="Normal 24 3 3 7 2" xfId="21553" xr:uid="{00000000-0005-0000-0000-000015540000}"/>
    <cellStyle name="Normal 24 3 3 8" xfId="21554" xr:uid="{00000000-0005-0000-0000-000016540000}"/>
    <cellStyle name="Normal 24 3 4" xfId="21555" xr:uid="{00000000-0005-0000-0000-000017540000}"/>
    <cellStyle name="Normal 24 3 4 2" xfId="21556" xr:uid="{00000000-0005-0000-0000-000018540000}"/>
    <cellStyle name="Normal 24 3 4 2 2" xfId="21557" xr:uid="{00000000-0005-0000-0000-000019540000}"/>
    <cellStyle name="Normal 24 3 4 2 2 2" xfId="21558" xr:uid="{00000000-0005-0000-0000-00001A540000}"/>
    <cellStyle name="Normal 24 3 4 2 3" xfId="21559" xr:uid="{00000000-0005-0000-0000-00001B540000}"/>
    <cellStyle name="Normal 24 3 4 3" xfId="21560" xr:uid="{00000000-0005-0000-0000-00001C540000}"/>
    <cellStyle name="Normal 24 3 4 3 2" xfId="21561" xr:uid="{00000000-0005-0000-0000-00001D540000}"/>
    <cellStyle name="Normal 24 3 4 3 2 2" xfId="21562" xr:uid="{00000000-0005-0000-0000-00001E540000}"/>
    <cellStyle name="Normal 24 3 4 3 3" xfId="21563" xr:uid="{00000000-0005-0000-0000-00001F540000}"/>
    <cellStyle name="Normal 24 3 4 4" xfId="21564" xr:uid="{00000000-0005-0000-0000-000020540000}"/>
    <cellStyle name="Normal 24 3 4 4 2" xfId="21565" xr:uid="{00000000-0005-0000-0000-000021540000}"/>
    <cellStyle name="Normal 24 3 4 4 2 2" xfId="21566" xr:uid="{00000000-0005-0000-0000-000022540000}"/>
    <cellStyle name="Normal 24 3 4 4 3" xfId="21567" xr:uid="{00000000-0005-0000-0000-000023540000}"/>
    <cellStyle name="Normal 24 3 4 5" xfId="21568" xr:uid="{00000000-0005-0000-0000-000024540000}"/>
    <cellStyle name="Normal 24 3 4 5 2" xfId="21569" xr:uid="{00000000-0005-0000-0000-000025540000}"/>
    <cellStyle name="Normal 24 3 4 6" xfId="21570" xr:uid="{00000000-0005-0000-0000-000026540000}"/>
    <cellStyle name="Normal 24 3 4 6 2" xfId="21571" xr:uid="{00000000-0005-0000-0000-000027540000}"/>
    <cellStyle name="Normal 24 3 4 7" xfId="21572" xr:uid="{00000000-0005-0000-0000-000028540000}"/>
    <cellStyle name="Normal 24 3 5" xfId="21573" xr:uid="{00000000-0005-0000-0000-000029540000}"/>
    <cellStyle name="Normal 24 3 5 2" xfId="21574" xr:uid="{00000000-0005-0000-0000-00002A540000}"/>
    <cellStyle name="Normal 24 3 5 2 2" xfId="21575" xr:uid="{00000000-0005-0000-0000-00002B540000}"/>
    <cellStyle name="Normal 24 3 5 2 2 2" xfId="21576" xr:uid="{00000000-0005-0000-0000-00002C540000}"/>
    <cellStyle name="Normal 24 3 5 2 3" xfId="21577" xr:uid="{00000000-0005-0000-0000-00002D540000}"/>
    <cellStyle name="Normal 24 3 5 3" xfId="21578" xr:uid="{00000000-0005-0000-0000-00002E540000}"/>
    <cellStyle name="Normal 24 3 5 3 2" xfId="21579" xr:uid="{00000000-0005-0000-0000-00002F540000}"/>
    <cellStyle name="Normal 24 3 5 3 2 2" xfId="21580" xr:uid="{00000000-0005-0000-0000-000030540000}"/>
    <cellStyle name="Normal 24 3 5 3 3" xfId="21581" xr:uid="{00000000-0005-0000-0000-000031540000}"/>
    <cellStyle name="Normal 24 3 5 4" xfId="21582" xr:uid="{00000000-0005-0000-0000-000032540000}"/>
    <cellStyle name="Normal 24 3 5 4 2" xfId="21583" xr:uid="{00000000-0005-0000-0000-000033540000}"/>
    <cellStyle name="Normal 24 3 5 4 2 2" xfId="21584" xr:uid="{00000000-0005-0000-0000-000034540000}"/>
    <cellStyle name="Normal 24 3 5 4 3" xfId="21585" xr:uid="{00000000-0005-0000-0000-000035540000}"/>
    <cellStyle name="Normal 24 3 5 5" xfId="21586" xr:uid="{00000000-0005-0000-0000-000036540000}"/>
    <cellStyle name="Normal 24 3 5 5 2" xfId="21587" xr:uid="{00000000-0005-0000-0000-000037540000}"/>
    <cellStyle name="Normal 24 3 5 6" xfId="21588" xr:uid="{00000000-0005-0000-0000-000038540000}"/>
    <cellStyle name="Normal 24 3 5 6 2" xfId="21589" xr:uid="{00000000-0005-0000-0000-000039540000}"/>
    <cellStyle name="Normal 24 3 5 7" xfId="21590" xr:uid="{00000000-0005-0000-0000-00003A540000}"/>
    <cellStyle name="Normal 24 3 6" xfId="21591" xr:uid="{00000000-0005-0000-0000-00003B540000}"/>
    <cellStyle name="Normal 24 3 6 2" xfId="21592" xr:uid="{00000000-0005-0000-0000-00003C540000}"/>
    <cellStyle name="Normal 24 3 6 2 2" xfId="21593" xr:uid="{00000000-0005-0000-0000-00003D540000}"/>
    <cellStyle name="Normal 24 3 6 3" xfId="21594" xr:uid="{00000000-0005-0000-0000-00003E540000}"/>
    <cellStyle name="Normal 24 3 7" xfId="21595" xr:uid="{00000000-0005-0000-0000-00003F540000}"/>
    <cellStyle name="Normal 24 3 7 2" xfId="21596" xr:uid="{00000000-0005-0000-0000-000040540000}"/>
    <cellStyle name="Normal 24 3 7 2 2" xfId="21597" xr:uid="{00000000-0005-0000-0000-000041540000}"/>
    <cellStyle name="Normal 24 3 7 3" xfId="21598" xr:uid="{00000000-0005-0000-0000-000042540000}"/>
    <cellStyle name="Normal 24 3 8" xfId="21599" xr:uid="{00000000-0005-0000-0000-000043540000}"/>
    <cellStyle name="Normal 24 3 8 2" xfId="21600" xr:uid="{00000000-0005-0000-0000-000044540000}"/>
    <cellStyle name="Normal 24 3 8 2 2" xfId="21601" xr:uid="{00000000-0005-0000-0000-000045540000}"/>
    <cellStyle name="Normal 24 3 8 3" xfId="21602" xr:uid="{00000000-0005-0000-0000-000046540000}"/>
    <cellStyle name="Normal 24 3 9" xfId="21603" xr:uid="{00000000-0005-0000-0000-000047540000}"/>
    <cellStyle name="Normal 24 3 9 2" xfId="21604" xr:uid="{00000000-0005-0000-0000-000048540000}"/>
    <cellStyle name="Normal 24 4" xfId="21605" xr:uid="{00000000-0005-0000-0000-000049540000}"/>
    <cellStyle name="Normal 24 4 2" xfId="21606" xr:uid="{00000000-0005-0000-0000-00004A540000}"/>
    <cellStyle name="Normal 24 4 2 2" xfId="21607" xr:uid="{00000000-0005-0000-0000-00004B540000}"/>
    <cellStyle name="Normal 24 4 2 2 2" xfId="21608" xr:uid="{00000000-0005-0000-0000-00004C540000}"/>
    <cellStyle name="Normal 24 4 2 2 2 2" xfId="21609" xr:uid="{00000000-0005-0000-0000-00004D540000}"/>
    <cellStyle name="Normal 24 4 2 2 3" xfId="21610" xr:uid="{00000000-0005-0000-0000-00004E540000}"/>
    <cellStyle name="Normal 24 4 2 3" xfId="21611" xr:uid="{00000000-0005-0000-0000-00004F540000}"/>
    <cellStyle name="Normal 24 4 2 3 2" xfId="21612" xr:uid="{00000000-0005-0000-0000-000050540000}"/>
    <cellStyle name="Normal 24 4 2 3 2 2" xfId="21613" xr:uid="{00000000-0005-0000-0000-000051540000}"/>
    <cellStyle name="Normal 24 4 2 3 3" xfId="21614" xr:uid="{00000000-0005-0000-0000-000052540000}"/>
    <cellStyle name="Normal 24 4 2 4" xfId="21615" xr:uid="{00000000-0005-0000-0000-000053540000}"/>
    <cellStyle name="Normal 24 4 2 4 2" xfId="21616" xr:uid="{00000000-0005-0000-0000-000054540000}"/>
    <cellStyle name="Normal 24 4 2 4 2 2" xfId="21617" xr:uid="{00000000-0005-0000-0000-000055540000}"/>
    <cellStyle name="Normal 24 4 2 4 3" xfId="21618" xr:uid="{00000000-0005-0000-0000-000056540000}"/>
    <cellStyle name="Normal 24 4 2 5" xfId="21619" xr:uid="{00000000-0005-0000-0000-000057540000}"/>
    <cellStyle name="Normal 24 4 2 5 2" xfId="21620" xr:uid="{00000000-0005-0000-0000-000058540000}"/>
    <cellStyle name="Normal 24 4 2 6" xfId="21621" xr:uid="{00000000-0005-0000-0000-000059540000}"/>
    <cellStyle name="Normal 24 4 2 6 2" xfId="21622" xr:uid="{00000000-0005-0000-0000-00005A540000}"/>
    <cellStyle name="Normal 24 4 2 7" xfId="21623" xr:uid="{00000000-0005-0000-0000-00005B540000}"/>
    <cellStyle name="Normal 24 4 3" xfId="21624" xr:uid="{00000000-0005-0000-0000-00005C540000}"/>
    <cellStyle name="Normal 24 4 3 2" xfId="21625" xr:uid="{00000000-0005-0000-0000-00005D540000}"/>
    <cellStyle name="Normal 24 4 3 2 2" xfId="21626" xr:uid="{00000000-0005-0000-0000-00005E540000}"/>
    <cellStyle name="Normal 24 4 3 2 2 2" xfId="21627" xr:uid="{00000000-0005-0000-0000-00005F540000}"/>
    <cellStyle name="Normal 24 4 3 2 3" xfId="21628" xr:uid="{00000000-0005-0000-0000-000060540000}"/>
    <cellStyle name="Normal 24 4 3 3" xfId="21629" xr:uid="{00000000-0005-0000-0000-000061540000}"/>
    <cellStyle name="Normal 24 4 3 3 2" xfId="21630" xr:uid="{00000000-0005-0000-0000-000062540000}"/>
    <cellStyle name="Normal 24 4 3 3 2 2" xfId="21631" xr:uid="{00000000-0005-0000-0000-000063540000}"/>
    <cellStyle name="Normal 24 4 3 3 3" xfId="21632" xr:uid="{00000000-0005-0000-0000-000064540000}"/>
    <cellStyle name="Normal 24 4 3 4" xfId="21633" xr:uid="{00000000-0005-0000-0000-000065540000}"/>
    <cellStyle name="Normal 24 4 3 4 2" xfId="21634" xr:uid="{00000000-0005-0000-0000-000066540000}"/>
    <cellStyle name="Normal 24 4 3 4 2 2" xfId="21635" xr:uid="{00000000-0005-0000-0000-000067540000}"/>
    <cellStyle name="Normal 24 4 3 4 3" xfId="21636" xr:uid="{00000000-0005-0000-0000-000068540000}"/>
    <cellStyle name="Normal 24 4 3 5" xfId="21637" xr:uid="{00000000-0005-0000-0000-000069540000}"/>
    <cellStyle name="Normal 24 4 3 5 2" xfId="21638" xr:uid="{00000000-0005-0000-0000-00006A540000}"/>
    <cellStyle name="Normal 24 4 3 6" xfId="21639" xr:uid="{00000000-0005-0000-0000-00006B540000}"/>
    <cellStyle name="Normal 24 4 3 6 2" xfId="21640" xr:uid="{00000000-0005-0000-0000-00006C540000}"/>
    <cellStyle name="Normal 24 4 3 7" xfId="21641" xr:uid="{00000000-0005-0000-0000-00006D540000}"/>
    <cellStyle name="Normal 24 4 4" xfId="21642" xr:uid="{00000000-0005-0000-0000-00006E540000}"/>
    <cellStyle name="Normal 24 4 4 2" xfId="21643" xr:uid="{00000000-0005-0000-0000-00006F540000}"/>
    <cellStyle name="Normal 24 4 4 2 2" xfId="21644" xr:uid="{00000000-0005-0000-0000-000070540000}"/>
    <cellStyle name="Normal 24 4 4 3" xfId="21645" xr:uid="{00000000-0005-0000-0000-000071540000}"/>
    <cellStyle name="Normal 24 4 5" xfId="21646" xr:uid="{00000000-0005-0000-0000-000072540000}"/>
    <cellStyle name="Normal 24 4 5 2" xfId="21647" xr:uid="{00000000-0005-0000-0000-000073540000}"/>
    <cellStyle name="Normal 24 4 5 2 2" xfId="21648" xr:uid="{00000000-0005-0000-0000-000074540000}"/>
    <cellStyle name="Normal 24 4 5 3" xfId="21649" xr:uid="{00000000-0005-0000-0000-000075540000}"/>
    <cellStyle name="Normal 24 4 6" xfId="21650" xr:uid="{00000000-0005-0000-0000-000076540000}"/>
    <cellStyle name="Normal 24 4 6 2" xfId="21651" xr:uid="{00000000-0005-0000-0000-000077540000}"/>
    <cellStyle name="Normal 24 4 6 2 2" xfId="21652" xr:uid="{00000000-0005-0000-0000-000078540000}"/>
    <cellStyle name="Normal 24 4 6 3" xfId="21653" xr:uid="{00000000-0005-0000-0000-000079540000}"/>
    <cellStyle name="Normal 24 4 7" xfId="21654" xr:uid="{00000000-0005-0000-0000-00007A540000}"/>
    <cellStyle name="Normal 24 4 7 2" xfId="21655" xr:uid="{00000000-0005-0000-0000-00007B540000}"/>
    <cellStyle name="Normal 24 4 8" xfId="21656" xr:uid="{00000000-0005-0000-0000-00007C540000}"/>
    <cellStyle name="Normal 24 4 8 2" xfId="21657" xr:uid="{00000000-0005-0000-0000-00007D540000}"/>
    <cellStyle name="Normal 24 4 9" xfId="21658" xr:uid="{00000000-0005-0000-0000-00007E540000}"/>
    <cellStyle name="Normal 24 5" xfId="21659" xr:uid="{00000000-0005-0000-0000-00007F540000}"/>
    <cellStyle name="Normal 24 5 2" xfId="21660" xr:uid="{00000000-0005-0000-0000-000080540000}"/>
    <cellStyle name="Normal 24 5 2 2" xfId="21661" xr:uid="{00000000-0005-0000-0000-000081540000}"/>
    <cellStyle name="Normal 24 5 2 2 2" xfId="21662" xr:uid="{00000000-0005-0000-0000-000082540000}"/>
    <cellStyle name="Normal 24 5 2 2 2 2" xfId="21663" xr:uid="{00000000-0005-0000-0000-000083540000}"/>
    <cellStyle name="Normal 24 5 2 2 3" xfId="21664" xr:uid="{00000000-0005-0000-0000-000084540000}"/>
    <cellStyle name="Normal 24 5 2 3" xfId="21665" xr:uid="{00000000-0005-0000-0000-000085540000}"/>
    <cellStyle name="Normal 24 5 2 3 2" xfId="21666" xr:uid="{00000000-0005-0000-0000-000086540000}"/>
    <cellStyle name="Normal 24 5 2 3 2 2" xfId="21667" xr:uid="{00000000-0005-0000-0000-000087540000}"/>
    <cellStyle name="Normal 24 5 2 3 3" xfId="21668" xr:uid="{00000000-0005-0000-0000-000088540000}"/>
    <cellStyle name="Normal 24 5 2 4" xfId="21669" xr:uid="{00000000-0005-0000-0000-000089540000}"/>
    <cellStyle name="Normal 24 5 2 4 2" xfId="21670" xr:uid="{00000000-0005-0000-0000-00008A540000}"/>
    <cellStyle name="Normal 24 5 2 4 2 2" xfId="21671" xr:uid="{00000000-0005-0000-0000-00008B540000}"/>
    <cellStyle name="Normal 24 5 2 4 3" xfId="21672" xr:uid="{00000000-0005-0000-0000-00008C540000}"/>
    <cellStyle name="Normal 24 5 2 5" xfId="21673" xr:uid="{00000000-0005-0000-0000-00008D540000}"/>
    <cellStyle name="Normal 24 5 2 5 2" xfId="21674" xr:uid="{00000000-0005-0000-0000-00008E540000}"/>
    <cellStyle name="Normal 24 5 2 6" xfId="21675" xr:uid="{00000000-0005-0000-0000-00008F540000}"/>
    <cellStyle name="Normal 24 5 2 6 2" xfId="21676" xr:uid="{00000000-0005-0000-0000-000090540000}"/>
    <cellStyle name="Normal 24 5 2 7" xfId="21677" xr:uid="{00000000-0005-0000-0000-000091540000}"/>
    <cellStyle name="Normal 24 5 3" xfId="21678" xr:uid="{00000000-0005-0000-0000-000092540000}"/>
    <cellStyle name="Normal 24 5 3 2" xfId="21679" xr:uid="{00000000-0005-0000-0000-000093540000}"/>
    <cellStyle name="Normal 24 5 3 2 2" xfId="21680" xr:uid="{00000000-0005-0000-0000-000094540000}"/>
    <cellStyle name="Normal 24 5 3 3" xfId="21681" xr:uid="{00000000-0005-0000-0000-000095540000}"/>
    <cellStyle name="Normal 24 5 4" xfId="21682" xr:uid="{00000000-0005-0000-0000-000096540000}"/>
    <cellStyle name="Normal 24 5 4 2" xfId="21683" xr:uid="{00000000-0005-0000-0000-000097540000}"/>
    <cellStyle name="Normal 24 5 4 2 2" xfId="21684" xr:uid="{00000000-0005-0000-0000-000098540000}"/>
    <cellStyle name="Normal 24 5 4 3" xfId="21685" xr:uid="{00000000-0005-0000-0000-000099540000}"/>
    <cellStyle name="Normal 24 5 5" xfId="21686" xr:uid="{00000000-0005-0000-0000-00009A540000}"/>
    <cellStyle name="Normal 24 5 5 2" xfId="21687" xr:uid="{00000000-0005-0000-0000-00009B540000}"/>
    <cellStyle name="Normal 24 5 5 2 2" xfId="21688" xr:uid="{00000000-0005-0000-0000-00009C540000}"/>
    <cellStyle name="Normal 24 5 5 3" xfId="21689" xr:uid="{00000000-0005-0000-0000-00009D540000}"/>
    <cellStyle name="Normal 24 5 6" xfId="21690" xr:uid="{00000000-0005-0000-0000-00009E540000}"/>
    <cellStyle name="Normal 24 5 6 2" xfId="21691" xr:uid="{00000000-0005-0000-0000-00009F540000}"/>
    <cellStyle name="Normal 24 5 7" xfId="21692" xr:uid="{00000000-0005-0000-0000-0000A0540000}"/>
    <cellStyle name="Normal 24 5 7 2" xfId="21693" xr:uid="{00000000-0005-0000-0000-0000A1540000}"/>
    <cellStyle name="Normal 24 5 8" xfId="21694" xr:uid="{00000000-0005-0000-0000-0000A2540000}"/>
    <cellStyle name="Normal 24 6" xfId="21695" xr:uid="{00000000-0005-0000-0000-0000A3540000}"/>
    <cellStyle name="Normal 24 6 2" xfId="21696" xr:uid="{00000000-0005-0000-0000-0000A4540000}"/>
    <cellStyle name="Normal 24 6 2 2" xfId="21697" xr:uid="{00000000-0005-0000-0000-0000A5540000}"/>
    <cellStyle name="Normal 24 6 2 2 2" xfId="21698" xr:uid="{00000000-0005-0000-0000-0000A6540000}"/>
    <cellStyle name="Normal 24 6 2 3" xfId="21699" xr:uid="{00000000-0005-0000-0000-0000A7540000}"/>
    <cellStyle name="Normal 24 6 3" xfId="21700" xr:uid="{00000000-0005-0000-0000-0000A8540000}"/>
    <cellStyle name="Normal 24 6 3 2" xfId="21701" xr:uid="{00000000-0005-0000-0000-0000A9540000}"/>
    <cellStyle name="Normal 24 6 3 2 2" xfId="21702" xr:uid="{00000000-0005-0000-0000-0000AA540000}"/>
    <cellStyle name="Normal 24 6 3 3" xfId="21703" xr:uid="{00000000-0005-0000-0000-0000AB540000}"/>
    <cellStyle name="Normal 24 6 4" xfId="21704" xr:uid="{00000000-0005-0000-0000-0000AC540000}"/>
    <cellStyle name="Normal 24 6 4 2" xfId="21705" xr:uid="{00000000-0005-0000-0000-0000AD540000}"/>
    <cellStyle name="Normal 24 6 4 2 2" xfId="21706" xr:uid="{00000000-0005-0000-0000-0000AE540000}"/>
    <cellStyle name="Normal 24 6 4 3" xfId="21707" xr:uid="{00000000-0005-0000-0000-0000AF540000}"/>
    <cellStyle name="Normal 24 6 5" xfId="21708" xr:uid="{00000000-0005-0000-0000-0000B0540000}"/>
    <cellStyle name="Normal 24 6 5 2" xfId="21709" xr:uid="{00000000-0005-0000-0000-0000B1540000}"/>
    <cellStyle name="Normal 24 6 6" xfId="21710" xr:uid="{00000000-0005-0000-0000-0000B2540000}"/>
    <cellStyle name="Normal 24 6 6 2" xfId="21711" xr:uid="{00000000-0005-0000-0000-0000B3540000}"/>
    <cellStyle name="Normal 24 6 7" xfId="21712" xr:uid="{00000000-0005-0000-0000-0000B4540000}"/>
    <cellStyle name="Normal 24 7" xfId="21713" xr:uid="{00000000-0005-0000-0000-0000B5540000}"/>
    <cellStyle name="Normal 24 7 2" xfId="21714" xr:uid="{00000000-0005-0000-0000-0000B6540000}"/>
    <cellStyle name="Normal 24 7 2 2" xfId="21715" xr:uid="{00000000-0005-0000-0000-0000B7540000}"/>
    <cellStyle name="Normal 24 7 2 2 2" xfId="21716" xr:uid="{00000000-0005-0000-0000-0000B8540000}"/>
    <cellStyle name="Normal 24 7 2 3" xfId="21717" xr:uid="{00000000-0005-0000-0000-0000B9540000}"/>
    <cellStyle name="Normal 24 7 3" xfId="21718" xr:uid="{00000000-0005-0000-0000-0000BA540000}"/>
    <cellStyle name="Normal 24 7 3 2" xfId="21719" xr:uid="{00000000-0005-0000-0000-0000BB540000}"/>
    <cellStyle name="Normal 24 7 3 2 2" xfId="21720" xr:uid="{00000000-0005-0000-0000-0000BC540000}"/>
    <cellStyle name="Normal 24 7 3 3" xfId="21721" xr:uid="{00000000-0005-0000-0000-0000BD540000}"/>
    <cellStyle name="Normal 24 7 4" xfId="21722" xr:uid="{00000000-0005-0000-0000-0000BE540000}"/>
    <cellStyle name="Normal 24 7 4 2" xfId="21723" xr:uid="{00000000-0005-0000-0000-0000BF540000}"/>
    <cellStyle name="Normal 24 7 4 2 2" xfId="21724" xr:uid="{00000000-0005-0000-0000-0000C0540000}"/>
    <cellStyle name="Normal 24 7 4 3" xfId="21725" xr:uid="{00000000-0005-0000-0000-0000C1540000}"/>
    <cellStyle name="Normal 24 7 5" xfId="21726" xr:uid="{00000000-0005-0000-0000-0000C2540000}"/>
    <cellStyle name="Normal 24 7 5 2" xfId="21727" xr:uid="{00000000-0005-0000-0000-0000C3540000}"/>
    <cellStyle name="Normal 24 7 6" xfId="21728" xr:uid="{00000000-0005-0000-0000-0000C4540000}"/>
    <cellStyle name="Normal 24 7 6 2" xfId="21729" xr:uid="{00000000-0005-0000-0000-0000C5540000}"/>
    <cellStyle name="Normal 24 7 7" xfId="21730" xr:uid="{00000000-0005-0000-0000-0000C6540000}"/>
    <cellStyle name="Normal 24 8" xfId="21731" xr:uid="{00000000-0005-0000-0000-0000C7540000}"/>
    <cellStyle name="Normal 24 8 2" xfId="21732" xr:uid="{00000000-0005-0000-0000-0000C8540000}"/>
    <cellStyle name="Normal 24 8 2 2" xfId="21733" xr:uid="{00000000-0005-0000-0000-0000C9540000}"/>
    <cellStyle name="Normal 24 8 3" xfId="21734" xr:uid="{00000000-0005-0000-0000-0000CA540000}"/>
    <cellStyle name="Normal 24 9" xfId="21735" xr:uid="{00000000-0005-0000-0000-0000CB540000}"/>
    <cellStyle name="Normal 24 9 2" xfId="21736" xr:uid="{00000000-0005-0000-0000-0000CC540000}"/>
    <cellStyle name="Normal 24 9 2 2" xfId="21737" xr:uid="{00000000-0005-0000-0000-0000CD540000}"/>
    <cellStyle name="Normal 24 9 3" xfId="21738" xr:uid="{00000000-0005-0000-0000-0000CE540000}"/>
    <cellStyle name="Normal 24_Confidential Information" xfId="21739" xr:uid="{00000000-0005-0000-0000-0000CF540000}"/>
    <cellStyle name="Normal 25" xfId="520" xr:uid="{00000000-0005-0000-0000-0000D0540000}"/>
    <cellStyle name="Normal 25 10" xfId="21740" xr:uid="{00000000-0005-0000-0000-0000D1540000}"/>
    <cellStyle name="Normal 25 10 2" xfId="21741" xr:uid="{00000000-0005-0000-0000-0000D2540000}"/>
    <cellStyle name="Normal 25 10 2 2" xfId="21742" xr:uid="{00000000-0005-0000-0000-0000D3540000}"/>
    <cellStyle name="Normal 25 10 3" xfId="21743" xr:uid="{00000000-0005-0000-0000-0000D4540000}"/>
    <cellStyle name="Normal 25 11" xfId="21744" xr:uid="{00000000-0005-0000-0000-0000D5540000}"/>
    <cellStyle name="Normal 25 11 2" xfId="21745" xr:uid="{00000000-0005-0000-0000-0000D6540000}"/>
    <cellStyle name="Normal 25 12" xfId="21746" xr:uid="{00000000-0005-0000-0000-0000D7540000}"/>
    <cellStyle name="Normal 25 12 2" xfId="21747" xr:uid="{00000000-0005-0000-0000-0000D8540000}"/>
    <cellStyle name="Normal 25 13" xfId="21748" xr:uid="{00000000-0005-0000-0000-0000D9540000}"/>
    <cellStyle name="Normal 25 2" xfId="521" xr:uid="{00000000-0005-0000-0000-0000DA540000}"/>
    <cellStyle name="Normal 25 2 10" xfId="21749" xr:uid="{00000000-0005-0000-0000-0000DB540000}"/>
    <cellStyle name="Normal 25 2 10 2" xfId="21750" xr:uid="{00000000-0005-0000-0000-0000DC540000}"/>
    <cellStyle name="Normal 25 2 11" xfId="21751" xr:uid="{00000000-0005-0000-0000-0000DD540000}"/>
    <cellStyle name="Normal 25 2 2" xfId="21752" xr:uid="{00000000-0005-0000-0000-0000DE540000}"/>
    <cellStyle name="Normal 25 2 2 2" xfId="21753" xr:uid="{00000000-0005-0000-0000-0000DF540000}"/>
    <cellStyle name="Normal 25 2 2 2 2" xfId="21754" xr:uid="{00000000-0005-0000-0000-0000E0540000}"/>
    <cellStyle name="Normal 25 2 2 2 2 2" xfId="21755" xr:uid="{00000000-0005-0000-0000-0000E1540000}"/>
    <cellStyle name="Normal 25 2 2 2 2 2 2" xfId="21756" xr:uid="{00000000-0005-0000-0000-0000E2540000}"/>
    <cellStyle name="Normal 25 2 2 2 2 3" xfId="21757" xr:uid="{00000000-0005-0000-0000-0000E3540000}"/>
    <cellStyle name="Normal 25 2 2 2 3" xfId="21758" xr:uid="{00000000-0005-0000-0000-0000E4540000}"/>
    <cellStyle name="Normal 25 2 2 2 3 2" xfId="21759" xr:uid="{00000000-0005-0000-0000-0000E5540000}"/>
    <cellStyle name="Normal 25 2 2 2 3 2 2" xfId="21760" xr:uid="{00000000-0005-0000-0000-0000E6540000}"/>
    <cellStyle name="Normal 25 2 2 2 3 3" xfId="21761" xr:uid="{00000000-0005-0000-0000-0000E7540000}"/>
    <cellStyle name="Normal 25 2 2 2 4" xfId="21762" xr:uid="{00000000-0005-0000-0000-0000E8540000}"/>
    <cellStyle name="Normal 25 2 2 2 4 2" xfId="21763" xr:uid="{00000000-0005-0000-0000-0000E9540000}"/>
    <cellStyle name="Normal 25 2 2 2 4 2 2" xfId="21764" xr:uid="{00000000-0005-0000-0000-0000EA540000}"/>
    <cellStyle name="Normal 25 2 2 2 4 3" xfId="21765" xr:uid="{00000000-0005-0000-0000-0000EB540000}"/>
    <cellStyle name="Normal 25 2 2 2 5" xfId="21766" xr:uid="{00000000-0005-0000-0000-0000EC540000}"/>
    <cellStyle name="Normal 25 2 2 2 5 2" xfId="21767" xr:uid="{00000000-0005-0000-0000-0000ED540000}"/>
    <cellStyle name="Normal 25 2 2 2 6" xfId="21768" xr:uid="{00000000-0005-0000-0000-0000EE540000}"/>
    <cellStyle name="Normal 25 2 2 2 6 2" xfId="21769" xr:uid="{00000000-0005-0000-0000-0000EF540000}"/>
    <cellStyle name="Normal 25 2 2 2 7" xfId="21770" xr:uid="{00000000-0005-0000-0000-0000F0540000}"/>
    <cellStyle name="Normal 25 2 2 3" xfId="21771" xr:uid="{00000000-0005-0000-0000-0000F1540000}"/>
    <cellStyle name="Normal 25 2 2 3 2" xfId="21772" xr:uid="{00000000-0005-0000-0000-0000F2540000}"/>
    <cellStyle name="Normal 25 2 2 3 2 2" xfId="21773" xr:uid="{00000000-0005-0000-0000-0000F3540000}"/>
    <cellStyle name="Normal 25 2 2 3 2 2 2" xfId="21774" xr:uid="{00000000-0005-0000-0000-0000F4540000}"/>
    <cellStyle name="Normal 25 2 2 3 2 3" xfId="21775" xr:uid="{00000000-0005-0000-0000-0000F5540000}"/>
    <cellStyle name="Normal 25 2 2 3 3" xfId="21776" xr:uid="{00000000-0005-0000-0000-0000F6540000}"/>
    <cellStyle name="Normal 25 2 2 3 3 2" xfId="21777" xr:uid="{00000000-0005-0000-0000-0000F7540000}"/>
    <cellStyle name="Normal 25 2 2 3 3 2 2" xfId="21778" xr:uid="{00000000-0005-0000-0000-0000F8540000}"/>
    <cellStyle name="Normal 25 2 2 3 3 3" xfId="21779" xr:uid="{00000000-0005-0000-0000-0000F9540000}"/>
    <cellStyle name="Normal 25 2 2 3 4" xfId="21780" xr:uid="{00000000-0005-0000-0000-0000FA540000}"/>
    <cellStyle name="Normal 25 2 2 3 4 2" xfId="21781" xr:uid="{00000000-0005-0000-0000-0000FB540000}"/>
    <cellStyle name="Normal 25 2 2 3 4 2 2" xfId="21782" xr:uid="{00000000-0005-0000-0000-0000FC540000}"/>
    <cellStyle name="Normal 25 2 2 3 4 3" xfId="21783" xr:uid="{00000000-0005-0000-0000-0000FD540000}"/>
    <cellStyle name="Normal 25 2 2 3 5" xfId="21784" xr:uid="{00000000-0005-0000-0000-0000FE540000}"/>
    <cellStyle name="Normal 25 2 2 3 5 2" xfId="21785" xr:uid="{00000000-0005-0000-0000-0000FF540000}"/>
    <cellStyle name="Normal 25 2 2 3 6" xfId="21786" xr:uid="{00000000-0005-0000-0000-000000550000}"/>
    <cellStyle name="Normal 25 2 2 3 6 2" xfId="21787" xr:uid="{00000000-0005-0000-0000-000001550000}"/>
    <cellStyle name="Normal 25 2 2 3 7" xfId="21788" xr:uid="{00000000-0005-0000-0000-000002550000}"/>
    <cellStyle name="Normal 25 2 2 4" xfId="21789" xr:uid="{00000000-0005-0000-0000-000003550000}"/>
    <cellStyle name="Normal 25 2 2 4 2" xfId="21790" xr:uid="{00000000-0005-0000-0000-000004550000}"/>
    <cellStyle name="Normal 25 2 2 4 2 2" xfId="21791" xr:uid="{00000000-0005-0000-0000-000005550000}"/>
    <cellStyle name="Normal 25 2 2 4 3" xfId="21792" xr:uid="{00000000-0005-0000-0000-000006550000}"/>
    <cellStyle name="Normal 25 2 2 5" xfId="21793" xr:uid="{00000000-0005-0000-0000-000007550000}"/>
    <cellStyle name="Normal 25 2 2 5 2" xfId="21794" xr:uid="{00000000-0005-0000-0000-000008550000}"/>
    <cellStyle name="Normal 25 2 2 5 2 2" xfId="21795" xr:uid="{00000000-0005-0000-0000-000009550000}"/>
    <cellStyle name="Normal 25 2 2 5 3" xfId="21796" xr:uid="{00000000-0005-0000-0000-00000A550000}"/>
    <cellStyle name="Normal 25 2 2 6" xfId="21797" xr:uid="{00000000-0005-0000-0000-00000B550000}"/>
    <cellStyle name="Normal 25 2 2 6 2" xfId="21798" xr:uid="{00000000-0005-0000-0000-00000C550000}"/>
    <cellStyle name="Normal 25 2 2 6 2 2" xfId="21799" xr:uid="{00000000-0005-0000-0000-00000D550000}"/>
    <cellStyle name="Normal 25 2 2 6 3" xfId="21800" xr:uid="{00000000-0005-0000-0000-00000E550000}"/>
    <cellStyle name="Normal 25 2 2 7" xfId="21801" xr:uid="{00000000-0005-0000-0000-00000F550000}"/>
    <cellStyle name="Normal 25 2 2 7 2" xfId="21802" xr:uid="{00000000-0005-0000-0000-000010550000}"/>
    <cellStyle name="Normal 25 2 2 8" xfId="21803" xr:uid="{00000000-0005-0000-0000-000011550000}"/>
    <cellStyle name="Normal 25 2 2 8 2" xfId="21804" xr:uid="{00000000-0005-0000-0000-000012550000}"/>
    <cellStyle name="Normal 25 2 2 9" xfId="21805" xr:uid="{00000000-0005-0000-0000-000013550000}"/>
    <cellStyle name="Normal 25 2 3" xfId="21806" xr:uid="{00000000-0005-0000-0000-000014550000}"/>
    <cellStyle name="Normal 25 2 3 2" xfId="21807" xr:uid="{00000000-0005-0000-0000-000015550000}"/>
    <cellStyle name="Normal 25 2 3 2 2" xfId="21808" xr:uid="{00000000-0005-0000-0000-000016550000}"/>
    <cellStyle name="Normal 25 2 3 2 2 2" xfId="21809" xr:uid="{00000000-0005-0000-0000-000017550000}"/>
    <cellStyle name="Normal 25 2 3 2 2 2 2" xfId="21810" xr:uid="{00000000-0005-0000-0000-000018550000}"/>
    <cellStyle name="Normal 25 2 3 2 2 3" xfId="21811" xr:uid="{00000000-0005-0000-0000-000019550000}"/>
    <cellStyle name="Normal 25 2 3 2 3" xfId="21812" xr:uid="{00000000-0005-0000-0000-00001A550000}"/>
    <cellStyle name="Normal 25 2 3 2 3 2" xfId="21813" xr:uid="{00000000-0005-0000-0000-00001B550000}"/>
    <cellStyle name="Normal 25 2 3 2 3 2 2" xfId="21814" xr:uid="{00000000-0005-0000-0000-00001C550000}"/>
    <cellStyle name="Normal 25 2 3 2 3 3" xfId="21815" xr:uid="{00000000-0005-0000-0000-00001D550000}"/>
    <cellStyle name="Normal 25 2 3 2 4" xfId="21816" xr:uid="{00000000-0005-0000-0000-00001E550000}"/>
    <cellStyle name="Normal 25 2 3 2 4 2" xfId="21817" xr:uid="{00000000-0005-0000-0000-00001F550000}"/>
    <cellStyle name="Normal 25 2 3 2 4 2 2" xfId="21818" xr:uid="{00000000-0005-0000-0000-000020550000}"/>
    <cellStyle name="Normal 25 2 3 2 4 3" xfId="21819" xr:uid="{00000000-0005-0000-0000-000021550000}"/>
    <cellStyle name="Normal 25 2 3 2 5" xfId="21820" xr:uid="{00000000-0005-0000-0000-000022550000}"/>
    <cellStyle name="Normal 25 2 3 2 5 2" xfId="21821" xr:uid="{00000000-0005-0000-0000-000023550000}"/>
    <cellStyle name="Normal 25 2 3 2 6" xfId="21822" xr:uid="{00000000-0005-0000-0000-000024550000}"/>
    <cellStyle name="Normal 25 2 3 2 6 2" xfId="21823" xr:uid="{00000000-0005-0000-0000-000025550000}"/>
    <cellStyle name="Normal 25 2 3 2 7" xfId="21824" xr:uid="{00000000-0005-0000-0000-000026550000}"/>
    <cellStyle name="Normal 25 2 3 3" xfId="21825" xr:uid="{00000000-0005-0000-0000-000027550000}"/>
    <cellStyle name="Normal 25 2 3 3 2" xfId="21826" xr:uid="{00000000-0005-0000-0000-000028550000}"/>
    <cellStyle name="Normal 25 2 3 3 2 2" xfId="21827" xr:uid="{00000000-0005-0000-0000-000029550000}"/>
    <cellStyle name="Normal 25 2 3 3 3" xfId="21828" xr:uid="{00000000-0005-0000-0000-00002A550000}"/>
    <cellStyle name="Normal 25 2 3 4" xfId="21829" xr:uid="{00000000-0005-0000-0000-00002B550000}"/>
    <cellStyle name="Normal 25 2 3 4 2" xfId="21830" xr:uid="{00000000-0005-0000-0000-00002C550000}"/>
    <cellStyle name="Normal 25 2 3 4 2 2" xfId="21831" xr:uid="{00000000-0005-0000-0000-00002D550000}"/>
    <cellStyle name="Normal 25 2 3 4 3" xfId="21832" xr:uid="{00000000-0005-0000-0000-00002E550000}"/>
    <cellStyle name="Normal 25 2 3 5" xfId="21833" xr:uid="{00000000-0005-0000-0000-00002F550000}"/>
    <cellStyle name="Normal 25 2 3 5 2" xfId="21834" xr:uid="{00000000-0005-0000-0000-000030550000}"/>
    <cellStyle name="Normal 25 2 3 5 2 2" xfId="21835" xr:uid="{00000000-0005-0000-0000-000031550000}"/>
    <cellStyle name="Normal 25 2 3 5 3" xfId="21836" xr:uid="{00000000-0005-0000-0000-000032550000}"/>
    <cellStyle name="Normal 25 2 3 6" xfId="21837" xr:uid="{00000000-0005-0000-0000-000033550000}"/>
    <cellStyle name="Normal 25 2 3 6 2" xfId="21838" xr:uid="{00000000-0005-0000-0000-000034550000}"/>
    <cellStyle name="Normal 25 2 3 7" xfId="21839" xr:uid="{00000000-0005-0000-0000-000035550000}"/>
    <cellStyle name="Normal 25 2 3 7 2" xfId="21840" xr:uid="{00000000-0005-0000-0000-000036550000}"/>
    <cellStyle name="Normal 25 2 3 8" xfId="21841" xr:uid="{00000000-0005-0000-0000-000037550000}"/>
    <cellStyle name="Normal 25 2 4" xfId="21842" xr:uid="{00000000-0005-0000-0000-000038550000}"/>
    <cellStyle name="Normal 25 2 4 2" xfId="21843" xr:uid="{00000000-0005-0000-0000-000039550000}"/>
    <cellStyle name="Normal 25 2 4 2 2" xfId="21844" xr:uid="{00000000-0005-0000-0000-00003A550000}"/>
    <cellStyle name="Normal 25 2 4 2 2 2" xfId="21845" xr:uid="{00000000-0005-0000-0000-00003B550000}"/>
    <cellStyle name="Normal 25 2 4 2 3" xfId="21846" xr:uid="{00000000-0005-0000-0000-00003C550000}"/>
    <cellStyle name="Normal 25 2 4 3" xfId="21847" xr:uid="{00000000-0005-0000-0000-00003D550000}"/>
    <cellStyle name="Normal 25 2 4 3 2" xfId="21848" xr:uid="{00000000-0005-0000-0000-00003E550000}"/>
    <cellStyle name="Normal 25 2 4 3 2 2" xfId="21849" xr:uid="{00000000-0005-0000-0000-00003F550000}"/>
    <cellStyle name="Normal 25 2 4 3 3" xfId="21850" xr:uid="{00000000-0005-0000-0000-000040550000}"/>
    <cellStyle name="Normal 25 2 4 4" xfId="21851" xr:uid="{00000000-0005-0000-0000-000041550000}"/>
    <cellStyle name="Normal 25 2 4 4 2" xfId="21852" xr:uid="{00000000-0005-0000-0000-000042550000}"/>
    <cellStyle name="Normal 25 2 4 4 2 2" xfId="21853" xr:uid="{00000000-0005-0000-0000-000043550000}"/>
    <cellStyle name="Normal 25 2 4 4 3" xfId="21854" xr:uid="{00000000-0005-0000-0000-000044550000}"/>
    <cellStyle name="Normal 25 2 4 5" xfId="21855" xr:uid="{00000000-0005-0000-0000-000045550000}"/>
    <cellStyle name="Normal 25 2 4 5 2" xfId="21856" xr:uid="{00000000-0005-0000-0000-000046550000}"/>
    <cellStyle name="Normal 25 2 4 6" xfId="21857" xr:uid="{00000000-0005-0000-0000-000047550000}"/>
    <cellStyle name="Normal 25 2 4 6 2" xfId="21858" xr:uid="{00000000-0005-0000-0000-000048550000}"/>
    <cellStyle name="Normal 25 2 4 7" xfId="21859" xr:uid="{00000000-0005-0000-0000-000049550000}"/>
    <cellStyle name="Normal 25 2 5" xfId="21860" xr:uid="{00000000-0005-0000-0000-00004A550000}"/>
    <cellStyle name="Normal 25 2 5 2" xfId="21861" xr:uid="{00000000-0005-0000-0000-00004B550000}"/>
    <cellStyle name="Normal 25 2 5 2 2" xfId="21862" xr:uid="{00000000-0005-0000-0000-00004C550000}"/>
    <cellStyle name="Normal 25 2 5 2 2 2" xfId="21863" xr:uid="{00000000-0005-0000-0000-00004D550000}"/>
    <cellStyle name="Normal 25 2 5 2 3" xfId="21864" xr:uid="{00000000-0005-0000-0000-00004E550000}"/>
    <cellStyle name="Normal 25 2 5 3" xfId="21865" xr:uid="{00000000-0005-0000-0000-00004F550000}"/>
    <cellStyle name="Normal 25 2 5 3 2" xfId="21866" xr:uid="{00000000-0005-0000-0000-000050550000}"/>
    <cellStyle name="Normal 25 2 5 3 2 2" xfId="21867" xr:uid="{00000000-0005-0000-0000-000051550000}"/>
    <cellStyle name="Normal 25 2 5 3 3" xfId="21868" xr:uid="{00000000-0005-0000-0000-000052550000}"/>
    <cellStyle name="Normal 25 2 5 4" xfId="21869" xr:uid="{00000000-0005-0000-0000-000053550000}"/>
    <cellStyle name="Normal 25 2 5 4 2" xfId="21870" xr:uid="{00000000-0005-0000-0000-000054550000}"/>
    <cellStyle name="Normal 25 2 5 4 2 2" xfId="21871" xr:uid="{00000000-0005-0000-0000-000055550000}"/>
    <cellStyle name="Normal 25 2 5 4 3" xfId="21872" xr:uid="{00000000-0005-0000-0000-000056550000}"/>
    <cellStyle name="Normal 25 2 5 5" xfId="21873" xr:uid="{00000000-0005-0000-0000-000057550000}"/>
    <cellStyle name="Normal 25 2 5 5 2" xfId="21874" xr:uid="{00000000-0005-0000-0000-000058550000}"/>
    <cellStyle name="Normal 25 2 5 6" xfId="21875" xr:uid="{00000000-0005-0000-0000-000059550000}"/>
    <cellStyle name="Normal 25 2 5 6 2" xfId="21876" xr:uid="{00000000-0005-0000-0000-00005A550000}"/>
    <cellStyle name="Normal 25 2 5 7" xfId="21877" xr:uid="{00000000-0005-0000-0000-00005B550000}"/>
    <cellStyle name="Normal 25 2 6" xfId="21878" xr:uid="{00000000-0005-0000-0000-00005C550000}"/>
    <cellStyle name="Normal 25 2 6 2" xfId="21879" xr:uid="{00000000-0005-0000-0000-00005D550000}"/>
    <cellStyle name="Normal 25 2 6 2 2" xfId="21880" xr:uid="{00000000-0005-0000-0000-00005E550000}"/>
    <cellStyle name="Normal 25 2 6 3" xfId="21881" xr:uid="{00000000-0005-0000-0000-00005F550000}"/>
    <cellStyle name="Normal 25 2 7" xfId="21882" xr:uid="{00000000-0005-0000-0000-000060550000}"/>
    <cellStyle name="Normal 25 2 7 2" xfId="21883" xr:uid="{00000000-0005-0000-0000-000061550000}"/>
    <cellStyle name="Normal 25 2 7 2 2" xfId="21884" xr:uid="{00000000-0005-0000-0000-000062550000}"/>
    <cellStyle name="Normal 25 2 7 3" xfId="21885" xr:uid="{00000000-0005-0000-0000-000063550000}"/>
    <cellStyle name="Normal 25 2 8" xfId="21886" xr:uid="{00000000-0005-0000-0000-000064550000}"/>
    <cellStyle name="Normal 25 2 8 2" xfId="21887" xr:uid="{00000000-0005-0000-0000-000065550000}"/>
    <cellStyle name="Normal 25 2 8 2 2" xfId="21888" xr:uid="{00000000-0005-0000-0000-000066550000}"/>
    <cellStyle name="Normal 25 2 8 3" xfId="21889" xr:uid="{00000000-0005-0000-0000-000067550000}"/>
    <cellStyle name="Normal 25 2 9" xfId="21890" xr:uid="{00000000-0005-0000-0000-000068550000}"/>
    <cellStyle name="Normal 25 2 9 2" xfId="21891" xr:uid="{00000000-0005-0000-0000-000069550000}"/>
    <cellStyle name="Normal 25 3" xfId="522" xr:uid="{00000000-0005-0000-0000-00006A550000}"/>
    <cellStyle name="Normal 25 3 10" xfId="21892" xr:uid="{00000000-0005-0000-0000-00006B550000}"/>
    <cellStyle name="Normal 25 3 10 2" xfId="21893" xr:uid="{00000000-0005-0000-0000-00006C550000}"/>
    <cellStyle name="Normal 25 3 11" xfId="21894" xr:uid="{00000000-0005-0000-0000-00006D550000}"/>
    <cellStyle name="Normal 25 3 2" xfId="21895" xr:uid="{00000000-0005-0000-0000-00006E550000}"/>
    <cellStyle name="Normal 25 3 2 2" xfId="21896" xr:uid="{00000000-0005-0000-0000-00006F550000}"/>
    <cellStyle name="Normal 25 3 2 2 2" xfId="21897" xr:uid="{00000000-0005-0000-0000-000070550000}"/>
    <cellStyle name="Normal 25 3 2 2 2 2" xfId="21898" xr:uid="{00000000-0005-0000-0000-000071550000}"/>
    <cellStyle name="Normal 25 3 2 2 2 2 2" xfId="21899" xr:uid="{00000000-0005-0000-0000-000072550000}"/>
    <cellStyle name="Normal 25 3 2 2 2 3" xfId="21900" xr:uid="{00000000-0005-0000-0000-000073550000}"/>
    <cellStyle name="Normal 25 3 2 2 3" xfId="21901" xr:uid="{00000000-0005-0000-0000-000074550000}"/>
    <cellStyle name="Normal 25 3 2 2 3 2" xfId="21902" xr:uid="{00000000-0005-0000-0000-000075550000}"/>
    <cellStyle name="Normal 25 3 2 2 3 2 2" xfId="21903" xr:uid="{00000000-0005-0000-0000-000076550000}"/>
    <cellStyle name="Normal 25 3 2 2 3 3" xfId="21904" xr:uid="{00000000-0005-0000-0000-000077550000}"/>
    <cellStyle name="Normal 25 3 2 2 4" xfId="21905" xr:uid="{00000000-0005-0000-0000-000078550000}"/>
    <cellStyle name="Normal 25 3 2 2 4 2" xfId="21906" xr:uid="{00000000-0005-0000-0000-000079550000}"/>
    <cellStyle name="Normal 25 3 2 2 4 2 2" xfId="21907" xr:uid="{00000000-0005-0000-0000-00007A550000}"/>
    <cellStyle name="Normal 25 3 2 2 4 3" xfId="21908" xr:uid="{00000000-0005-0000-0000-00007B550000}"/>
    <cellStyle name="Normal 25 3 2 2 5" xfId="21909" xr:uid="{00000000-0005-0000-0000-00007C550000}"/>
    <cellStyle name="Normal 25 3 2 2 5 2" xfId="21910" xr:uid="{00000000-0005-0000-0000-00007D550000}"/>
    <cellStyle name="Normal 25 3 2 2 6" xfId="21911" xr:uid="{00000000-0005-0000-0000-00007E550000}"/>
    <cellStyle name="Normal 25 3 2 2 6 2" xfId="21912" xr:uid="{00000000-0005-0000-0000-00007F550000}"/>
    <cellStyle name="Normal 25 3 2 2 7" xfId="21913" xr:uid="{00000000-0005-0000-0000-000080550000}"/>
    <cellStyle name="Normal 25 3 2 3" xfId="21914" xr:uid="{00000000-0005-0000-0000-000081550000}"/>
    <cellStyle name="Normal 25 3 2 3 2" xfId="21915" xr:uid="{00000000-0005-0000-0000-000082550000}"/>
    <cellStyle name="Normal 25 3 2 3 2 2" xfId="21916" xr:uid="{00000000-0005-0000-0000-000083550000}"/>
    <cellStyle name="Normal 25 3 2 3 2 2 2" xfId="21917" xr:uid="{00000000-0005-0000-0000-000084550000}"/>
    <cellStyle name="Normal 25 3 2 3 2 3" xfId="21918" xr:uid="{00000000-0005-0000-0000-000085550000}"/>
    <cellStyle name="Normal 25 3 2 3 3" xfId="21919" xr:uid="{00000000-0005-0000-0000-000086550000}"/>
    <cellStyle name="Normal 25 3 2 3 3 2" xfId="21920" xr:uid="{00000000-0005-0000-0000-000087550000}"/>
    <cellStyle name="Normal 25 3 2 3 3 2 2" xfId="21921" xr:uid="{00000000-0005-0000-0000-000088550000}"/>
    <cellStyle name="Normal 25 3 2 3 3 3" xfId="21922" xr:uid="{00000000-0005-0000-0000-000089550000}"/>
    <cellStyle name="Normal 25 3 2 3 4" xfId="21923" xr:uid="{00000000-0005-0000-0000-00008A550000}"/>
    <cellStyle name="Normal 25 3 2 3 4 2" xfId="21924" xr:uid="{00000000-0005-0000-0000-00008B550000}"/>
    <cellStyle name="Normal 25 3 2 3 4 2 2" xfId="21925" xr:uid="{00000000-0005-0000-0000-00008C550000}"/>
    <cellStyle name="Normal 25 3 2 3 4 3" xfId="21926" xr:uid="{00000000-0005-0000-0000-00008D550000}"/>
    <cellStyle name="Normal 25 3 2 3 5" xfId="21927" xr:uid="{00000000-0005-0000-0000-00008E550000}"/>
    <cellStyle name="Normal 25 3 2 3 5 2" xfId="21928" xr:uid="{00000000-0005-0000-0000-00008F550000}"/>
    <cellStyle name="Normal 25 3 2 3 6" xfId="21929" xr:uid="{00000000-0005-0000-0000-000090550000}"/>
    <cellStyle name="Normal 25 3 2 3 6 2" xfId="21930" xr:uid="{00000000-0005-0000-0000-000091550000}"/>
    <cellStyle name="Normal 25 3 2 3 7" xfId="21931" xr:uid="{00000000-0005-0000-0000-000092550000}"/>
    <cellStyle name="Normal 25 3 2 4" xfId="21932" xr:uid="{00000000-0005-0000-0000-000093550000}"/>
    <cellStyle name="Normal 25 3 2 4 2" xfId="21933" xr:uid="{00000000-0005-0000-0000-000094550000}"/>
    <cellStyle name="Normal 25 3 2 4 2 2" xfId="21934" xr:uid="{00000000-0005-0000-0000-000095550000}"/>
    <cellStyle name="Normal 25 3 2 4 3" xfId="21935" xr:uid="{00000000-0005-0000-0000-000096550000}"/>
    <cellStyle name="Normal 25 3 2 5" xfId="21936" xr:uid="{00000000-0005-0000-0000-000097550000}"/>
    <cellStyle name="Normal 25 3 2 5 2" xfId="21937" xr:uid="{00000000-0005-0000-0000-000098550000}"/>
    <cellStyle name="Normal 25 3 2 5 2 2" xfId="21938" xr:uid="{00000000-0005-0000-0000-000099550000}"/>
    <cellStyle name="Normal 25 3 2 5 3" xfId="21939" xr:uid="{00000000-0005-0000-0000-00009A550000}"/>
    <cellStyle name="Normal 25 3 2 6" xfId="21940" xr:uid="{00000000-0005-0000-0000-00009B550000}"/>
    <cellStyle name="Normal 25 3 2 6 2" xfId="21941" xr:uid="{00000000-0005-0000-0000-00009C550000}"/>
    <cellStyle name="Normal 25 3 2 6 2 2" xfId="21942" xr:uid="{00000000-0005-0000-0000-00009D550000}"/>
    <cellStyle name="Normal 25 3 2 6 3" xfId="21943" xr:uid="{00000000-0005-0000-0000-00009E550000}"/>
    <cellStyle name="Normal 25 3 2 7" xfId="21944" xr:uid="{00000000-0005-0000-0000-00009F550000}"/>
    <cellStyle name="Normal 25 3 2 7 2" xfId="21945" xr:uid="{00000000-0005-0000-0000-0000A0550000}"/>
    <cellStyle name="Normal 25 3 2 8" xfId="21946" xr:uid="{00000000-0005-0000-0000-0000A1550000}"/>
    <cellStyle name="Normal 25 3 2 8 2" xfId="21947" xr:uid="{00000000-0005-0000-0000-0000A2550000}"/>
    <cellStyle name="Normal 25 3 2 9" xfId="21948" xr:uid="{00000000-0005-0000-0000-0000A3550000}"/>
    <cellStyle name="Normal 25 3 3" xfId="21949" xr:uid="{00000000-0005-0000-0000-0000A4550000}"/>
    <cellStyle name="Normal 25 3 3 2" xfId="21950" xr:uid="{00000000-0005-0000-0000-0000A5550000}"/>
    <cellStyle name="Normal 25 3 3 2 2" xfId="21951" xr:uid="{00000000-0005-0000-0000-0000A6550000}"/>
    <cellStyle name="Normal 25 3 3 2 2 2" xfId="21952" xr:uid="{00000000-0005-0000-0000-0000A7550000}"/>
    <cellStyle name="Normal 25 3 3 2 2 2 2" xfId="21953" xr:uid="{00000000-0005-0000-0000-0000A8550000}"/>
    <cellStyle name="Normal 25 3 3 2 2 3" xfId="21954" xr:uid="{00000000-0005-0000-0000-0000A9550000}"/>
    <cellStyle name="Normal 25 3 3 2 3" xfId="21955" xr:uid="{00000000-0005-0000-0000-0000AA550000}"/>
    <cellStyle name="Normal 25 3 3 2 3 2" xfId="21956" xr:uid="{00000000-0005-0000-0000-0000AB550000}"/>
    <cellStyle name="Normal 25 3 3 2 3 2 2" xfId="21957" xr:uid="{00000000-0005-0000-0000-0000AC550000}"/>
    <cellStyle name="Normal 25 3 3 2 3 3" xfId="21958" xr:uid="{00000000-0005-0000-0000-0000AD550000}"/>
    <cellStyle name="Normal 25 3 3 2 4" xfId="21959" xr:uid="{00000000-0005-0000-0000-0000AE550000}"/>
    <cellStyle name="Normal 25 3 3 2 4 2" xfId="21960" xr:uid="{00000000-0005-0000-0000-0000AF550000}"/>
    <cellStyle name="Normal 25 3 3 2 4 2 2" xfId="21961" xr:uid="{00000000-0005-0000-0000-0000B0550000}"/>
    <cellStyle name="Normal 25 3 3 2 4 3" xfId="21962" xr:uid="{00000000-0005-0000-0000-0000B1550000}"/>
    <cellStyle name="Normal 25 3 3 2 5" xfId="21963" xr:uid="{00000000-0005-0000-0000-0000B2550000}"/>
    <cellStyle name="Normal 25 3 3 2 5 2" xfId="21964" xr:uid="{00000000-0005-0000-0000-0000B3550000}"/>
    <cellStyle name="Normal 25 3 3 2 6" xfId="21965" xr:uid="{00000000-0005-0000-0000-0000B4550000}"/>
    <cellStyle name="Normal 25 3 3 2 6 2" xfId="21966" xr:uid="{00000000-0005-0000-0000-0000B5550000}"/>
    <cellStyle name="Normal 25 3 3 2 7" xfId="21967" xr:uid="{00000000-0005-0000-0000-0000B6550000}"/>
    <cellStyle name="Normal 25 3 3 3" xfId="21968" xr:uid="{00000000-0005-0000-0000-0000B7550000}"/>
    <cellStyle name="Normal 25 3 3 3 2" xfId="21969" xr:uid="{00000000-0005-0000-0000-0000B8550000}"/>
    <cellStyle name="Normal 25 3 3 3 2 2" xfId="21970" xr:uid="{00000000-0005-0000-0000-0000B9550000}"/>
    <cellStyle name="Normal 25 3 3 3 3" xfId="21971" xr:uid="{00000000-0005-0000-0000-0000BA550000}"/>
    <cellStyle name="Normal 25 3 3 4" xfId="21972" xr:uid="{00000000-0005-0000-0000-0000BB550000}"/>
    <cellStyle name="Normal 25 3 3 4 2" xfId="21973" xr:uid="{00000000-0005-0000-0000-0000BC550000}"/>
    <cellStyle name="Normal 25 3 3 4 2 2" xfId="21974" xr:uid="{00000000-0005-0000-0000-0000BD550000}"/>
    <cellStyle name="Normal 25 3 3 4 3" xfId="21975" xr:uid="{00000000-0005-0000-0000-0000BE550000}"/>
    <cellStyle name="Normal 25 3 3 5" xfId="21976" xr:uid="{00000000-0005-0000-0000-0000BF550000}"/>
    <cellStyle name="Normal 25 3 3 5 2" xfId="21977" xr:uid="{00000000-0005-0000-0000-0000C0550000}"/>
    <cellStyle name="Normal 25 3 3 5 2 2" xfId="21978" xr:uid="{00000000-0005-0000-0000-0000C1550000}"/>
    <cellStyle name="Normal 25 3 3 5 3" xfId="21979" xr:uid="{00000000-0005-0000-0000-0000C2550000}"/>
    <cellStyle name="Normal 25 3 3 6" xfId="21980" xr:uid="{00000000-0005-0000-0000-0000C3550000}"/>
    <cellStyle name="Normal 25 3 3 6 2" xfId="21981" xr:uid="{00000000-0005-0000-0000-0000C4550000}"/>
    <cellStyle name="Normal 25 3 3 7" xfId="21982" xr:uid="{00000000-0005-0000-0000-0000C5550000}"/>
    <cellStyle name="Normal 25 3 3 7 2" xfId="21983" xr:uid="{00000000-0005-0000-0000-0000C6550000}"/>
    <cellStyle name="Normal 25 3 3 8" xfId="21984" xr:uid="{00000000-0005-0000-0000-0000C7550000}"/>
    <cellStyle name="Normal 25 3 4" xfId="21985" xr:uid="{00000000-0005-0000-0000-0000C8550000}"/>
    <cellStyle name="Normal 25 3 4 2" xfId="21986" xr:uid="{00000000-0005-0000-0000-0000C9550000}"/>
    <cellStyle name="Normal 25 3 4 2 2" xfId="21987" xr:uid="{00000000-0005-0000-0000-0000CA550000}"/>
    <cellStyle name="Normal 25 3 4 2 2 2" xfId="21988" xr:uid="{00000000-0005-0000-0000-0000CB550000}"/>
    <cellStyle name="Normal 25 3 4 2 3" xfId="21989" xr:uid="{00000000-0005-0000-0000-0000CC550000}"/>
    <cellStyle name="Normal 25 3 4 3" xfId="21990" xr:uid="{00000000-0005-0000-0000-0000CD550000}"/>
    <cellStyle name="Normal 25 3 4 3 2" xfId="21991" xr:uid="{00000000-0005-0000-0000-0000CE550000}"/>
    <cellStyle name="Normal 25 3 4 3 2 2" xfId="21992" xr:uid="{00000000-0005-0000-0000-0000CF550000}"/>
    <cellStyle name="Normal 25 3 4 3 3" xfId="21993" xr:uid="{00000000-0005-0000-0000-0000D0550000}"/>
    <cellStyle name="Normal 25 3 4 4" xfId="21994" xr:uid="{00000000-0005-0000-0000-0000D1550000}"/>
    <cellStyle name="Normal 25 3 4 4 2" xfId="21995" xr:uid="{00000000-0005-0000-0000-0000D2550000}"/>
    <cellStyle name="Normal 25 3 4 4 2 2" xfId="21996" xr:uid="{00000000-0005-0000-0000-0000D3550000}"/>
    <cellStyle name="Normal 25 3 4 4 3" xfId="21997" xr:uid="{00000000-0005-0000-0000-0000D4550000}"/>
    <cellStyle name="Normal 25 3 4 5" xfId="21998" xr:uid="{00000000-0005-0000-0000-0000D5550000}"/>
    <cellStyle name="Normal 25 3 4 5 2" xfId="21999" xr:uid="{00000000-0005-0000-0000-0000D6550000}"/>
    <cellStyle name="Normal 25 3 4 6" xfId="22000" xr:uid="{00000000-0005-0000-0000-0000D7550000}"/>
    <cellStyle name="Normal 25 3 4 6 2" xfId="22001" xr:uid="{00000000-0005-0000-0000-0000D8550000}"/>
    <cellStyle name="Normal 25 3 4 7" xfId="22002" xr:uid="{00000000-0005-0000-0000-0000D9550000}"/>
    <cellStyle name="Normal 25 3 5" xfId="22003" xr:uid="{00000000-0005-0000-0000-0000DA550000}"/>
    <cellStyle name="Normal 25 3 5 2" xfId="22004" xr:uid="{00000000-0005-0000-0000-0000DB550000}"/>
    <cellStyle name="Normal 25 3 5 2 2" xfId="22005" xr:uid="{00000000-0005-0000-0000-0000DC550000}"/>
    <cellStyle name="Normal 25 3 5 2 2 2" xfId="22006" xr:uid="{00000000-0005-0000-0000-0000DD550000}"/>
    <cellStyle name="Normal 25 3 5 2 3" xfId="22007" xr:uid="{00000000-0005-0000-0000-0000DE550000}"/>
    <cellStyle name="Normal 25 3 5 3" xfId="22008" xr:uid="{00000000-0005-0000-0000-0000DF550000}"/>
    <cellStyle name="Normal 25 3 5 3 2" xfId="22009" xr:uid="{00000000-0005-0000-0000-0000E0550000}"/>
    <cellStyle name="Normal 25 3 5 3 2 2" xfId="22010" xr:uid="{00000000-0005-0000-0000-0000E1550000}"/>
    <cellStyle name="Normal 25 3 5 3 3" xfId="22011" xr:uid="{00000000-0005-0000-0000-0000E2550000}"/>
    <cellStyle name="Normal 25 3 5 4" xfId="22012" xr:uid="{00000000-0005-0000-0000-0000E3550000}"/>
    <cellStyle name="Normal 25 3 5 4 2" xfId="22013" xr:uid="{00000000-0005-0000-0000-0000E4550000}"/>
    <cellStyle name="Normal 25 3 5 4 2 2" xfId="22014" xr:uid="{00000000-0005-0000-0000-0000E5550000}"/>
    <cellStyle name="Normal 25 3 5 4 3" xfId="22015" xr:uid="{00000000-0005-0000-0000-0000E6550000}"/>
    <cellStyle name="Normal 25 3 5 5" xfId="22016" xr:uid="{00000000-0005-0000-0000-0000E7550000}"/>
    <cellStyle name="Normal 25 3 5 5 2" xfId="22017" xr:uid="{00000000-0005-0000-0000-0000E8550000}"/>
    <cellStyle name="Normal 25 3 5 6" xfId="22018" xr:uid="{00000000-0005-0000-0000-0000E9550000}"/>
    <cellStyle name="Normal 25 3 5 6 2" xfId="22019" xr:uid="{00000000-0005-0000-0000-0000EA550000}"/>
    <cellStyle name="Normal 25 3 5 7" xfId="22020" xr:uid="{00000000-0005-0000-0000-0000EB550000}"/>
    <cellStyle name="Normal 25 3 6" xfId="22021" xr:uid="{00000000-0005-0000-0000-0000EC550000}"/>
    <cellStyle name="Normal 25 3 6 2" xfId="22022" xr:uid="{00000000-0005-0000-0000-0000ED550000}"/>
    <cellStyle name="Normal 25 3 6 2 2" xfId="22023" xr:uid="{00000000-0005-0000-0000-0000EE550000}"/>
    <cellStyle name="Normal 25 3 6 3" xfId="22024" xr:uid="{00000000-0005-0000-0000-0000EF550000}"/>
    <cellStyle name="Normal 25 3 7" xfId="22025" xr:uid="{00000000-0005-0000-0000-0000F0550000}"/>
    <cellStyle name="Normal 25 3 7 2" xfId="22026" xr:uid="{00000000-0005-0000-0000-0000F1550000}"/>
    <cellStyle name="Normal 25 3 7 2 2" xfId="22027" xr:uid="{00000000-0005-0000-0000-0000F2550000}"/>
    <cellStyle name="Normal 25 3 7 3" xfId="22028" xr:uid="{00000000-0005-0000-0000-0000F3550000}"/>
    <cellStyle name="Normal 25 3 8" xfId="22029" xr:uid="{00000000-0005-0000-0000-0000F4550000}"/>
    <cellStyle name="Normal 25 3 8 2" xfId="22030" xr:uid="{00000000-0005-0000-0000-0000F5550000}"/>
    <cellStyle name="Normal 25 3 8 2 2" xfId="22031" xr:uid="{00000000-0005-0000-0000-0000F6550000}"/>
    <cellStyle name="Normal 25 3 8 3" xfId="22032" xr:uid="{00000000-0005-0000-0000-0000F7550000}"/>
    <cellStyle name="Normal 25 3 9" xfId="22033" xr:uid="{00000000-0005-0000-0000-0000F8550000}"/>
    <cellStyle name="Normal 25 3 9 2" xfId="22034" xr:uid="{00000000-0005-0000-0000-0000F9550000}"/>
    <cellStyle name="Normal 25 4" xfId="22035" xr:uid="{00000000-0005-0000-0000-0000FA550000}"/>
    <cellStyle name="Normal 25 4 2" xfId="22036" xr:uid="{00000000-0005-0000-0000-0000FB550000}"/>
    <cellStyle name="Normal 25 4 2 2" xfId="22037" xr:uid="{00000000-0005-0000-0000-0000FC550000}"/>
    <cellStyle name="Normal 25 4 2 2 2" xfId="22038" xr:uid="{00000000-0005-0000-0000-0000FD550000}"/>
    <cellStyle name="Normal 25 4 2 2 2 2" xfId="22039" xr:uid="{00000000-0005-0000-0000-0000FE550000}"/>
    <cellStyle name="Normal 25 4 2 2 3" xfId="22040" xr:uid="{00000000-0005-0000-0000-0000FF550000}"/>
    <cellStyle name="Normal 25 4 2 3" xfId="22041" xr:uid="{00000000-0005-0000-0000-000000560000}"/>
    <cellStyle name="Normal 25 4 2 3 2" xfId="22042" xr:uid="{00000000-0005-0000-0000-000001560000}"/>
    <cellStyle name="Normal 25 4 2 3 2 2" xfId="22043" xr:uid="{00000000-0005-0000-0000-000002560000}"/>
    <cellStyle name="Normal 25 4 2 3 3" xfId="22044" xr:uid="{00000000-0005-0000-0000-000003560000}"/>
    <cellStyle name="Normal 25 4 2 4" xfId="22045" xr:uid="{00000000-0005-0000-0000-000004560000}"/>
    <cellStyle name="Normal 25 4 2 4 2" xfId="22046" xr:uid="{00000000-0005-0000-0000-000005560000}"/>
    <cellStyle name="Normal 25 4 2 4 2 2" xfId="22047" xr:uid="{00000000-0005-0000-0000-000006560000}"/>
    <cellStyle name="Normal 25 4 2 4 3" xfId="22048" xr:uid="{00000000-0005-0000-0000-000007560000}"/>
    <cellStyle name="Normal 25 4 2 5" xfId="22049" xr:uid="{00000000-0005-0000-0000-000008560000}"/>
    <cellStyle name="Normal 25 4 2 5 2" xfId="22050" xr:uid="{00000000-0005-0000-0000-000009560000}"/>
    <cellStyle name="Normal 25 4 2 6" xfId="22051" xr:uid="{00000000-0005-0000-0000-00000A560000}"/>
    <cellStyle name="Normal 25 4 2 6 2" xfId="22052" xr:uid="{00000000-0005-0000-0000-00000B560000}"/>
    <cellStyle name="Normal 25 4 2 7" xfId="22053" xr:uid="{00000000-0005-0000-0000-00000C560000}"/>
    <cellStyle name="Normal 25 4 3" xfId="22054" xr:uid="{00000000-0005-0000-0000-00000D560000}"/>
    <cellStyle name="Normal 25 4 3 2" xfId="22055" xr:uid="{00000000-0005-0000-0000-00000E560000}"/>
    <cellStyle name="Normal 25 4 3 2 2" xfId="22056" xr:uid="{00000000-0005-0000-0000-00000F560000}"/>
    <cellStyle name="Normal 25 4 3 2 2 2" xfId="22057" xr:uid="{00000000-0005-0000-0000-000010560000}"/>
    <cellStyle name="Normal 25 4 3 2 3" xfId="22058" xr:uid="{00000000-0005-0000-0000-000011560000}"/>
    <cellStyle name="Normal 25 4 3 3" xfId="22059" xr:uid="{00000000-0005-0000-0000-000012560000}"/>
    <cellStyle name="Normal 25 4 3 3 2" xfId="22060" xr:uid="{00000000-0005-0000-0000-000013560000}"/>
    <cellStyle name="Normal 25 4 3 3 2 2" xfId="22061" xr:uid="{00000000-0005-0000-0000-000014560000}"/>
    <cellStyle name="Normal 25 4 3 3 3" xfId="22062" xr:uid="{00000000-0005-0000-0000-000015560000}"/>
    <cellStyle name="Normal 25 4 3 4" xfId="22063" xr:uid="{00000000-0005-0000-0000-000016560000}"/>
    <cellStyle name="Normal 25 4 3 4 2" xfId="22064" xr:uid="{00000000-0005-0000-0000-000017560000}"/>
    <cellStyle name="Normal 25 4 3 4 2 2" xfId="22065" xr:uid="{00000000-0005-0000-0000-000018560000}"/>
    <cellStyle name="Normal 25 4 3 4 3" xfId="22066" xr:uid="{00000000-0005-0000-0000-000019560000}"/>
    <cellStyle name="Normal 25 4 3 5" xfId="22067" xr:uid="{00000000-0005-0000-0000-00001A560000}"/>
    <cellStyle name="Normal 25 4 3 5 2" xfId="22068" xr:uid="{00000000-0005-0000-0000-00001B560000}"/>
    <cellStyle name="Normal 25 4 3 6" xfId="22069" xr:uid="{00000000-0005-0000-0000-00001C560000}"/>
    <cellStyle name="Normal 25 4 3 6 2" xfId="22070" xr:uid="{00000000-0005-0000-0000-00001D560000}"/>
    <cellStyle name="Normal 25 4 3 7" xfId="22071" xr:uid="{00000000-0005-0000-0000-00001E560000}"/>
    <cellStyle name="Normal 25 4 4" xfId="22072" xr:uid="{00000000-0005-0000-0000-00001F560000}"/>
    <cellStyle name="Normal 25 4 4 2" xfId="22073" xr:uid="{00000000-0005-0000-0000-000020560000}"/>
    <cellStyle name="Normal 25 4 4 2 2" xfId="22074" xr:uid="{00000000-0005-0000-0000-000021560000}"/>
    <cellStyle name="Normal 25 4 4 3" xfId="22075" xr:uid="{00000000-0005-0000-0000-000022560000}"/>
    <cellStyle name="Normal 25 4 5" xfId="22076" xr:uid="{00000000-0005-0000-0000-000023560000}"/>
    <cellStyle name="Normal 25 4 5 2" xfId="22077" xr:uid="{00000000-0005-0000-0000-000024560000}"/>
    <cellStyle name="Normal 25 4 5 2 2" xfId="22078" xr:uid="{00000000-0005-0000-0000-000025560000}"/>
    <cellStyle name="Normal 25 4 5 3" xfId="22079" xr:uid="{00000000-0005-0000-0000-000026560000}"/>
    <cellStyle name="Normal 25 4 6" xfId="22080" xr:uid="{00000000-0005-0000-0000-000027560000}"/>
    <cellStyle name="Normal 25 4 6 2" xfId="22081" xr:uid="{00000000-0005-0000-0000-000028560000}"/>
    <cellStyle name="Normal 25 4 6 2 2" xfId="22082" xr:uid="{00000000-0005-0000-0000-000029560000}"/>
    <cellStyle name="Normal 25 4 6 3" xfId="22083" xr:uid="{00000000-0005-0000-0000-00002A560000}"/>
    <cellStyle name="Normal 25 4 7" xfId="22084" xr:uid="{00000000-0005-0000-0000-00002B560000}"/>
    <cellStyle name="Normal 25 4 7 2" xfId="22085" xr:uid="{00000000-0005-0000-0000-00002C560000}"/>
    <cellStyle name="Normal 25 4 8" xfId="22086" xr:uid="{00000000-0005-0000-0000-00002D560000}"/>
    <cellStyle name="Normal 25 4 8 2" xfId="22087" xr:uid="{00000000-0005-0000-0000-00002E560000}"/>
    <cellStyle name="Normal 25 4 9" xfId="22088" xr:uid="{00000000-0005-0000-0000-00002F560000}"/>
    <cellStyle name="Normal 25 5" xfId="22089" xr:uid="{00000000-0005-0000-0000-000030560000}"/>
    <cellStyle name="Normal 25 5 2" xfId="22090" xr:uid="{00000000-0005-0000-0000-000031560000}"/>
    <cellStyle name="Normal 25 5 2 2" xfId="22091" xr:uid="{00000000-0005-0000-0000-000032560000}"/>
    <cellStyle name="Normal 25 5 2 2 2" xfId="22092" xr:uid="{00000000-0005-0000-0000-000033560000}"/>
    <cellStyle name="Normal 25 5 2 2 2 2" xfId="22093" xr:uid="{00000000-0005-0000-0000-000034560000}"/>
    <cellStyle name="Normal 25 5 2 2 3" xfId="22094" xr:uid="{00000000-0005-0000-0000-000035560000}"/>
    <cellStyle name="Normal 25 5 2 3" xfId="22095" xr:uid="{00000000-0005-0000-0000-000036560000}"/>
    <cellStyle name="Normal 25 5 2 3 2" xfId="22096" xr:uid="{00000000-0005-0000-0000-000037560000}"/>
    <cellStyle name="Normal 25 5 2 3 2 2" xfId="22097" xr:uid="{00000000-0005-0000-0000-000038560000}"/>
    <cellStyle name="Normal 25 5 2 3 3" xfId="22098" xr:uid="{00000000-0005-0000-0000-000039560000}"/>
    <cellStyle name="Normal 25 5 2 4" xfId="22099" xr:uid="{00000000-0005-0000-0000-00003A560000}"/>
    <cellStyle name="Normal 25 5 2 4 2" xfId="22100" xr:uid="{00000000-0005-0000-0000-00003B560000}"/>
    <cellStyle name="Normal 25 5 2 4 2 2" xfId="22101" xr:uid="{00000000-0005-0000-0000-00003C560000}"/>
    <cellStyle name="Normal 25 5 2 4 3" xfId="22102" xr:uid="{00000000-0005-0000-0000-00003D560000}"/>
    <cellStyle name="Normal 25 5 2 5" xfId="22103" xr:uid="{00000000-0005-0000-0000-00003E560000}"/>
    <cellStyle name="Normal 25 5 2 5 2" xfId="22104" xr:uid="{00000000-0005-0000-0000-00003F560000}"/>
    <cellStyle name="Normal 25 5 2 6" xfId="22105" xr:uid="{00000000-0005-0000-0000-000040560000}"/>
    <cellStyle name="Normal 25 5 2 6 2" xfId="22106" xr:uid="{00000000-0005-0000-0000-000041560000}"/>
    <cellStyle name="Normal 25 5 2 7" xfId="22107" xr:uid="{00000000-0005-0000-0000-000042560000}"/>
    <cellStyle name="Normal 25 5 3" xfId="22108" xr:uid="{00000000-0005-0000-0000-000043560000}"/>
    <cellStyle name="Normal 25 5 3 2" xfId="22109" xr:uid="{00000000-0005-0000-0000-000044560000}"/>
    <cellStyle name="Normal 25 5 3 2 2" xfId="22110" xr:uid="{00000000-0005-0000-0000-000045560000}"/>
    <cellStyle name="Normal 25 5 3 3" xfId="22111" xr:uid="{00000000-0005-0000-0000-000046560000}"/>
    <cellStyle name="Normal 25 5 4" xfId="22112" xr:uid="{00000000-0005-0000-0000-000047560000}"/>
    <cellStyle name="Normal 25 5 4 2" xfId="22113" xr:uid="{00000000-0005-0000-0000-000048560000}"/>
    <cellStyle name="Normal 25 5 4 2 2" xfId="22114" xr:uid="{00000000-0005-0000-0000-000049560000}"/>
    <cellStyle name="Normal 25 5 4 3" xfId="22115" xr:uid="{00000000-0005-0000-0000-00004A560000}"/>
    <cellStyle name="Normal 25 5 5" xfId="22116" xr:uid="{00000000-0005-0000-0000-00004B560000}"/>
    <cellStyle name="Normal 25 5 5 2" xfId="22117" xr:uid="{00000000-0005-0000-0000-00004C560000}"/>
    <cellStyle name="Normal 25 5 5 2 2" xfId="22118" xr:uid="{00000000-0005-0000-0000-00004D560000}"/>
    <cellStyle name="Normal 25 5 5 3" xfId="22119" xr:uid="{00000000-0005-0000-0000-00004E560000}"/>
    <cellStyle name="Normal 25 5 6" xfId="22120" xr:uid="{00000000-0005-0000-0000-00004F560000}"/>
    <cellStyle name="Normal 25 5 6 2" xfId="22121" xr:uid="{00000000-0005-0000-0000-000050560000}"/>
    <cellStyle name="Normal 25 5 7" xfId="22122" xr:uid="{00000000-0005-0000-0000-000051560000}"/>
    <cellStyle name="Normal 25 5 7 2" xfId="22123" xr:uid="{00000000-0005-0000-0000-000052560000}"/>
    <cellStyle name="Normal 25 5 8" xfId="22124" xr:uid="{00000000-0005-0000-0000-000053560000}"/>
    <cellStyle name="Normal 25 6" xfId="22125" xr:uid="{00000000-0005-0000-0000-000054560000}"/>
    <cellStyle name="Normal 25 6 2" xfId="22126" xr:uid="{00000000-0005-0000-0000-000055560000}"/>
    <cellStyle name="Normal 25 6 2 2" xfId="22127" xr:uid="{00000000-0005-0000-0000-000056560000}"/>
    <cellStyle name="Normal 25 6 2 2 2" xfId="22128" xr:uid="{00000000-0005-0000-0000-000057560000}"/>
    <cellStyle name="Normal 25 6 2 3" xfId="22129" xr:uid="{00000000-0005-0000-0000-000058560000}"/>
    <cellStyle name="Normal 25 6 3" xfId="22130" xr:uid="{00000000-0005-0000-0000-000059560000}"/>
    <cellStyle name="Normal 25 6 3 2" xfId="22131" xr:uid="{00000000-0005-0000-0000-00005A560000}"/>
    <cellStyle name="Normal 25 6 3 2 2" xfId="22132" xr:uid="{00000000-0005-0000-0000-00005B560000}"/>
    <cellStyle name="Normal 25 6 3 3" xfId="22133" xr:uid="{00000000-0005-0000-0000-00005C560000}"/>
    <cellStyle name="Normal 25 6 4" xfId="22134" xr:uid="{00000000-0005-0000-0000-00005D560000}"/>
    <cellStyle name="Normal 25 6 4 2" xfId="22135" xr:uid="{00000000-0005-0000-0000-00005E560000}"/>
    <cellStyle name="Normal 25 6 4 2 2" xfId="22136" xr:uid="{00000000-0005-0000-0000-00005F560000}"/>
    <cellStyle name="Normal 25 6 4 3" xfId="22137" xr:uid="{00000000-0005-0000-0000-000060560000}"/>
    <cellStyle name="Normal 25 6 5" xfId="22138" xr:uid="{00000000-0005-0000-0000-000061560000}"/>
    <cellStyle name="Normal 25 6 5 2" xfId="22139" xr:uid="{00000000-0005-0000-0000-000062560000}"/>
    <cellStyle name="Normal 25 6 6" xfId="22140" xr:uid="{00000000-0005-0000-0000-000063560000}"/>
    <cellStyle name="Normal 25 6 6 2" xfId="22141" xr:uid="{00000000-0005-0000-0000-000064560000}"/>
    <cellStyle name="Normal 25 6 7" xfId="22142" xr:uid="{00000000-0005-0000-0000-000065560000}"/>
    <cellStyle name="Normal 25 7" xfId="22143" xr:uid="{00000000-0005-0000-0000-000066560000}"/>
    <cellStyle name="Normal 25 7 2" xfId="22144" xr:uid="{00000000-0005-0000-0000-000067560000}"/>
    <cellStyle name="Normal 25 7 2 2" xfId="22145" xr:uid="{00000000-0005-0000-0000-000068560000}"/>
    <cellStyle name="Normal 25 7 2 2 2" xfId="22146" xr:uid="{00000000-0005-0000-0000-000069560000}"/>
    <cellStyle name="Normal 25 7 2 3" xfId="22147" xr:uid="{00000000-0005-0000-0000-00006A560000}"/>
    <cellStyle name="Normal 25 7 3" xfId="22148" xr:uid="{00000000-0005-0000-0000-00006B560000}"/>
    <cellStyle name="Normal 25 7 3 2" xfId="22149" xr:uid="{00000000-0005-0000-0000-00006C560000}"/>
    <cellStyle name="Normal 25 7 3 2 2" xfId="22150" xr:uid="{00000000-0005-0000-0000-00006D560000}"/>
    <cellStyle name="Normal 25 7 3 3" xfId="22151" xr:uid="{00000000-0005-0000-0000-00006E560000}"/>
    <cellStyle name="Normal 25 7 4" xfId="22152" xr:uid="{00000000-0005-0000-0000-00006F560000}"/>
    <cellStyle name="Normal 25 7 4 2" xfId="22153" xr:uid="{00000000-0005-0000-0000-000070560000}"/>
    <cellStyle name="Normal 25 7 4 2 2" xfId="22154" xr:uid="{00000000-0005-0000-0000-000071560000}"/>
    <cellStyle name="Normal 25 7 4 3" xfId="22155" xr:uid="{00000000-0005-0000-0000-000072560000}"/>
    <cellStyle name="Normal 25 7 5" xfId="22156" xr:uid="{00000000-0005-0000-0000-000073560000}"/>
    <cellStyle name="Normal 25 7 5 2" xfId="22157" xr:uid="{00000000-0005-0000-0000-000074560000}"/>
    <cellStyle name="Normal 25 7 6" xfId="22158" xr:uid="{00000000-0005-0000-0000-000075560000}"/>
    <cellStyle name="Normal 25 7 6 2" xfId="22159" xr:uid="{00000000-0005-0000-0000-000076560000}"/>
    <cellStyle name="Normal 25 7 7" xfId="22160" xr:uid="{00000000-0005-0000-0000-000077560000}"/>
    <cellStyle name="Normal 25 8" xfId="22161" xr:uid="{00000000-0005-0000-0000-000078560000}"/>
    <cellStyle name="Normal 25 8 2" xfId="22162" xr:uid="{00000000-0005-0000-0000-000079560000}"/>
    <cellStyle name="Normal 25 8 2 2" xfId="22163" xr:uid="{00000000-0005-0000-0000-00007A560000}"/>
    <cellStyle name="Normal 25 8 3" xfId="22164" xr:uid="{00000000-0005-0000-0000-00007B560000}"/>
    <cellStyle name="Normal 25 9" xfId="22165" xr:uid="{00000000-0005-0000-0000-00007C560000}"/>
    <cellStyle name="Normal 25 9 2" xfId="22166" xr:uid="{00000000-0005-0000-0000-00007D560000}"/>
    <cellStyle name="Normal 25 9 2 2" xfId="22167" xr:uid="{00000000-0005-0000-0000-00007E560000}"/>
    <cellStyle name="Normal 25 9 3" xfId="22168" xr:uid="{00000000-0005-0000-0000-00007F560000}"/>
    <cellStyle name="Normal 25_Confidential Information" xfId="22169" xr:uid="{00000000-0005-0000-0000-000080560000}"/>
    <cellStyle name="Normal 26" xfId="523" xr:uid="{00000000-0005-0000-0000-000081560000}"/>
    <cellStyle name="Normal 26 10" xfId="22170" xr:uid="{00000000-0005-0000-0000-000082560000}"/>
    <cellStyle name="Normal 26 10 2" xfId="22171" xr:uid="{00000000-0005-0000-0000-000083560000}"/>
    <cellStyle name="Normal 26 10 2 2" xfId="22172" xr:uid="{00000000-0005-0000-0000-000084560000}"/>
    <cellStyle name="Normal 26 10 3" xfId="22173" xr:uid="{00000000-0005-0000-0000-000085560000}"/>
    <cellStyle name="Normal 26 11" xfId="22174" xr:uid="{00000000-0005-0000-0000-000086560000}"/>
    <cellStyle name="Normal 26 11 2" xfId="22175" xr:uid="{00000000-0005-0000-0000-000087560000}"/>
    <cellStyle name="Normal 26 12" xfId="22176" xr:uid="{00000000-0005-0000-0000-000088560000}"/>
    <cellStyle name="Normal 26 12 2" xfId="22177" xr:uid="{00000000-0005-0000-0000-000089560000}"/>
    <cellStyle name="Normal 26 13" xfId="22178" xr:uid="{00000000-0005-0000-0000-00008A560000}"/>
    <cellStyle name="Normal 26 2" xfId="524" xr:uid="{00000000-0005-0000-0000-00008B560000}"/>
    <cellStyle name="Normal 26 2 10" xfId="22179" xr:uid="{00000000-0005-0000-0000-00008C560000}"/>
    <cellStyle name="Normal 26 2 10 2" xfId="22180" xr:uid="{00000000-0005-0000-0000-00008D560000}"/>
    <cellStyle name="Normal 26 2 11" xfId="22181" xr:uid="{00000000-0005-0000-0000-00008E560000}"/>
    <cellStyle name="Normal 26 2 2" xfId="22182" xr:uid="{00000000-0005-0000-0000-00008F560000}"/>
    <cellStyle name="Normal 26 2 2 2" xfId="22183" xr:uid="{00000000-0005-0000-0000-000090560000}"/>
    <cellStyle name="Normal 26 2 2 2 2" xfId="22184" xr:uid="{00000000-0005-0000-0000-000091560000}"/>
    <cellStyle name="Normal 26 2 2 2 2 2" xfId="22185" xr:uid="{00000000-0005-0000-0000-000092560000}"/>
    <cellStyle name="Normal 26 2 2 2 2 2 2" xfId="22186" xr:uid="{00000000-0005-0000-0000-000093560000}"/>
    <cellStyle name="Normal 26 2 2 2 2 3" xfId="22187" xr:uid="{00000000-0005-0000-0000-000094560000}"/>
    <cellStyle name="Normal 26 2 2 2 3" xfId="22188" xr:uid="{00000000-0005-0000-0000-000095560000}"/>
    <cellStyle name="Normal 26 2 2 2 3 2" xfId="22189" xr:uid="{00000000-0005-0000-0000-000096560000}"/>
    <cellStyle name="Normal 26 2 2 2 3 2 2" xfId="22190" xr:uid="{00000000-0005-0000-0000-000097560000}"/>
    <cellStyle name="Normal 26 2 2 2 3 3" xfId="22191" xr:uid="{00000000-0005-0000-0000-000098560000}"/>
    <cellStyle name="Normal 26 2 2 2 4" xfId="22192" xr:uid="{00000000-0005-0000-0000-000099560000}"/>
    <cellStyle name="Normal 26 2 2 2 4 2" xfId="22193" xr:uid="{00000000-0005-0000-0000-00009A560000}"/>
    <cellStyle name="Normal 26 2 2 2 4 2 2" xfId="22194" xr:uid="{00000000-0005-0000-0000-00009B560000}"/>
    <cellStyle name="Normal 26 2 2 2 4 3" xfId="22195" xr:uid="{00000000-0005-0000-0000-00009C560000}"/>
    <cellStyle name="Normal 26 2 2 2 5" xfId="22196" xr:uid="{00000000-0005-0000-0000-00009D560000}"/>
    <cellStyle name="Normal 26 2 2 2 5 2" xfId="22197" xr:uid="{00000000-0005-0000-0000-00009E560000}"/>
    <cellStyle name="Normal 26 2 2 2 6" xfId="22198" xr:uid="{00000000-0005-0000-0000-00009F560000}"/>
    <cellStyle name="Normal 26 2 2 2 6 2" xfId="22199" xr:uid="{00000000-0005-0000-0000-0000A0560000}"/>
    <cellStyle name="Normal 26 2 2 2 7" xfId="22200" xr:uid="{00000000-0005-0000-0000-0000A1560000}"/>
    <cellStyle name="Normal 26 2 2 3" xfId="22201" xr:uid="{00000000-0005-0000-0000-0000A2560000}"/>
    <cellStyle name="Normal 26 2 2 3 2" xfId="22202" xr:uid="{00000000-0005-0000-0000-0000A3560000}"/>
    <cellStyle name="Normal 26 2 2 3 2 2" xfId="22203" xr:uid="{00000000-0005-0000-0000-0000A4560000}"/>
    <cellStyle name="Normal 26 2 2 3 2 2 2" xfId="22204" xr:uid="{00000000-0005-0000-0000-0000A5560000}"/>
    <cellStyle name="Normal 26 2 2 3 2 3" xfId="22205" xr:uid="{00000000-0005-0000-0000-0000A6560000}"/>
    <cellStyle name="Normal 26 2 2 3 3" xfId="22206" xr:uid="{00000000-0005-0000-0000-0000A7560000}"/>
    <cellStyle name="Normal 26 2 2 3 3 2" xfId="22207" xr:uid="{00000000-0005-0000-0000-0000A8560000}"/>
    <cellStyle name="Normal 26 2 2 3 3 2 2" xfId="22208" xr:uid="{00000000-0005-0000-0000-0000A9560000}"/>
    <cellStyle name="Normal 26 2 2 3 3 3" xfId="22209" xr:uid="{00000000-0005-0000-0000-0000AA560000}"/>
    <cellStyle name="Normal 26 2 2 3 4" xfId="22210" xr:uid="{00000000-0005-0000-0000-0000AB560000}"/>
    <cellStyle name="Normal 26 2 2 3 4 2" xfId="22211" xr:uid="{00000000-0005-0000-0000-0000AC560000}"/>
    <cellStyle name="Normal 26 2 2 3 4 2 2" xfId="22212" xr:uid="{00000000-0005-0000-0000-0000AD560000}"/>
    <cellStyle name="Normal 26 2 2 3 4 3" xfId="22213" xr:uid="{00000000-0005-0000-0000-0000AE560000}"/>
    <cellStyle name="Normal 26 2 2 3 5" xfId="22214" xr:uid="{00000000-0005-0000-0000-0000AF560000}"/>
    <cellStyle name="Normal 26 2 2 3 5 2" xfId="22215" xr:uid="{00000000-0005-0000-0000-0000B0560000}"/>
    <cellStyle name="Normal 26 2 2 3 6" xfId="22216" xr:uid="{00000000-0005-0000-0000-0000B1560000}"/>
    <cellStyle name="Normal 26 2 2 3 6 2" xfId="22217" xr:uid="{00000000-0005-0000-0000-0000B2560000}"/>
    <cellStyle name="Normal 26 2 2 3 7" xfId="22218" xr:uid="{00000000-0005-0000-0000-0000B3560000}"/>
    <cellStyle name="Normal 26 2 2 4" xfId="22219" xr:uid="{00000000-0005-0000-0000-0000B4560000}"/>
    <cellStyle name="Normal 26 2 2 4 2" xfId="22220" xr:uid="{00000000-0005-0000-0000-0000B5560000}"/>
    <cellStyle name="Normal 26 2 2 4 2 2" xfId="22221" xr:uid="{00000000-0005-0000-0000-0000B6560000}"/>
    <cellStyle name="Normal 26 2 2 4 3" xfId="22222" xr:uid="{00000000-0005-0000-0000-0000B7560000}"/>
    <cellStyle name="Normal 26 2 2 5" xfId="22223" xr:uid="{00000000-0005-0000-0000-0000B8560000}"/>
    <cellStyle name="Normal 26 2 2 5 2" xfId="22224" xr:uid="{00000000-0005-0000-0000-0000B9560000}"/>
    <cellStyle name="Normal 26 2 2 5 2 2" xfId="22225" xr:uid="{00000000-0005-0000-0000-0000BA560000}"/>
    <cellStyle name="Normal 26 2 2 5 3" xfId="22226" xr:uid="{00000000-0005-0000-0000-0000BB560000}"/>
    <cellStyle name="Normal 26 2 2 6" xfId="22227" xr:uid="{00000000-0005-0000-0000-0000BC560000}"/>
    <cellStyle name="Normal 26 2 2 6 2" xfId="22228" xr:uid="{00000000-0005-0000-0000-0000BD560000}"/>
    <cellStyle name="Normal 26 2 2 6 2 2" xfId="22229" xr:uid="{00000000-0005-0000-0000-0000BE560000}"/>
    <cellStyle name="Normal 26 2 2 6 3" xfId="22230" xr:uid="{00000000-0005-0000-0000-0000BF560000}"/>
    <cellStyle name="Normal 26 2 2 7" xfId="22231" xr:uid="{00000000-0005-0000-0000-0000C0560000}"/>
    <cellStyle name="Normal 26 2 2 7 2" xfId="22232" xr:uid="{00000000-0005-0000-0000-0000C1560000}"/>
    <cellStyle name="Normal 26 2 2 8" xfId="22233" xr:uid="{00000000-0005-0000-0000-0000C2560000}"/>
    <cellStyle name="Normal 26 2 2 8 2" xfId="22234" xr:uid="{00000000-0005-0000-0000-0000C3560000}"/>
    <cellStyle name="Normal 26 2 2 9" xfId="22235" xr:uid="{00000000-0005-0000-0000-0000C4560000}"/>
    <cellStyle name="Normal 26 2 3" xfId="22236" xr:uid="{00000000-0005-0000-0000-0000C5560000}"/>
    <cellStyle name="Normal 26 2 3 2" xfId="22237" xr:uid="{00000000-0005-0000-0000-0000C6560000}"/>
    <cellStyle name="Normal 26 2 3 2 2" xfId="22238" xr:uid="{00000000-0005-0000-0000-0000C7560000}"/>
    <cellStyle name="Normal 26 2 3 2 2 2" xfId="22239" xr:uid="{00000000-0005-0000-0000-0000C8560000}"/>
    <cellStyle name="Normal 26 2 3 2 2 2 2" xfId="22240" xr:uid="{00000000-0005-0000-0000-0000C9560000}"/>
    <cellStyle name="Normal 26 2 3 2 2 3" xfId="22241" xr:uid="{00000000-0005-0000-0000-0000CA560000}"/>
    <cellStyle name="Normal 26 2 3 2 3" xfId="22242" xr:uid="{00000000-0005-0000-0000-0000CB560000}"/>
    <cellStyle name="Normal 26 2 3 2 3 2" xfId="22243" xr:uid="{00000000-0005-0000-0000-0000CC560000}"/>
    <cellStyle name="Normal 26 2 3 2 3 2 2" xfId="22244" xr:uid="{00000000-0005-0000-0000-0000CD560000}"/>
    <cellStyle name="Normal 26 2 3 2 3 3" xfId="22245" xr:uid="{00000000-0005-0000-0000-0000CE560000}"/>
    <cellStyle name="Normal 26 2 3 2 4" xfId="22246" xr:uid="{00000000-0005-0000-0000-0000CF560000}"/>
    <cellStyle name="Normal 26 2 3 2 4 2" xfId="22247" xr:uid="{00000000-0005-0000-0000-0000D0560000}"/>
    <cellStyle name="Normal 26 2 3 2 4 2 2" xfId="22248" xr:uid="{00000000-0005-0000-0000-0000D1560000}"/>
    <cellStyle name="Normal 26 2 3 2 4 3" xfId="22249" xr:uid="{00000000-0005-0000-0000-0000D2560000}"/>
    <cellStyle name="Normal 26 2 3 2 5" xfId="22250" xr:uid="{00000000-0005-0000-0000-0000D3560000}"/>
    <cellStyle name="Normal 26 2 3 2 5 2" xfId="22251" xr:uid="{00000000-0005-0000-0000-0000D4560000}"/>
    <cellStyle name="Normal 26 2 3 2 6" xfId="22252" xr:uid="{00000000-0005-0000-0000-0000D5560000}"/>
    <cellStyle name="Normal 26 2 3 2 6 2" xfId="22253" xr:uid="{00000000-0005-0000-0000-0000D6560000}"/>
    <cellStyle name="Normal 26 2 3 2 7" xfId="22254" xr:uid="{00000000-0005-0000-0000-0000D7560000}"/>
    <cellStyle name="Normal 26 2 3 3" xfId="22255" xr:uid="{00000000-0005-0000-0000-0000D8560000}"/>
    <cellStyle name="Normal 26 2 3 3 2" xfId="22256" xr:uid="{00000000-0005-0000-0000-0000D9560000}"/>
    <cellStyle name="Normal 26 2 3 3 2 2" xfId="22257" xr:uid="{00000000-0005-0000-0000-0000DA560000}"/>
    <cellStyle name="Normal 26 2 3 3 3" xfId="22258" xr:uid="{00000000-0005-0000-0000-0000DB560000}"/>
    <cellStyle name="Normal 26 2 3 4" xfId="22259" xr:uid="{00000000-0005-0000-0000-0000DC560000}"/>
    <cellStyle name="Normal 26 2 3 4 2" xfId="22260" xr:uid="{00000000-0005-0000-0000-0000DD560000}"/>
    <cellStyle name="Normal 26 2 3 4 2 2" xfId="22261" xr:uid="{00000000-0005-0000-0000-0000DE560000}"/>
    <cellStyle name="Normal 26 2 3 4 3" xfId="22262" xr:uid="{00000000-0005-0000-0000-0000DF560000}"/>
    <cellStyle name="Normal 26 2 3 5" xfId="22263" xr:uid="{00000000-0005-0000-0000-0000E0560000}"/>
    <cellStyle name="Normal 26 2 3 5 2" xfId="22264" xr:uid="{00000000-0005-0000-0000-0000E1560000}"/>
    <cellStyle name="Normal 26 2 3 5 2 2" xfId="22265" xr:uid="{00000000-0005-0000-0000-0000E2560000}"/>
    <cellStyle name="Normal 26 2 3 5 3" xfId="22266" xr:uid="{00000000-0005-0000-0000-0000E3560000}"/>
    <cellStyle name="Normal 26 2 3 6" xfId="22267" xr:uid="{00000000-0005-0000-0000-0000E4560000}"/>
    <cellStyle name="Normal 26 2 3 6 2" xfId="22268" xr:uid="{00000000-0005-0000-0000-0000E5560000}"/>
    <cellStyle name="Normal 26 2 3 7" xfId="22269" xr:uid="{00000000-0005-0000-0000-0000E6560000}"/>
    <cellStyle name="Normal 26 2 3 7 2" xfId="22270" xr:uid="{00000000-0005-0000-0000-0000E7560000}"/>
    <cellStyle name="Normal 26 2 3 8" xfId="22271" xr:uid="{00000000-0005-0000-0000-0000E8560000}"/>
    <cellStyle name="Normal 26 2 4" xfId="22272" xr:uid="{00000000-0005-0000-0000-0000E9560000}"/>
    <cellStyle name="Normal 26 2 4 2" xfId="22273" xr:uid="{00000000-0005-0000-0000-0000EA560000}"/>
    <cellStyle name="Normal 26 2 4 2 2" xfId="22274" xr:uid="{00000000-0005-0000-0000-0000EB560000}"/>
    <cellStyle name="Normal 26 2 4 2 2 2" xfId="22275" xr:uid="{00000000-0005-0000-0000-0000EC560000}"/>
    <cellStyle name="Normal 26 2 4 2 3" xfId="22276" xr:uid="{00000000-0005-0000-0000-0000ED560000}"/>
    <cellStyle name="Normal 26 2 4 3" xfId="22277" xr:uid="{00000000-0005-0000-0000-0000EE560000}"/>
    <cellStyle name="Normal 26 2 4 3 2" xfId="22278" xr:uid="{00000000-0005-0000-0000-0000EF560000}"/>
    <cellStyle name="Normal 26 2 4 3 2 2" xfId="22279" xr:uid="{00000000-0005-0000-0000-0000F0560000}"/>
    <cellStyle name="Normal 26 2 4 3 3" xfId="22280" xr:uid="{00000000-0005-0000-0000-0000F1560000}"/>
    <cellStyle name="Normal 26 2 4 4" xfId="22281" xr:uid="{00000000-0005-0000-0000-0000F2560000}"/>
    <cellStyle name="Normal 26 2 4 4 2" xfId="22282" xr:uid="{00000000-0005-0000-0000-0000F3560000}"/>
    <cellStyle name="Normal 26 2 4 4 2 2" xfId="22283" xr:uid="{00000000-0005-0000-0000-0000F4560000}"/>
    <cellStyle name="Normal 26 2 4 4 3" xfId="22284" xr:uid="{00000000-0005-0000-0000-0000F5560000}"/>
    <cellStyle name="Normal 26 2 4 5" xfId="22285" xr:uid="{00000000-0005-0000-0000-0000F6560000}"/>
    <cellStyle name="Normal 26 2 4 5 2" xfId="22286" xr:uid="{00000000-0005-0000-0000-0000F7560000}"/>
    <cellStyle name="Normal 26 2 4 6" xfId="22287" xr:uid="{00000000-0005-0000-0000-0000F8560000}"/>
    <cellStyle name="Normal 26 2 4 6 2" xfId="22288" xr:uid="{00000000-0005-0000-0000-0000F9560000}"/>
    <cellStyle name="Normal 26 2 4 7" xfId="22289" xr:uid="{00000000-0005-0000-0000-0000FA560000}"/>
    <cellStyle name="Normal 26 2 5" xfId="22290" xr:uid="{00000000-0005-0000-0000-0000FB560000}"/>
    <cellStyle name="Normal 26 2 5 2" xfId="22291" xr:uid="{00000000-0005-0000-0000-0000FC560000}"/>
    <cellStyle name="Normal 26 2 5 2 2" xfId="22292" xr:uid="{00000000-0005-0000-0000-0000FD560000}"/>
    <cellStyle name="Normal 26 2 5 2 2 2" xfId="22293" xr:uid="{00000000-0005-0000-0000-0000FE560000}"/>
    <cellStyle name="Normal 26 2 5 2 3" xfId="22294" xr:uid="{00000000-0005-0000-0000-0000FF560000}"/>
    <cellStyle name="Normal 26 2 5 3" xfId="22295" xr:uid="{00000000-0005-0000-0000-000000570000}"/>
    <cellStyle name="Normal 26 2 5 3 2" xfId="22296" xr:uid="{00000000-0005-0000-0000-000001570000}"/>
    <cellStyle name="Normal 26 2 5 3 2 2" xfId="22297" xr:uid="{00000000-0005-0000-0000-000002570000}"/>
    <cellStyle name="Normal 26 2 5 3 3" xfId="22298" xr:uid="{00000000-0005-0000-0000-000003570000}"/>
    <cellStyle name="Normal 26 2 5 4" xfId="22299" xr:uid="{00000000-0005-0000-0000-000004570000}"/>
    <cellStyle name="Normal 26 2 5 4 2" xfId="22300" xr:uid="{00000000-0005-0000-0000-000005570000}"/>
    <cellStyle name="Normal 26 2 5 4 2 2" xfId="22301" xr:uid="{00000000-0005-0000-0000-000006570000}"/>
    <cellStyle name="Normal 26 2 5 4 3" xfId="22302" xr:uid="{00000000-0005-0000-0000-000007570000}"/>
    <cellStyle name="Normal 26 2 5 5" xfId="22303" xr:uid="{00000000-0005-0000-0000-000008570000}"/>
    <cellStyle name="Normal 26 2 5 5 2" xfId="22304" xr:uid="{00000000-0005-0000-0000-000009570000}"/>
    <cellStyle name="Normal 26 2 5 6" xfId="22305" xr:uid="{00000000-0005-0000-0000-00000A570000}"/>
    <cellStyle name="Normal 26 2 5 6 2" xfId="22306" xr:uid="{00000000-0005-0000-0000-00000B570000}"/>
    <cellStyle name="Normal 26 2 5 7" xfId="22307" xr:uid="{00000000-0005-0000-0000-00000C570000}"/>
    <cellStyle name="Normal 26 2 6" xfId="22308" xr:uid="{00000000-0005-0000-0000-00000D570000}"/>
    <cellStyle name="Normal 26 2 6 2" xfId="22309" xr:uid="{00000000-0005-0000-0000-00000E570000}"/>
    <cellStyle name="Normal 26 2 6 2 2" xfId="22310" xr:uid="{00000000-0005-0000-0000-00000F570000}"/>
    <cellStyle name="Normal 26 2 6 3" xfId="22311" xr:uid="{00000000-0005-0000-0000-000010570000}"/>
    <cellStyle name="Normal 26 2 7" xfId="22312" xr:uid="{00000000-0005-0000-0000-000011570000}"/>
    <cellStyle name="Normal 26 2 7 2" xfId="22313" xr:uid="{00000000-0005-0000-0000-000012570000}"/>
    <cellStyle name="Normal 26 2 7 2 2" xfId="22314" xr:uid="{00000000-0005-0000-0000-000013570000}"/>
    <cellStyle name="Normal 26 2 7 3" xfId="22315" xr:uid="{00000000-0005-0000-0000-000014570000}"/>
    <cellStyle name="Normal 26 2 8" xfId="22316" xr:uid="{00000000-0005-0000-0000-000015570000}"/>
    <cellStyle name="Normal 26 2 8 2" xfId="22317" xr:uid="{00000000-0005-0000-0000-000016570000}"/>
    <cellStyle name="Normal 26 2 8 2 2" xfId="22318" xr:uid="{00000000-0005-0000-0000-000017570000}"/>
    <cellStyle name="Normal 26 2 8 3" xfId="22319" xr:uid="{00000000-0005-0000-0000-000018570000}"/>
    <cellStyle name="Normal 26 2 9" xfId="22320" xr:uid="{00000000-0005-0000-0000-000019570000}"/>
    <cellStyle name="Normal 26 2 9 2" xfId="22321" xr:uid="{00000000-0005-0000-0000-00001A570000}"/>
    <cellStyle name="Normal 26 3" xfId="525" xr:uid="{00000000-0005-0000-0000-00001B570000}"/>
    <cellStyle name="Normal 26 3 10" xfId="22322" xr:uid="{00000000-0005-0000-0000-00001C570000}"/>
    <cellStyle name="Normal 26 3 10 2" xfId="22323" xr:uid="{00000000-0005-0000-0000-00001D570000}"/>
    <cellStyle name="Normal 26 3 11" xfId="22324" xr:uid="{00000000-0005-0000-0000-00001E570000}"/>
    <cellStyle name="Normal 26 3 2" xfId="22325" xr:uid="{00000000-0005-0000-0000-00001F570000}"/>
    <cellStyle name="Normal 26 3 2 2" xfId="22326" xr:uid="{00000000-0005-0000-0000-000020570000}"/>
    <cellStyle name="Normal 26 3 2 2 2" xfId="22327" xr:uid="{00000000-0005-0000-0000-000021570000}"/>
    <cellStyle name="Normal 26 3 2 2 2 2" xfId="22328" xr:uid="{00000000-0005-0000-0000-000022570000}"/>
    <cellStyle name="Normal 26 3 2 2 2 2 2" xfId="22329" xr:uid="{00000000-0005-0000-0000-000023570000}"/>
    <cellStyle name="Normal 26 3 2 2 2 3" xfId="22330" xr:uid="{00000000-0005-0000-0000-000024570000}"/>
    <cellStyle name="Normal 26 3 2 2 3" xfId="22331" xr:uid="{00000000-0005-0000-0000-000025570000}"/>
    <cellStyle name="Normal 26 3 2 2 3 2" xfId="22332" xr:uid="{00000000-0005-0000-0000-000026570000}"/>
    <cellStyle name="Normal 26 3 2 2 3 2 2" xfId="22333" xr:uid="{00000000-0005-0000-0000-000027570000}"/>
    <cellStyle name="Normal 26 3 2 2 3 3" xfId="22334" xr:uid="{00000000-0005-0000-0000-000028570000}"/>
    <cellStyle name="Normal 26 3 2 2 4" xfId="22335" xr:uid="{00000000-0005-0000-0000-000029570000}"/>
    <cellStyle name="Normal 26 3 2 2 4 2" xfId="22336" xr:uid="{00000000-0005-0000-0000-00002A570000}"/>
    <cellStyle name="Normal 26 3 2 2 4 2 2" xfId="22337" xr:uid="{00000000-0005-0000-0000-00002B570000}"/>
    <cellStyle name="Normal 26 3 2 2 4 3" xfId="22338" xr:uid="{00000000-0005-0000-0000-00002C570000}"/>
    <cellStyle name="Normal 26 3 2 2 5" xfId="22339" xr:uid="{00000000-0005-0000-0000-00002D570000}"/>
    <cellStyle name="Normal 26 3 2 2 5 2" xfId="22340" xr:uid="{00000000-0005-0000-0000-00002E570000}"/>
    <cellStyle name="Normal 26 3 2 2 6" xfId="22341" xr:uid="{00000000-0005-0000-0000-00002F570000}"/>
    <cellStyle name="Normal 26 3 2 2 6 2" xfId="22342" xr:uid="{00000000-0005-0000-0000-000030570000}"/>
    <cellStyle name="Normal 26 3 2 2 7" xfId="22343" xr:uid="{00000000-0005-0000-0000-000031570000}"/>
    <cellStyle name="Normal 26 3 2 3" xfId="22344" xr:uid="{00000000-0005-0000-0000-000032570000}"/>
    <cellStyle name="Normal 26 3 2 3 2" xfId="22345" xr:uid="{00000000-0005-0000-0000-000033570000}"/>
    <cellStyle name="Normal 26 3 2 3 2 2" xfId="22346" xr:uid="{00000000-0005-0000-0000-000034570000}"/>
    <cellStyle name="Normal 26 3 2 3 2 2 2" xfId="22347" xr:uid="{00000000-0005-0000-0000-000035570000}"/>
    <cellStyle name="Normal 26 3 2 3 2 3" xfId="22348" xr:uid="{00000000-0005-0000-0000-000036570000}"/>
    <cellStyle name="Normal 26 3 2 3 3" xfId="22349" xr:uid="{00000000-0005-0000-0000-000037570000}"/>
    <cellStyle name="Normal 26 3 2 3 3 2" xfId="22350" xr:uid="{00000000-0005-0000-0000-000038570000}"/>
    <cellStyle name="Normal 26 3 2 3 3 2 2" xfId="22351" xr:uid="{00000000-0005-0000-0000-000039570000}"/>
    <cellStyle name="Normal 26 3 2 3 3 3" xfId="22352" xr:uid="{00000000-0005-0000-0000-00003A570000}"/>
    <cellStyle name="Normal 26 3 2 3 4" xfId="22353" xr:uid="{00000000-0005-0000-0000-00003B570000}"/>
    <cellStyle name="Normal 26 3 2 3 4 2" xfId="22354" xr:uid="{00000000-0005-0000-0000-00003C570000}"/>
    <cellStyle name="Normal 26 3 2 3 4 2 2" xfId="22355" xr:uid="{00000000-0005-0000-0000-00003D570000}"/>
    <cellStyle name="Normal 26 3 2 3 4 3" xfId="22356" xr:uid="{00000000-0005-0000-0000-00003E570000}"/>
    <cellStyle name="Normal 26 3 2 3 5" xfId="22357" xr:uid="{00000000-0005-0000-0000-00003F570000}"/>
    <cellStyle name="Normal 26 3 2 3 5 2" xfId="22358" xr:uid="{00000000-0005-0000-0000-000040570000}"/>
    <cellStyle name="Normal 26 3 2 3 6" xfId="22359" xr:uid="{00000000-0005-0000-0000-000041570000}"/>
    <cellStyle name="Normal 26 3 2 3 6 2" xfId="22360" xr:uid="{00000000-0005-0000-0000-000042570000}"/>
    <cellStyle name="Normal 26 3 2 3 7" xfId="22361" xr:uid="{00000000-0005-0000-0000-000043570000}"/>
    <cellStyle name="Normal 26 3 2 4" xfId="22362" xr:uid="{00000000-0005-0000-0000-000044570000}"/>
    <cellStyle name="Normal 26 3 2 4 2" xfId="22363" xr:uid="{00000000-0005-0000-0000-000045570000}"/>
    <cellStyle name="Normal 26 3 2 4 2 2" xfId="22364" xr:uid="{00000000-0005-0000-0000-000046570000}"/>
    <cellStyle name="Normal 26 3 2 4 3" xfId="22365" xr:uid="{00000000-0005-0000-0000-000047570000}"/>
    <cellStyle name="Normal 26 3 2 5" xfId="22366" xr:uid="{00000000-0005-0000-0000-000048570000}"/>
    <cellStyle name="Normal 26 3 2 5 2" xfId="22367" xr:uid="{00000000-0005-0000-0000-000049570000}"/>
    <cellStyle name="Normal 26 3 2 5 2 2" xfId="22368" xr:uid="{00000000-0005-0000-0000-00004A570000}"/>
    <cellStyle name="Normal 26 3 2 5 3" xfId="22369" xr:uid="{00000000-0005-0000-0000-00004B570000}"/>
    <cellStyle name="Normal 26 3 2 6" xfId="22370" xr:uid="{00000000-0005-0000-0000-00004C570000}"/>
    <cellStyle name="Normal 26 3 2 6 2" xfId="22371" xr:uid="{00000000-0005-0000-0000-00004D570000}"/>
    <cellStyle name="Normal 26 3 2 6 2 2" xfId="22372" xr:uid="{00000000-0005-0000-0000-00004E570000}"/>
    <cellStyle name="Normal 26 3 2 6 3" xfId="22373" xr:uid="{00000000-0005-0000-0000-00004F570000}"/>
    <cellStyle name="Normal 26 3 2 7" xfId="22374" xr:uid="{00000000-0005-0000-0000-000050570000}"/>
    <cellStyle name="Normal 26 3 2 7 2" xfId="22375" xr:uid="{00000000-0005-0000-0000-000051570000}"/>
    <cellStyle name="Normal 26 3 2 8" xfId="22376" xr:uid="{00000000-0005-0000-0000-000052570000}"/>
    <cellStyle name="Normal 26 3 2 8 2" xfId="22377" xr:uid="{00000000-0005-0000-0000-000053570000}"/>
    <cellStyle name="Normal 26 3 2 9" xfId="22378" xr:uid="{00000000-0005-0000-0000-000054570000}"/>
    <cellStyle name="Normal 26 3 3" xfId="22379" xr:uid="{00000000-0005-0000-0000-000055570000}"/>
    <cellStyle name="Normal 26 3 3 2" xfId="22380" xr:uid="{00000000-0005-0000-0000-000056570000}"/>
    <cellStyle name="Normal 26 3 3 2 2" xfId="22381" xr:uid="{00000000-0005-0000-0000-000057570000}"/>
    <cellStyle name="Normal 26 3 3 2 2 2" xfId="22382" xr:uid="{00000000-0005-0000-0000-000058570000}"/>
    <cellStyle name="Normal 26 3 3 2 2 2 2" xfId="22383" xr:uid="{00000000-0005-0000-0000-000059570000}"/>
    <cellStyle name="Normal 26 3 3 2 2 3" xfId="22384" xr:uid="{00000000-0005-0000-0000-00005A570000}"/>
    <cellStyle name="Normal 26 3 3 2 3" xfId="22385" xr:uid="{00000000-0005-0000-0000-00005B570000}"/>
    <cellStyle name="Normal 26 3 3 2 3 2" xfId="22386" xr:uid="{00000000-0005-0000-0000-00005C570000}"/>
    <cellStyle name="Normal 26 3 3 2 3 2 2" xfId="22387" xr:uid="{00000000-0005-0000-0000-00005D570000}"/>
    <cellStyle name="Normal 26 3 3 2 3 3" xfId="22388" xr:uid="{00000000-0005-0000-0000-00005E570000}"/>
    <cellStyle name="Normal 26 3 3 2 4" xfId="22389" xr:uid="{00000000-0005-0000-0000-00005F570000}"/>
    <cellStyle name="Normal 26 3 3 2 4 2" xfId="22390" xr:uid="{00000000-0005-0000-0000-000060570000}"/>
    <cellStyle name="Normal 26 3 3 2 4 2 2" xfId="22391" xr:uid="{00000000-0005-0000-0000-000061570000}"/>
    <cellStyle name="Normal 26 3 3 2 4 3" xfId="22392" xr:uid="{00000000-0005-0000-0000-000062570000}"/>
    <cellStyle name="Normal 26 3 3 2 5" xfId="22393" xr:uid="{00000000-0005-0000-0000-000063570000}"/>
    <cellStyle name="Normal 26 3 3 2 5 2" xfId="22394" xr:uid="{00000000-0005-0000-0000-000064570000}"/>
    <cellStyle name="Normal 26 3 3 2 6" xfId="22395" xr:uid="{00000000-0005-0000-0000-000065570000}"/>
    <cellStyle name="Normal 26 3 3 2 6 2" xfId="22396" xr:uid="{00000000-0005-0000-0000-000066570000}"/>
    <cellStyle name="Normal 26 3 3 2 7" xfId="22397" xr:uid="{00000000-0005-0000-0000-000067570000}"/>
    <cellStyle name="Normal 26 3 3 3" xfId="22398" xr:uid="{00000000-0005-0000-0000-000068570000}"/>
    <cellStyle name="Normal 26 3 3 3 2" xfId="22399" xr:uid="{00000000-0005-0000-0000-000069570000}"/>
    <cellStyle name="Normal 26 3 3 3 2 2" xfId="22400" xr:uid="{00000000-0005-0000-0000-00006A570000}"/>
    <cellStyle name="Normal 26 3 3 3 3" xfId="22401" xr:uid="{00000000-0005-0000-0000-00006B570000}"/>
    <cellStyle name="Normal 26 3 3 4" xfId="22402" xr:uid="{00000000-0005-0000-0000-00006C570000}"/>
    <cellStyle name="Normal 26 3 3 4 2" xfId="22403" xr:uid="{00000000-0005-0000-0000-00006D570000}"/>
    <cellStyle name="Normal 26 3 3 4 2 2" xfId="22404" xr:uid="{00000000-0005-0000-0000-00006E570000}"/>
    <cellStyle name="Normal 26 3 3 4 3" xfId="22405" xr:uid="{00000000-0005-0000-0000-00006F570000}"/>
    <cellStyle name="Normal 26 3 3 5" xfId="22406" xr:uid="{00000000-0005-0000-0000-000070570000}"/>
    <cellStyle name="Normal 26 3 3 5 2" xfId="22407" xr:uid="{00000000-0005-0000-0000-000071570000}"/>
    <cellStyle name="Normal 26 3 3 5 2 2" xfId="22408" xr:uid="{00000000-0005-0000-0000-000072570000}"/>
    <cellStyle name="Normal 26 3 3 5 3" xfId="22409" xr:uid="{00000000-0005-0000-0000-000073570000}"/>
    <cellStyle name="Normal 26 3 3 6" xfId="22410" xr:uid="{00000000-0005-0000-0000-000074570000}"/>
    <cellStyle name="Normal 26 3 3 6 2" xfId="22411" xr:uid="{00000000-0005-0000-0000-000075570000}"/>
    <cellStyle name="Normal 26 3 3 7" xfId="22412" xr:uid="{00000000-0005-0000-0000-000076570000}"/>
    <cellStyle name="Normal 26 3 3 7 2" xfId="22413" xr:uid="{00000000-0005-0000-0000-000077570000}"/>
    <cellStyle name="Normal 26 3 3 8" xfId="22414" xr:uid="{00000000-0005-0000-0000-000078570000}"/>
    <cellStyle name="Normal 26 3 4" xfId="22415" xr:uid="{00000000-0005-0000-0000-000079570000}"/>
    <cellStyle name="Normal 26 3 4 2" xfId="22416" xr:uid="{00000000-0005-0000-0000-00007A570000}"/>
    <cellStyle name="Normal 26 3 4 2 2" xfId="22417" xr:uid="{00000000-0005-0000-0000-00007B570000}"/>
    <cellStyle name="Normal 26 3 4 2 2 2" xfId="22418" xr:uid="{00000000-0005-0000-0000-00007C570000}"/>
    <cellStyle name="Normal 26 3 4 2 3" xfId="22419" xr:uid="{00000000-0005-0000-0000-00007D570000}"/>
    <cellStyle name="Normal 26 3 4 3" xfId="22420" xr:uid="{00000000-0005-0000-0000-00007E570000}"/>
    <cellStyle name="Normal 26 3 4 3 2" xfId="22421" xr:uid="{00000000-0005-0000-0000-00007F570000}"/>
    <cellStyle name="Normal 26 3 4 3 2 2" xfId="22422" xr:uid="{00000000-0005-0000-0000-000080570000}"/>
    <cellStyle name="Normal 26 3 4 3 3" xfId="22423" xr:uid="{00000000-0005-0000-0000-000081570000}"/>
    <cellStyle name="Normal 26 3 4 4" xfId="22424" xr:uid="{00000000-0005-0000-0000-000082570000}"/>
    <cellStyle name="Normal 26 3 4 4 2" xfId="22425" xr:uid="{00000000-0005-0000-0000-000083570000}"/>
    <cellStyle name="Normal 26 3 4 4 2 2" xfId="22426" xr:uid="{00000000-0005-0000-0000-000084570000}"/>
    <cellStyle name="Normal 26 3 4 4 3" xfId="22427" xr:uid="{00000000-0005-0000-0000-000085570000}"/>
    <cellStyle name="Normal 26 3 4 5" xfId="22428" xr:uid="{00000000-0005-0000-0000-000086570000}"/>
    <cellStyle name="Normal 26 3 4 5 2" xfId="22429" xr:uid="{00000000-0005-0000-0000-000087570000}"/>
    <cellStyle name="Normal 26 3 4 6" xfId="22430" xr:uid="{00000000-0005-0000-0000-000088570000}"/>
    <cellStyle name="Normal 26 3 4 6 2" xfId="22431" xr:uid="{00000000-0005-0000-0000-000089570000}"/>
    <cellStyle name="Normal 26 3 4 7" xfId="22432" xr:uid="{00000000-0005-0000-0000-00008A570000}"/>
    <cellStyle name="Normal 26 3 5" xfId="22433" xr:uid="{00000000-0005-0000-0000-00008B570000}"/>
    <cellStyle name="Normal 26 3 5 2" xfId="22434" xr:uid="{00000000-0005-0000-0000-00008C570000}"/>
    <cellStyle name="Normal 26 3 5 2 2" xfId="22435" xr:uid="{00000000-0005-0000-0000-00008D570000}"/>
    <cellStyle name="Normal 26 3 5 2 2 2" xfId="22436" xr:uid="{00000000-0005-0000-0000-00008E570000}"/>
    <cellStyle name="Normal 26 3 5 2 3" xfId="22437" xr:uid="{00000000-0005-0000-0000-00008F570000}"/>
    <cellStyle name="Normal 26 3 5 3" xfId="22438" xr:uid="{00000000-0005-0000-0000-000090570000}"/>
    <cellStyle name="Normal 26 3 5 3 2" xfId="22439" xr:uid="{00000000-0005-0000-0000-000091570000}"/>
    <cellStyle name="Normal 26 3 5 3 2 2" xfId="22440" xr:uid="{00000000-0005-0000-0000-000092570000}"/>
    <cellStyle name="Normal 26 3 5 3 3" xfId="22441" xr:uid="{00000000-0005-0000-0000-000093570000}"/>
    <cellStyle name="Normal 26 3 5 4" xfId="22442" xr:uid="{00000000-0005-0000-0000-000094570000}"/>
    <cellStyle name="Normal 26 3 5 4 2" xfId="22443" xr:uid="{00000000-0005-0000-0000-000095570000}"/>
    <cellStyle name="Normal 26 3 5 4 2 2" xfId="22444" xr:uid="{00000000-0005-0000-0000-000096570000}"/>
    <cellStyle name="Normal 26 3 5 4 3" xfId="22445" xr:uid="{00000000-0005-0000-0000-000097570000}"/>
    <cellStyle name="Normal 26 3 5 5" xfId="22446" xr:uid="{00000000-0005-0000-0000-000098570000}"/>
    <cellStyle name="Normal 26 3 5 5 2" xfId="22447" xr:uid="{00000000-0005-0000-0000-000099570000}"/>
    <cellStyle name="Normal 26 3 5 6" xfId="22448" xr:uid="{00000000-0005-0000-0000-00009A570000}"/>
    <cellStyle name="Normal 26 3 5 6 2" xfId="22449" xr:uid="{00000000-0005-0000-0000-00009B570000}"/>
    <cellStyle name="Normal 26 3 5 7" xfId="22450" xr:uid="{00000000-0005-0000-0000-00009C570000}"/>
    <cellStyle name="Normal 26 3 6" xfId="22451" xr:uid="{00000000-0005-0000-0000-00009D570000}"/>
    <cellStyle name="Normal 26 3 6 2" xfId="22452" xr:uid="{00000000-0005-0000-0000-00009E570000}"/>
    <cellStyle name="Normal 26 3 6 2 2" xfId="22453" xr:uid="{00000000-0005-0000-0000-00009F570000}"/>
    <cellStyle name="Normal 26 3 6 3" xfId="22454" xr:uid="{00000000-0005-0000-0000-0000A0570000}"/>
    <cellStyle name="Normal 26 3 7" xfId="22455" xr:uid="{00000000-0005-0000-0000-0000A1570000}"/>
    <cellStyle name="Normal 26 3 7 2" xfId="22456" xr:uid="{00000000-0005-0000-0000-0000A2570000}"/>
    <cellStyle name="Normal 26 3 7 2 2" xfId="22457" xr:uid="{00000000-0005-0000-0000-0000A3570000}"/>
    <cellStyle name="Normal 26 3 7 3" xfId="22458" xr:uid="{00000000-0005-0000-0000-0000A4570000}"/>
    <cellStyle name="Normal 26 3 8" xfId="22459" xr:uid="{00000000-0005-0000-0000-0000A5570000}"/>
    <cellStyle name="Normal 26 3 8 2" xfId="22460" xr:uid="{00000000-0005-0000-0000-0000A6570000}"/>
    <cellStyle name="Normal 26 3 8 2 2" xfId="22461" xr:uid="{00000000-0005-0000-0000-0000A7570000}"/>
    <cellStyle name="Normal 26 3 8 3" xfId="22462" xr:uid="{00000000-0005-0000-0000-0000A8570000}"/>
    <cellStyle name="Normal 26 3 9" xfId="22463" xr:uid="{00000000-0005-0000-0000-0000A9570000}"/>
    <cellStyle name="Normal 26 3 9 2" xfId="22464" xr:uid="{00000000-0005-0000-0000-0000AA570000}"/>
    <cellStyle name="Normal 26 4" xfId="22465" xr:uid="{00000000-0005-0000-0000-0000AB570000}"/>
    <cellStyle name="Normal 26 4 2" xfId="22466" xr:uid="{00000000-0005-0000-0000-0000AC570000}"/>
    <cellStyle name="Normal 26 4 2 2" xfId="22467" xr:uid="{00000000-0005-0000-0000-0000AD570000}"/>
    <cellStyle name="Normal 26 4 2 2 2" xfId="22468" xr:uid="{00000000-0005-0000-0000-0000AE570000}"/>
    <cellStyle name="Normal 26 4 2 2 2 2" xfId="22469" xr:uid="{00000000-0005-0000-0000-0000AF570000}"/>
    <cellStyle name="Normal 26 4 2 2 3" xfId="22470" xr:uid="{00000000-0005-0000-0000-0000B0570000}"/>
    <cellStyle name="Normal 26 4 2 3" xfId="22471" xr:uid="{00000000-0005-0000-0000-0000B1570000}"/>
    <cellStyle name="Normal 26 4 2 3 2" xfId="22472" xr:uid="{00000000-0005-0000-0000-0000B2570000}"/>
    <cellStyle name="Normal 26 4 2 3 2 2" xfId="22473" xr:uid="{00000000-0005-0000-0000-0000B3570000}"/>
    <cellStyle name="Normal 26 4 2 3 3" xfId="22474" xr:uid="{00000000-0005-0000-0000-0000B4570000}"/>
    <cellStyle name="Normal 26 4 2 4" xfId="22475" xr:uid="{00000000-0005-0000-0000-0000B5570000}"/>
    <cellStyle name="Normal 26 4 2 4 2" xfId="22476" xr:uid="{00000000-0005-0000-0000-0000B6570000}"/>
    <cellStyle name="Normal 26 4 2 4 2 2" xfId="22477" xr:uid="{00000000-0005-0000-0000-0000B7570000}"/>
    <cellStyle name="Normal 26 4 2 4 3" xfId="22478" xr:uid="{00000000-0005-0000-0000-0000B8570000}"/>
    <cellStyle name="Normal 26 4 2 5" xfId="22479" xr:uid="{00000000-0005-0000-0000-0000B9570000}"/>
    <cellStyle name="Normal 26 4 2 5 2" xfId="22480" xr:uid="{00000000-0005-0000-0000-0000BA570000}"/>
    <cellStyle name="Normal 26 4 2 6" xfId="22481" xr:uid="{00000000-0005-0000-0000-0000BB570000}"/>
    <cellStyle name="Normal 26 4 2 6 2" xfId="22482" xr:uid="{00000000-0005-0000-0000-0000BC570000}"/>
    <cellStyle name="Normal 26 4 2 7" xfId="22483" xr:uid="{00000000-0005-0000-0000-0000BD570000}"/>
    <cellStyle name="Normal 26 4 3" xfId="22484" xr:uid="{00000000-0005-0000-0000-0000BE570000}"/>
    <cellStyle name="Normal 26 4 3 2" xfId="22485" xr:uid="{00000000-0005-0000-0000-0000BF570000}"/>
    <cellStyle name="Normal 26 4 3 2 2" xfId="22486" xr:uid="{00000000-0005-0000-0000-0000C0570000}"/>
    <cellStyle name="Normal 26 4 3 2 2 2" xfId="22487" xr:uid="{00000000-0005-0000-0000-0000C1570000}"/>
    <cellStyle name="Normal 26 4 3 2 3" xfId="22488" xr:uid="{00000000-0005-0000-0000-0000C2570000}"/>
    <cellStyle name="Normal 26 4 3 3" xfId="22489" xr:uid="{00000000-0005-0000-0000-0000C3570000}"/>
    <cellStyle name="Normal 26 4 3 3 2" xfId="22490" xr:uid="{00000000-0005-0000-0000-0000C4570000}"/>
    <cellStyle name="Normal 26 4 3 3 2 2" xfId="22491" xr:uid="{00000000-0005-0000-0000-0000C5570000}"/>
    <cellStyle name="Normal 26 4 3 3 3" xfId="22492" xr:uid="{00000000-0005-0000-0000-0000C6570000}"/>
    <cellStyle name="Normal 26 4 3 4" xfId="22493" xr:uid="{00000000-0005-0000-0000-0000C7570000}"/>
    <cellStyle name="Normal 26 4 3 4 2" xfId="22494" xr:uid="{00000000-0005-0000-0000-0000C8570000}"/>
    <cellStyle name="Normal 26 4 3 4 2 2" xfId="22495" xr:uid="{00000000-0005-0000-0000-0000C9570000}"/>
    <cellStyle name="Normal 26 4 3 4 3" xfId="22496" xr:uid="{00000000-0005-0000-0000-0000CA570000}"/>
    <cellStyle name="Normal 26 4 3 5" xfId="22497" xr:uid="{00000000-0005-0000-0000-0000CB570000}"/>
    <cellStyle name="Normal 26 4 3 5 2" xfId="22498" xr:uid="{00000000-0005-0000-0000-0000CC570000}"/>
    <cellStyle name="Normal 26 4 3 6" xfId="22499" xr:uid="{00000000-0005-0000-0000-0000CD570000}"/>
    <cellStyle name="Normal 26 4 3 6 2" xfId="22500" xr:uid="{00000000-0005-0000-0000-0000CE570000}"/>
    <cellStyle name="Normal 26 4 3 7" xfId="22501" xr:uid="{00000000-0005-0000-0000-0000CF570000}"/>
    <cellStyle name="Normal 26 4 4" xfId="22502" xr:uid="{00000000-0005-0000-0000-0000D0570000}"/>
    <cellStyle name="Normal 26 4 4 2" xfId="22503" xr:uid="{00000000-0005-0000-0000-0000D1570000}"/>
    <cellStyle name="Normal 26 4 4 2 2" xfId="22504" xr:uid="{00000000-0005-0000-0000-0000D2570000}"/>
    <cellStyle name="Normal 26 4 4 3" xfId="22505" xr:uid="{00000000-0005-0000-0000-0000D3570000}"/>
    <cellStyle name="Normal 26 4 5" xfId="22506" xr:uid="{00000000-0005-0000-0000-0000D4570000}"/>
    <cellStyle name="Normal 26 4 5 2" xfId="22507" xr:uid="{00000000-0005-0000-0000-0000D5570000}"/>
    <cellStyle name="Normal 26 4 5 2 2" xfId="22508" xr:uid="{00000000-0005-0000-0000-0000D6570000}"/>
    <cellStyle name="Normal 26 4 5 3" xfId="22509" xr:uid="{00000000-0005-0000-0000-0000D7570000}"/>
    <cellStyle name="Normal 26 4 6" xfId="22510" xr:uid="{00000000-0005-0000-0000-0000D8570000}"/>
    <cellStyle name="Normal 26 4 6 2" xfId="22511" xr:uid="{00000000-0005-0000-0000-0000D9570000}"/>
    <cellStyle name="Normal 26 4 6 2 2" xfId="22512" xr:uid="{00000000-0005-0000-0000-0000DA570000}"/>
    <cellStyle name="Normal 26 4 6 3" xfId="22513" xr:uid="{00000000-0005-0000-0000-0000DB570000}"/>
    <cellStyle name="Normal 26 4 7" xfId="22514" xr:uid="{00000000-0005-0000-0000-0000DC570000}"/>
    <cellStyle name="Normal 26 4 7 2" xfId="22515" xr:uid="{00000000-0005-0000-0000-0000DD570000}"/>
    <cellStyle name="Normal 26 4 8" xfId="22516" xr:uid="{00000000-0005-0000-0000-0000DE570000}"/>
    <cellStyle name="Normal 26 4 8 2" xfId="22517" xr:uid="{00000000-0005-0000-0000-0000DF570000}"/>
    <cellStyle name="Normal 26 4 9" xfId="22518" xr:uid="{00000000-0005-0000-0000-0000E0570000}"/>
    <cellStyle name="Normal 26 5" xfId="22519" xr:uid="{00000000-0005-0000-0000-0000E1570000}"/>
    <cellStyle name="Normal 26 5 2" xfId="22520" xr:uid="{00000000-0005-0000-0000-0000E2570000}"/>
    <cellStyle name="Normal 26 5 2 2" xfId="22521" xr:uid="{00000000-0005-0000-0000-0000E3570000}"/>
    <cellStyle name="Normal 26 5 2 2 2" xfId="22522" xr:uid="{00000000-0005-0000-0000-0000E4570000}"/>
    <cellStyle name="Normal 26 5 2 2 2 2" xfId="22523" xr:uid="{00000000-0005-0000-0000-0000E5570000}"/>
    <cellStyle name="Normal 26 5 2 2 3" xfId="22524" xr:uid="{00000000-0005-0000-0000-0000E6570000}"/>
    <cellStyle name="Normal 26 5 2 3" xfId="22525" xr:uid="{00000000-0005-0000-0000-0000E7570000}"/>
    <cellStyle name="Normal 26 5 2 3 2" xfId="22526" xr:uid="{00000000-0005-0000-0000-0000E8570000}"/>
    <cellStyle name="Normal 26 5 2 3 2 2" xfId="22527" xr:uid="{00000000-0005-0000-0000-0000E9570000}"/>
    <cellStyle name="Normal 26 5 2 3 3" xfId="22528" xr:uid="{00000000-0005-0000-0000-0000EA570000}"/>
    <cellStyle name="Normal 26 5 2 4" xfId="22529" xr:uid="{00000000-0005-0000-0000-0000EB570000}"/>
    <cellStyle name="Normal 26 5 2 4 2" xfId="22530" xr:uid="{00000000-0005-0000-0000-0000EC570000}"/>
    <cellStyle name="Normal 26 5 2 4 2 2" xfId="22531" xr:uid="{00000000-0005-0000-0000-0000ED570000}"/>
    <cellStyle name="Normal 26 5 2 4 3" xfId="22532" xr:uid="{00000000-0005-0000-0000-0000EE570000}"/>
    <cellStyle name="Normal 26 5 2 5" xfId="22533" xr:uid="{00000000-0005-0000-0000-0000EF570000}"/>
    <cellStyle name="Normal 26 5 2 5 2" xfId="22534" xr:uid="{00000000-0005-0000-0000-0000F0570000}"/>
    <cellStyle name="Normal 26 5 2 6" xfId="22535" xr:uid="{00000000-0005-0000-0000-0000F1570000}"/>
    <cellStyle name="Normal 26 5 2 6 2" xfId="22536" xr:uid="{00000000-0005-0000-0000-0000F2570000}"/>
    <cellStyle name="Normal 26 5 2 7" xfId="22537" xr:uid="{00000000-0005-0000-0000-0000F3570000}"/>
    <cellStyle name="Normal 26 5 3" xfId="22538" xr:uid="{00000000-0005-0000-0000-0000F4570000}"/>
    <cellStyle name="Normal 26 5 3 2" xfId="22539" xr:uid="{00000000-0005-0000-0000-0000F5570000}"/>
    <cellStyle name="Normal 26 5 3 2 2" xfId="22540" xr:uid="{00000000-0005-0000-0000-0000F6570000}"/>
    <cellStyle name="Normal 26 5 3 3" xfId="22541" xr:uid="{00000000-0005-0000-0000-0000F7570000}"/>
    <cellStyle name="Normal 26 5 4" xfId="22542" xr:uid="{00000000-0005-0000-0000-0000F8570000}"/>
    <cellStyle name="Normal 26 5 4 2" xfId="22543" xr:uid="{00000000-0005-0000-0000-0000F9570000}"/>
    <cellStyle name="Normal 26 5 4 2 2" xfId="22544" xr:uid="{00000000-0005-0000-0000-0000FA570000}"/>
    <cellStyle name="Normal 26 5 4 3" xfId="22545" xr:uid="{00000000-0005-0000-0000-0000FB570000}"/>
    <cellStyle name="Normal 26 5 5" xfId="22546" xr:uid="{00000000-0005-0000-0000-0000FC570000}"/>
    <cellStyle name="Normal 26 5 5 2" xfId="22547" xr:uid="{00000000-0005-0000-0000-0000FD570000}"/>
    <cellStyle name="Normal 26 5 5 2 2" xfId="22548" xr:uid="{00000000-0005-0000-0000-0000FE570000}"/>
    <cellStyle name="Normal 26 5 5 3" xfId="22549" xr:uid="{00000000-0005-0000-0000-0000FF570000}"/>
    <cellStyle name="Normal 26 5 6" xfId="22550" xr:uid="{00000000-0005-0000-0000-000000580000}"/>
    <cellStyle name="Normal 26 5 6 2" xfId="22551" xr:uid="{00000000-0005-0000-0000-000001580000}"/>
    <cellStyle name="Normal 26 5 7" xfId="22552" xr:uid="{00000000-0005-0000-0000-000002580000}"/>
    <cellStyle name="Normal 26 5 7 2" xfId="22553" xr:uid="{00000000-0005-0000-0000-000003580000}"/>
    <cellStyle name="Normal 26 5 8" xfId="22554" xr:uid="{00000000-0005-0000-0000-000004580000}"/>
    <cellStyle name="Normal 26 6" xfId="22555" xr:uid="{00000000-0005-0000-0000-000005580000}"/>
    <cellStyle name="Normal 26 6 2" xfId="22556" xr:uid="{00000000-0005-0000-0000-000006580000}"/>
    <cellStyle name="Normal 26 6 2 2" xfId="22557" xr:uid="{00000000-0005-0000-0000-000007580000}"/>
    <cellStyle name="Normal 26 6 2 2 2" xfId="22558" xr:uid="{00000000-0005-0000-0000-000008580000}"/>
    <cellStyle name="Normal 26 6 2 3" xfId="22559" xr:uid="{00000000-0005-0000-0000-000009580000}"/>
    <cellStyle name="Normal 26 6 3" xfId="22560" xr:uid="{00000000-0005-0000-0000-00000A580000}"/>
    <cellStyle name="Normal 26 6 3 2" xfId="22561" xr:uid="{00000000-0005-0000-0000-00000B580000}"/>
    <cellStyle name="Normal 26 6 3 2 2" xfId="22562" xr:uid="{00000000-0005-0000-0000-00000C580000}"/>
    <cellStyle name="Normal 26 6 3 3" xfId="22563" xr:uid="{00000000-0005-0000-0000-00000D580000}"/>
    <cellStyle name="Normal 26 6 4" xfId="22564" xr:uid="{00000000-0005-0000-0000-00000E580000}"/>
    <cellStyle name="Normal 26 6 4 2" xfId="22565" xr:uid="{00000000-0005-0000-0000-00000F580000}"/>
    <cellStyle name="Normal 26 6 4 2 2" xfId="22566" xr:uid="{00000000-0005-0000-0000-000010580000}"/>
    <cellStyle name="Normal 26 6 4 3" xfId="22567" xr:uid="{00000000-0005-0000-0000-000011580000}"/>
    <cellStyle name="Normal 26 6 5" xfId="22568" xr:uid="{00000000-0005-0000-0000-000012580000}"/>
    <cellStyle name="Normal 26 6 5 2" xfId="22569" xr:uid="{00000000-0005-0000-0000-000013580000}"/>
    <cellStyle name="Normal 26 6 6" xfId="22570" xr:uid="{00000000-0005-0000-0000-000014580000}"/>
    <cellStyle name="Normal 26 6 6 2" xfId="22571" xr:uid="{00000000-0005-0000-0000-000015580000}"/>
    <cellStyle name="Normal 26 6 7" xfId="22572" xr:uid="{00000000-0005-0000-0000-000016580000}"/>
    <cellStyle name="Normal 26 7" xfId="22573" xr:uid="{00000000-0005-0000-0000-000017580000}"/>
    <cellStyle name="Normal 26 7 2" xfId="22574" xr:uid="{00000000-0005-0000-0000-000018580000}"/>
    <cellStyle name="Normal 26 7 2 2" xfId="22575" xr:uid="{00000000-0005-0000-0000-000019580000}"/>
    <cellStyle name="Normal 26 7 2 2 2" xfId="22576" xr:uid="{00000000-0005-0000-0000-00001A580000}"/>
    <cellStyle name="Normal 26 7 2 3" xfId="22577" xr:uid="{00000000-0005-0000-0000-00001B580000}"/>
    <cellStyle name="Normal 26 7 3" xfId="22578" xr:uid="{00000000-0005-0000-0000-00001C580000}"/>
    <cellStyle name="Normal 26 7 3 2" xfId="22579" xr:uid="{00000000-0005-0000-0000-00001D580000}"/>
    <cellStyle name="Normal 26 7 3 2 2" xfId="22580" xr:uid="{00000000-0005-0000-0000-00001E580000}"/>
    <cellStyle name="Normal 26 7 3 3" xfId="22581" xr:uid="{00000000-0005-0000-0000-00001F580000}"/>
    <cellStyle name="Normal 26 7 4" xfId="22582" xr:uid="{00000000-0005-0000-0000-000020580000}"/>
    <cellStyle name="Normal 26 7 4 2" xfId="22583" xr:uid="{00000000-0005-0000-0000-000021580000}"/>
    <cellStyle name="Normal 26 7 4 2 2" xfId="22584" xr:uid="{00000000-0005-0000-0000-000022580000}"/>
    <cellStyle name="Normal 26 7 4 3" xfId="22585" xr:uid="{00000000-0005-0000-0000-000023580000}"/>
    <cellStyle name="Normal 26 7 5" xfId="22586" xr:uid="{00000000-0005-0000-0000-000024580000}"/>
    <cellStyle name="Normal 26 7 5 2" xfId="22587" xr:uid="{00000000-0005-0000-0000-000025580000}"/>
    <cellStyle name="Normal 26 7 6" xfId="22588" xr:uid="{00000000-0005-0000-0000-000026580000}"/>
    <cellStyle name="Normal 26 7 6 2" xfId="22589" xr:uid="{00000000-0005-0000-0000-000027580000}"/>
    <cellStyle name="Normal 26 7 7" xfId="22590" xr:uid="{00000000-0005-0000-0000-000028580000}"/>
    <cellStyle name="Normal 26 8" xfId="22591" xr:uid="{00000000-0005-0000-0000-000029580000}"/>
    <cellStyle name="Normal 26 8 2" xfId="22592" xr:uid="{00000000-0005-0000-0000-00002A580000}"/>
    <cellStyle name="Normal 26 8 2 2" xfId="22593" xr:uid="{00000000-0005-0000-0000-00002B580000}"/>
    <cellStyle name="Normal 26 8 3" xfId="22594" xr:uid="{00000000-0005-0000-0000-00002C580000}"/>
    <cellStyle name="Normal 26 9" xfId="22595" xr:uid="{00000000-0005-0000-0000-00002D580000}"/>
    <cellStyle name="Normal 26 9 2" xfId="22596" xr:uid="{00000000-0005-0000-0000-00002E580000}"/>
    <cellStyle name="Normal 26 9 2 2" xfId="22597" xr:uid="{00000000-0005-0000-0000-00002F580000}"/>
    <cellStyle name="Normal 26 9 3" xfId="22598" xr:uid="{00000000-0005-0000-0000-000030580000}"/>
    <cellStyle name="Normal 26_Confidential Information" xfId="22599" xr:uid="{00000000-0005-0000-0000-000031580000}"/>
    <cellStyle name="Normal 27" xfId="526" xr:uid="{00000000-0005-0000-0000-000032580000}"/>
    <cellStyle name="Normal 28" xfId="527" xr:uid="{00000000-0005-0000-0000-000033580000}"/>
    <cellStyle name="Normal 29" xfId="528" xr:uid="{00000000-0005-0000-0000-000034580000}"/>
    <cellStyle name="Normal 29 10" xfId="22600" xr:uid="{00000000-0005-0000-0000-000035580000}"/>
    <cellStyle name="Normal 29 10 2" xfId="22601" xr:uid="{00000000-0005-0000-0000-000036580000}"/>
    <cellStyle name="Normal 29 10 2 2" xfId="22602" xr:uid="{00000000-0005-0000-0000-000037580000}"/>
    <cellStyle name="Normal 29 10 3" xfId="22603" xr:uid="{00000000-0005-0000-0000-000038580000}"/>
    <cellStyle name="Normal 29 11" xfId="22604" xr:uid="{00000000-0005-0000-0000-000039580000}"/>
    <cellStyle name="Normal 29 11 2" xfId="22605" xr:uid="{00000000-0005-0000-0000-00003A580000}"/>
    <cellStyle name="Normal 29 12" xfId="22606" xr:uid="{00000000-0005-0000-0000-00003B580000}"/>
    <cellStyle name="Normal 29 12 2" xfId="22607" xr:uid="{00000000-0005-0000-0000-00003C580000}"/>
    <cellStyle name="Normal 29 13" xfId="22608" xr:uid="{00000000-0005-0000-0000-00003D580000}"/>
    <cellStyle name="Normal 29 2" xfId="529" xr:uid="{00000000-0005-0000-0000-00003E580000}"/>
    <cellStyle name="Normal 29 2 10" xfId="22609" xr:uid="{00000000-0005-0000-0000-00003F580000}"/>
    <cellStyle name="Normal 29 2 10 2" xfId="22610" xr:uid="{00000000-0005-0000-0000-000040580000}"/>
    <cellStyle name="Normal 29 2 11" xfId="22611" xr:uid="{00000000-0005-0000-0000-000041580000}"/>
    <cellStyle name="Normal 29 2 2" xfId="22612" xr:uid="{00000000-0005-0000-0000-000042580000}"/>
    <cellStyle name="Normal 29 2 2 2" xfId="22613" xr:uid="{00000000-0005-0000-0000-000043580000}"/>
    <cellStyle name="Normal 29 2 2 2 2" xfId="22614" xr:uid="{00000000-0005-0000-0000-000044580000}"/>
    <cellStyle name="Normal 29 2 2 2 2 2" xfId="22615" xr:uid="{00000000-0005-0000-0000-000045580000}"/>
    <cellStyle name="Normal 29 2 2 2 2 2 2" xfId="22616" xr:uid="{00000000-0005-0000-0000-000046580000}"/>
    <cellStyle name="Normal 29 2 2 2 2 3" xfId="22617" xr:uid="{00000000-0005-0000-0000-000047580000}"/>
    <cellStyle name="Normal 29 2 2 2 3" xfId="22618" xr:uid="{00000000-0005-0000-0000-000048580000}"/>
    <cellStyle name="Normal 29 2 2 2 3 2" xfId="22619" xr:uid="{00000000-0005-0000-0000-000049580000}"/>
    <cellStyle name="Normal 29 2 2 2 3 2 2" xfId="22620" xr:uid="{00000000-0005-0000-0000-00004A580000}"/>
    <cellStyle name="Normal 29 2 2 2 3 3" xfId="22621" xr:uid="{00000000-0005-0000-0000-00004B580000}"/>
    <cellStyle name="Normal 29 2 2 2 4" xfId="22622" xr:uid="{00000000-0005-0000-0000-00004C580000}"/>
    <cellStyle name="Normal 29 2 2 2 4 2" xfId="22623" xr:uid="{00000000-0005-0000-0000-00004D580000}"/>
    <cellStyle name="Normal 29 2 2 2 4 2 2" xfId="22624" xr:uid="{00000000-0005-0000-0000-00004E580000}"/>
    <cellStyle name="Normal 29 2 2 2 4 3" xfId="22625" xr:uid="{00000000-0005-0000-0000-00004F580000}"/>
    <cellStyle name="Normal 29 2 2 2 5" xfId="22626" xr:uid="{00000000-0005-0000-0000-000050580000}"/>
    <cellStyle name="Normal 29 2 2 2 5 2" xfId="22627" xr:uid="{00000000-0005-0000-0000-000051580000}"/>
    <cellStyle name="Normal 29 2 2 2 6" xfId="22628" xr:uid="{00000000-0005-0000-0000-000052580000}"/>
    <cellStyle name="Normal 29 2 2 2 6 2" xfId="22629" xr:uid="{00000000-0005-0000-0000-000053580000}"/>
    <cellStyle name="Normal 29 2 2 2 7" xfId="22630" xr:uid="{00000000-0005-0000-0000-000054580000}"/>
    <cellStyle name="Normal 29 2 2 3" xfId="22631" xr:uid="{00000000-0005-0000-0000-000055580000}"/>
    <cellStyle name="Normal 29 2 2 3 2" xfId="22632" xr:uid="{00000000-0005-0000-0000-000056580000}"/>
    <cellStyle name="Normal 29 2 2 3 2 2" xfId="22633" xr:uid="{00000000-0005-0000-0000-000057580000}"/>
    <cellStyle name="Normal 29 2 2 3 2 2 2" xfId="22634" xr:uid="{00000000-0005-0000-0000-000058580000}"/>
    <cellStyle name="Normal 29 2 2 3 2 3" xfId="22635" xr:uid="{00000000-0005-0000-0000-000059580000}"/>
    <cellStyle name="Normal 29 2 2 3 3" xfId="22636" xr:uid="{00000000-0005-0000-0000-00005A580000}"/>
    <cellStyle name="Normal 29 2 2 3 3 2" xfId="22637" xr:uid="{00000000-0005-0000-0000-00005B580000}"/>
    <cellStyle name="Normal 29 2 2 3 3 2 2" xfId="22638" xr:uid="{00000000-0005-0000-0000-00005C580000}"/>
    <cellStyle name="Normal 29 2 2 3 3 3" xfId="22639" xr:uid="{00000000-0005-0000-0000-00005D580000}"/>
    <cellStyle name="Normal 29 2 2 3 4" xfId="22640" xr:uid="{00000000-0005-0000-0000-00005E580000}"/>
    <cellStyle name="Normal 29 2 2 3 4 2" xfId="22641" xr:uid="{00000000-0005-0000-0000-00005F580000}"/>
    <cellStyle name="Normal 29 2 2 3 4 2 2" xfId="22642" xr:uid="{00000000-0005-0000-0000-000060580000}"/>
    <cellStyle name="Normal 29 2 2 3 4 3" xfId="22643" xr:uid="{00000000-0005-0000-0000-000061580000}"/>
    <cellStyle name="Normal 29 2 2 3 5" xfId="22644" xr:uid="{00000000-0005-0000-0000-000062580000}"/>
    <cellStyle name="Normal 29 2 2 3 5 2" xfId="22645" xr:uid="{00000000-0005-0000-0000-000063580000}"/>
    <cellStyle name="Normal 29 2 2 3 6" xfId="22646" xr:uid="{00000000-0005-0000-0000-000064580000}"/>
    <cellStyle name="Normal 29 2 2 3 6 2" xfId="22647" xr:uid="{00000000-0005-0000-0000-000065580000}"/>
    <cellStyle name="Normal 29 2 2 3 7" xfId="22648" xr:uid="{00000000-0005-0000-0000-000066580000}"/>
    <cellStyle name="Normal 29 2 2 4" xfId="22649" xr:uid="{00000000-0005-0000-0000-000067580000}"/>
    <cellStyle name="Normal 29 2 2 4 2" xfId="22650" xr:uid="{00000000-0005-0000-0000-000068580000}"/>
    <cellStyle name="Normal 29 2 2 4 2 2" xfId="22651" xr:uid="{00000000-0005-0000-0000-000069580000}"/>
    <cellStyle name="Normal 29 2 2 4 3" xfId="22652" xr:uid="{00000000-0005-0000-0000-00006A580000}"/>
    <cellStyle name="Normal 29 2 2 5" xfId="22653" xr:uid="{00000000-0005-0000-0000-00006B580000}"/>
    <cellStyle name="Normal 29 2 2 5 2" xfId="22654" xr:uid="{00000000-0005-0000-0000-00006C580000}"/>
    <cellStyle name="Normal 29 2 2 5 2 2" xfId="22655" xr:uid="{00000000-0005-0000-0000-00006D580000}"/>
    <cellStyle name="Normal 29 2 2 5 3" xfId="22656" xr:uid="{00000000-0005-0000-0000-00006E580000}"/>
    <cellStyle name="Normal 29 2 2 6" xfId="22657" xr:uid="{00000000-0005-0000-0000-00006F580000}"/>
    <cellStyle name="Normal 29 2 2 6 2" xfId="22658" xr:uid="{00000000-0005-0000-0000-000070580000}"/>
    <cellStyle name="Normal 29 2 2 6 2 2" xfId="22659" xr:uid="{00000000-0005-0000-0000-000071580000}"/>
    <cellStyle name="Normal 29 2 2 6 3" xfId="22660" xr:uid="{00000000-0005-0000-0000-000072580000}"/>
    <cellStyle name="Normal 29 2 2 7" xfId="22661" xr:uid="{00000000-0005-0000-0000-000073580000}"/>
    <cellStyle name="Normal 29 2 2 7 2" xfId="22662" xr:uid="{00000000-0005-0000-0000-000074580000}"/>
    <cellStyle name="Normal 29 2 2 8" xfId="22663" xr:uid="{00000000-0005-0000-0000-000075580000}"/>
    <cellStyle name="Normal 29 2 2 8 2" xfId="22664" xr:uid="{00000000-0005-0000-0000-000076580000}"/>
    <cellStyle name="Normal 29 2 2 9" xfId="22665" xr:uid="{00000000-0005-0000-0000-000077580000}"/>
    <cellStyle name="Normal 29 2 3" xfId="22666" xr:uid="{00000000-0005-0000-0000-000078580000}"/>
    <cellStyle name="Normal 29 2 3 2" xfId="22667" xr:uid="{00000000-0005-0000-0000-000079580000}"/>
    <cellStyle name="Normal 29 2 3 2 2" xfId="22668" xr:uid="{00000000-0005-0000-0000-00007A580000}"/>
    <cellStyle name="Normal 29 2 3 2 2 2" xfId="22669" xr:uid="{00000000-0005-0000-0000-00007B580000}"/>
    <cellStyle name="Normal 29 2 3 2 2 2 2" xfId="22670" xr:uid="{00000000-0005-0000-0000-00007C580000}"/>
    <cellStyle name="Normal 29 2 3 2 2 3" xfId="22671" xr:uid="{00000000-0005-0000-0000-00007D580000}"/>
    <cellStyle name="Normal 29 2 3 2 3" xfId="22672" xr:uid="{00000000-0005-0000-0000-00007E580000}"/>
    <cellStyle name="Normal 29 2 3 2 3 2" xfId="22673" xr:uid="{00000000-0005-0000-0000-00007F580000}"/>
    <cellStyle name="Normal 29 2 3 2 3 2 2" xfId="22674" xr:uid="{00000000-0005-0000-0000-000080580000}"/>
    <cellStyle name="Normal 29 2 3 2 3 3" xfId="22675" xr:uid="{00000000-0005-0000-0000-000081580000}"/>
    <cellStyle name="Normal 29 2 3 2 4" xfId="22676" xr:uid="{00000000-0005-0000-0000-000082580000}"/>
    <cellStyle name="Normal 29 2 3 2 4 2" xfId="22677" xr:uid="{00000000-0005-0000-0000-000083580000}"/>
    <cellStyle name="Normal 29 2 3 2 4 2 2" xfId="22678" xr:uid="{00000000-0005-0000-0000-000084580000}"/>
    <cellStyle name="Normal 29 2 3 2 4 3" xfId="22679" xr:uid="{00000000-0005-0000-0000-000085580000}"/>
    <cellStyle name="Normal 29 2 3 2 5" xfId="22680" xr:uid="{00000000-0005-0000-0000-000086580000}"/>
    <cellStyle name="Normal 29 2 3 2 5 2" xfId="22681" xr:uid="{00000000-0005-0000-0000-000087580000}"/>
    <cellStyle name="Normal 29 2 3 2 6" xfId="22682" xr:uid="{00000000-0005-0000-0000-000088580000}"/>
    <cellStyle name="Normal 29 2 3 2 6 2" xfId="22683" xr:uid="{00000000-0005-0000-0000-000089580000}"/>
    <cellStyle name="Normal 29 2 3 2 7" xfId="22684" xr:uid="{00000000-0005-0000-0000-00008A580000}"/>
    <cellStyle name="Normal 29 2 3 3" xfId="22685" xr:uid="{00000000-0005-0000-0000-00008B580000}"/>
    <cellStyle name="Normal 29 2 3 3 2" xfId="22686" xr:uid="{00000000-0005-0000-0000-00008C580000}"/>
    <cellStyle name="Normal 29 2 3 3 2 2" xfId="22687" xr:uid="{00000000-0005-0000-0000-00008D580000}"/>
    <cellStyle name="Normal 29 2 3 3 3" xfId="22688" xr:uid="{00000000-0005-0000-0000-00008E580000}"/>
    <cellStyle name="Normal 29 2 3 4" xfId="22689" xr:uid="{00000000-0005-0000-0000-00008F580000}"/>
    <cellStyle name="Normal 29 2 3 4 2" xfId="22690" xr:uid="{00000000-0005-0000-0000-000090580000}"/>
    <cellStyle name="Normal 29 2 3 4 2 2" xfId="22691" xr:uid="{00000000-0005-0000-0000-000091580000}"/>
    <cellStyle name="Normal 29 2 3 4 3" xfId="22692" xr:uid="{00000000-0005-0000-0000-000092580000}"/>
    <cellStyle name="Normal 29 2 3 5" xfId="22693" xr:uid="{00000000-0005-0000-0000-000093580000}"/>
    <cellStyle name="Normal 29 2 3 5 2" xfId="22694" xr:uid="{00000000-0005-0000-0000-000094580000}"/>
    <cellStyle name="Normal 29 2 3 5 2 2" xfId="22695" xr:uid="{00000000-0005-0000-0000-000095580000}"/>
    <cellStyle name="Normal 29 2 3 5 3" xfId="22696" xr:uid="{00000000-0005-0000-0000-000096580000}"/>
    <cellStyle name="Normal 29 2 3 6" xfId="22697" xr:uid="{00000000-0005-0000-0000-000097580000}"/>
    <cellStyle name="Normal 29 2 3 6 2" xfId="22698" xr:uid="{00000000-0005-0000-0000-000098580000}"/>
    <cellStyle name="Normal 29 2 3 7" xfId="22699" xr:uid="{00000000-0005-0000-0000-000099580000}"/>
    <cellStyle name="Normal 29 2 3 7 2" xfId="22700" xr:uid="{00000000-0005-0000-0000-00009A580000}"/>
    <cellStyle name="Normal 29 2 3 8" xfId="22701" xr:uid="{00000000-0005-0000-0000-00009B580000}"/>
    <cellStyle name="Normal 29 2 4" xfId="22702" xr:uid="{00000000-0005-0000-0000-00009C580000}"/>
    <cellStyle name="Normal 29 2 4 2" xfId="22703" xr:uid="{00000000-0005-0000-0000-00009D580000}"/>
    <cellStyle name="Normal 29 2 4 2 2" xfId="22704" xr:uid="{00000000-0005-0000-0000-00009E580000}"/>
    <cellStyle name="Normal 29 2 4 2 2 2" xfId="22705" xr:uid="{00000000-0005-0000-0000-00009F580000}"/>
    <cellStyle name="Normal 29 2 4 2 3" xfId="22706" xr:uid="{00000000-0005-0000-0000-0000A0580000}"/>
    <cellStyle name="Normal 29 2 4 3" xfId="22707" xr:uid="{00000000-0005-0000-0000-0000A1580000}"/>
    <cellStyle name="Normal 29 2 4 3 2" xfId="22708" xr:uid="{00000000-0005-0000-0000-0000A2580000}"/>
    <cellStyle name="Normal 29 2 4 3 2 2" xfId="22709" xr:uid="{00000000-0005-0000-0000-0000A3580000}"/>
    <cellStyle name="Normal 29 2 4 3 3" xfId="22710" xr:uid="{00000000-0005-0000-0000-0000A4580000}"/>
    <cellStyle name="Normal 29 2 4 4" xfId="22711" xr:uid="{00000000-0005-0000-0000-0000A5580000}"/>
    <cellStyle name="Normal 29 2 4 4 2" xfId="22712" xr:uid="{00000000-0005-0000-0000-0000A6580000}"/>
    <cellStyle name="Normal 29 2 4 4 2 2" xfId="22713" xr:uid="{00000000-0005-0000-0000-0000A7580000}"/>
    <cellStyle name="Normal 29 2 4 4 3" xfId="22714" xr:uid="{00000000-0005-0000-0000-0000A8580000}"/>
    <cellStyle name="Normal 29 2 4 5" xfId="22715" xr:uid="{00000000-0005-0000-0000-0000A9580000}"/>
    <cellStyle name="Normal 29 2 4 5 2" xfId="22716" xr:uid="{00000000-0005-0000-0000-0000AA580000}"/>
    <cellStyle name="Normal 29 2 4 6" xfId="22717" xr:uid="{00000000-0005-0000-0000-0000AB580000}"/>
    <cellStyle name="Normal 29 2 4 6 2" xfId="22718" xr:uid="{00000000-0005-0000-0000-0000AC580000}"/>
    <cellStyle name="Normal 29 2 4 7" xfId="22719" xr:uid="{00000000-0005-0000-0000-0000AD580000}"/>
    <cellStyle name="Normal 29 2 5" xfId="22720" xr:uid="{00000000-0005-0000-0000-0000AE580000}"/>
    <cellStyle name="Normal 29 2 5 2" xfId="22721" xr:uid="{00000000-0005-0000-0000-0000AF580000}"/>
    <cellStyle name="Normal 29 2 5 2 2" xfId="22722" xr:uid="{00000000-0005-0000-0000-0000B0580000}"/>
    <cellStyle name="Normal 29 2 5 2 2 2" xfId="22723" xr:uid="{00000000-0005-0000-0000-0000B1580000}"/>
    <cellStyle name="Normal 29 2 5 2 3" xfId="22724" xr:uid="{00000000-0005-0000-0000-0000B2580000}"/>
    <cellStyle name="Normal 29 2 5 3" xfId="22725" xr:uid="{00000000-0005-0000-0000-0000B3580000}"/>
    <cellStyle name="Normal 29 2 5 3 2" xfId="22726" xr:uid="{00000000-0005-0000-0000-0000B4580000}"/>
    <cellStyle name="Normal 29 2 5 3 2 2" xfId="22727" xr:uid="{00000000-0005-0000-0000-0000B5580000}"/>
    <cellStyle name="Normal 29 2 5 3 3" xfId="22728" xr:uid="{00000000-0005-0000-0000-0000B6580000}"/>
    <cellStyle name="Normal 29 2 5 4" xfId="22729" xr:uid="{00000000-0005-0000-0000-0000B7580000}"/>
    <cellStyle name="Normal 29 2 5 4 2" xfId="22730" xr:uid="{00000000-0005-0000-0000-0000B8580000}"/>
    <cellStyle name="Normal 29 2 5 4 2 2" xfId="22731" xr:uid="{00000000-0005-0000-0000-0000B9580000}"/>
    <cellStyle name="Normal 29 2 5 4 3" xfId="22732" xr:uid="{00000000-0005-0000-0000-0000BA580000}"/>
    <cellStyle name="Normal 29 2 5 5" xfId="22733" xr:uid="{00000000-0005-0000-0000-0000BB580000}"/>
    <cellStyle name="Normal 29 2 5 5 2" xfId="22734" xr:uid="{00000000-0005-0000-0000-0000BC580000}"/>
    <cellStyle name="Normal 29 2 5 6" xfId="22735" xr:uid="{00000000-0005-0000-0000-0000BD580000}"/>
    <cellStyle name="Normal 29 2 5 6 2" xfId="22736" xr:uid="{00000000-0005-0000-0000-0000BE580000}"/>
    <cellStyle name="Normal 29 2 5 7" xfId="22737" xr:uid="{00000000-0005-0000-0000-0000BF580000}"/>
    <cellStyle name="Normal 29 2 6" xfId="22738" xr:uid="{00000000-0005-0000-0000-0000C0580000}"/>
    <cellStyle name="Normal 29 2 6 2" xfId="22739" xr:uid="{00000000-0005-0000-0000-0000C1580000}"/>
    <cellStyle name="Normal 29 2 6 2 2" xfId="22740" xr:uid="{00000000-0005-0000-0000-0000C2580000}"/>
    <cellStyle name="Normal 29 2 6 3" xfId="22741" xr:uid="{00000000-0005-0000-0000-0000C3580000}"/>
    <cellStyle name="Normal 29 2 7" xfId="22742" xr:uid="{00000000-0005-0000-0000-0000C4580000}"/>
    <cellStyle name="Normal 29 2 7 2" xfId="22743" xr:uid="{00000000-0005-0000-0000-0000C5580000}"/>
    <cellStyle name="Normal 29 2 7 2 2" xfId="22744" xr:uid="{00000000-0005-0000-0000-0000C6580000}"/>
    <cellStyle name="Normal 29 2 7 3" xfId="22745" xr:uid="{00000000-0005-0000-0000-0000C7580000}"/>
    <cellStyle name="Normal 29 2 8" xfId="22746" xr:uid="{00000000-0005-0000-0000-0000C8580000}"/>
    <cellStyle name="Normal 29 2 8 2" xfId="22747" xr:uid="{00000000-0005-0000-0000-0000C9580000}"/>
    <cellStyle name="Normal 29 2 8 2 2" xfId="22748" xr:uid="{00000000-0005-0000-0000-0000CA580000}"/>
    <cellStyle name="Normal 29 2 8 3" xfId="22749" xr:uid="{00000000-0005-0000-0000-0000CB580000}"/>
    <cellStyle name="Normal 29 2 9" xfId="22750" xr:uid="{00000000-0005-0000-0000-0000CC580000}"/>
    <cellStyle name="Normal 29 2 9 2" xfId="22751" xr:uid="{00000000-0005-0000-0000-0000CD580000}"/>
    <cellStyle name="Normal 29 3" xfId="530" xr:uid="{00000000-0005-0000-0000-0000CE580000}"/>
    <cellStyle name="Normal 29 3 10" xfId="22752" xr:uid="{00000000-0005-0000-0000-0000CF580000}"/>
    <cellStyle name="Normal 29 3 10 2" xfId="22753" xr:uid="{00000000-0005-0000-0000-0000D0580000}"/>
    <cellStyle name="Normal 29 3 11" xfId="22754" xr:uid="{00000000-0005-0000-0000-0000D1580000}"/>
    <cellStyle name="Normal 29 3 2" xfId="22755" xr:uid="{00000000-0005-0000-0000-0000D2580000}"/>
    <cellStyle name="Normal 29 3 2 2" xfId="22756" xr:uid="{00000000-0005-0000-0000-0000D3580000}"/>
    <cellStyle name="Normal 29 3 2 2 2" xfId="22757" xr:uid="{00000000-0005-0000-0000-0000D4580000}"/>
    <cellStyle name="Normal 29 3 2 2 2 2" xfId="22758" xr:uid="{00000000-0005-0000-0000-0000D5580000}"/>
    <cellStyle name="Normal 29 3 2 2 2 2 2" xfId="22759" xr:uid="{00000000-0005-0000-0000-0000D6580000}"/>
    <cellStyle name="Normal 29 3 2 2 2 3" xfId="22760" xr:uid="{00000000-0005-0000-0000-0000D7580000}"/>
    <cellStyle name="Normal 29 3 2 2 3" xfId="22761" xr:uid="{00000000-0005-0000-0000-0000D8580000}"/>
    <cellStyle name="Normal 29 3 2 2 3 2" xfId="22762" xr:uid="{00000000-0005-0000-0000-0000D9580000}"/>
    <cellStyle name="Normal 29 3 2 2 3 2 2" xfId="22763" xr:uid="{00000000-0005-0000-0000-0000DA580000}"/>
    <cellStyle name="Normal 29 3 2 2 3 3" xfId="22764" xr:uid="{00000000-0005-0000-0000-0000DB580000}"/>
    <cellStyle name="Normal 29 3 2 2 4" xfId="22765" xr:uid="{00000000-0005-0000-0000-0000DC580000}"/>
    <cellStyle name="Normal 29 3 2 2 4 2" xfId="22766" xr:uid="{00000000-0005-0000-0000-0000DD580000}"/>
    <cellStyle name="Normal 29 3 2 2 4 2 2" xfId="22767" xr:uid="{00000000-0005-0000-0000-0000DE580000}"/>
    <cellStyle name="Normal 29 3 2 2 4 3" xfId="22768" xr:uid="{00000000-0005-0000-0000-0000DF580000}"/>
    <cellStyle name="Normal 29 3 2 2 5" xfId="22769" xr:uid="{00000000-0005-0000-0000-0000E0580000}"/>
    <cellStyle name="Normal 29 3 2 2 5 2" xfId="22770" xr:uid="{00000000-0005-0000-0000-0000E1580000}"/>
    <cellStyle name="Normal 29 3 2 2 6" xfId="22771" xr:uid="{00000000-0005-0000-0000-0000E2580000}"/>
    <cellStyle name="Normal 29 3 2 2 6 2" xfId="22772" xr:uid="{00000000-0005-0000-0000-0000E3580000}"/>
    <cellStyle name="Normal 29 3 2 2 7" xfId="22773" xr:uid="{00000000-0005-0000-0000-0000E4580000}"/>
    <cellStyle name="Normal 29 3 2 3" xfId="22774" xr:uid="{00000000-0005-0000-0000-0000E5580000}"/>
    <cellStyle name="Normal 29 3 2 3 2" xfId="22775" xr:uid="{00000000-0005-0000-0000-0000E6580000}"/>
    <cellStyle name="Normal 29 3 2 3 2 2" xfId="22776" xr:uid="{00000000-0005-0000-0000-0000E7580000}"/>
    <cellStyle name="Normal 29 3 2 3 2 2 2" xfId="22777" xr:uid="{00000000-0005-0000-0000-0000E8580000}"/>
    <cellStyle name="Normal 29 3 2 3 2 3" xfId="22778" xr:uid="{00000000-0005-0000-0000-0000E9580000}"/>
    <cellStyle name="Normal 29 3 2 3 3" xfId="22779" xr:uid="{00000000-0005-0000-0000-0000EA580000}"/>
    <cellStyle name="Normal 29 3 2 3 3 2" xfId="22780" xr:uid="{00000000-0005-0000-0000-0000EB580000}"/>
    <cellStyle name="Normal 29 3 2 3 3 2 2" xfId="22781" xr:uid="{00000000-0005-0000-0000-0000EC580000}"/>
    <cellStyle name="Normal 29 3 2 3 3 3" xfId="22782" xr:uid="{00000000-0005-0000-0000-0000ED580000}"/>
    <cellStyle name="Normal 29 3 2 3 4" xfId="22783" xr:uid="{00000000-0005-0000-0000-0000EE580000}"/>
    <cellStyle name="Normal 29 3 2 3 4 2" xfId="22784" xr:uid="{00000000-0005-0000-0000-0000EF580000}"/>
    <cellStyle name="Normal 29 3 2 3 4 2 2" xfId="22785" xr:uid="{00000000-0005-0000-0000-0000F0580000}"/>
    <cellStyle name="Normal 29 3 2 3 4 3" xfId="22786" xr:uid="{00000000-0005-0000-0000-0000F1580000}"/>
    <cellStyle name="Normal 29 3 2 3 5" xfId="22787" xr:uid="{00000000-0005-0000-0000-0000F2580000}"/>
    <cellStyle name="Normal 29 3 2 3 5 2" xfId="22788" xr:uid="{00000000-0005-0000-0000-0000F3580000}"/>
    <cellStyle name="Normal 29 3 2 3 6" xfId="22789" xr:uid="{00000000-0005-0000-0000-0000F4580000}"/>
    <cellStyle name="Normal 29 3 2 3 6 2" xfId="22790" xr:uid="{00000000-0005-0000-0000-0000F5580000}"/>
    <cellStyle name="Normal 29 3 2 3 7" xfId="22791" xr:uid="{00000000-0005-0000-0000-0000F6580000}"/>
    <cellStyle name="Normal 29 3 2 4" xfId="22792" xr:uid="{00000000-0005-0000-0000-0000F7580000}"/>
    <cellStyle name="Normal 29 3 2 4 2" xfId="22793" xr:uid="{00000000-0005-0000-0000-0000F8580000}"/>
    <cellStyle name="Normal 29 3 2 4 2 2" xfId="22794" xr:uid="{00000000-0005-0000-0000-0000F9580000}"/>
    <cellStyle name="Normal 29 3 2 4 3" xfId="22795" xr:uid="{00000000-0005-0000-0000-0000FA580000}"/>
    <cellStyle name="Normal 29 3 2 5" xfId="22796" xr:uid="{00000000-0005-0000-0000-0000FB580000}"/>
    <cellStyle name="Normal 29 3 2 5 2" xfId="22797" xr:uid="{00000000-0005-0000-0000-0000FC580000}"/>
    <cellStyle name="Normal 29 3 2 5 2 2" xfId="22798" xr:uid="{00000000-0005-0000-0000-0000FD580000}"/>
    <cellStyle name="Normal 29 3 2 5 3" xfId="22799" xr:uid="{00000000-0005-0000-0000-0000FE580000}"/>
    <cellStyle name="Normal 29 3 2 6" xfId="22800" xr:uid="{00000000-0005-0000-0000-0000FF580000}"/>
    <cellStyle name="Normal 29 3 2 6 2" xfId="22801" xr:uid="{00000000-0005-0000-0000-000000590000}"/>
    <cellStyle name="Normal 29 3 2 6 2 2" xfId="22802" xr:uid="{00000000-0005-0000-0000-000001590000}"/>
    <cellStyle name="Normal 29 3 2 6 3" xfId="22803" xr:uid="{00000000-0005-0000-0000-000002590000}"/>
    <cellStyle name="Normal 29 3 2 7" xfId="22804" xr:uid="{00000000-0005-0000-0000-000003590000}"/>
    <cellStyle name="Normal 29 3 2 7 2" xfId="22805" xr:uid="{00000000-0005-0000-0000-000004590000}"/>
    <cellStyle name="Normal 29 3 2 8" xfId="22806" xr:uid="{00000000-0005-0000-0000-000005590000}"/>
    <cellStyle name="Normal 29 3 2 8 2" xfId="22807" xr:uid="{00000000-0005-0000-0000-000006590000}"/>
    <cellStyle name="Normal 29 3 2 9" xfId="22808" xr:uid="{00000000-0005-0000-0000-000007590000}"/>
    <cellStyle name="Normal 29 3 3" xfId="22809" xr:uid="{00000000-0005-0000-0000-000008590000}"/>
    <cellStyle name="Normal 29 3 3 2" xfId="22810" xr:uid="{00000000-0005-0000-0000-000009590000}"/>
    <cellStyle name="Normal 29 3 3 2 2" xfId="22811" xr:uid="{00000000-0005-0000-0000-00000A590000}"/>
    <cellStyle name="Normal 29 3 3 2 2 2" xfId="22812" xr:uid="{00000000-0005-0000-0000-00000B590000}"/>
    <cellStyle name="Normal 29 3 3 2 2 2 2" xfId="22813" xr:uid="{00000000-0005-0000-0000-00000C590000}"/>
    <cellStyle name="Normal 29 3 3 2 2 3" xfId="22814" xr:uid="{00000000-0005-0000-0000-00000D590000}"/>
    <cellStyle name="Normal 29 3 3 2 3" xfId="22815" xr:uid="{00000000-0005-0000-0000-00000E590000}"/>
    <cellStyle name="Normal 29 3 3 2 3 2" xfId="22816" xr:uid="{00000000-0005-0000-0000-00000F590000}"/>
    <cellStyle name="Normal 29 3 3 2 3 2 2" xfId="22817" xr:uid="{00000000-0005-0000-0000-000010590000}"/>
    <cellStyle name="Normal 29 3 3 2 3 3" xfId="22818" xr:uid="{00000000-0005-0000-0000-000011590000}"/>
    <cellStyle name="Normal 29 3 3 2 4" xfId="22819" xr:uid="{00000000-0005-0000-0000-000012590000}"/>
    <cellStyle name="Normal 29 3 3 2 4 2" xfId="22820" xr:uid="{00000000-0005-0000-0000-000013590000}"/>
    <cellStyle name="Normal 29 3 3 2 4 2 2" xfId="22821" xr:uid="{00000000-0005-0000-0000-000014590000}"/>
    <cellStyle name="Normal 29 3 3 2 4 3" xfId="22822" xr:uid="{00000000-0005-0000-0000-000015590000}"/>
    <cellStyle name="Normal 29 3 3 2 5" xfId="22823" xr:uid="{00000000-0005-0000-0000-000016590000}"/>
    <cellStyle name="Normal 29 3 3 2 5 2" xfId="22824" xr:uid="{00000000-0005-0000-0000-000017590000}"/>
    <cellStyle name="Normal 29 3 3 2 6" xfId="22825" xr:uid="{00000000-0005-0000-0000-000018590000}"/>
    <cellStyle name="Normal 29 3 3 2 6 2" xfId="22826" xr:uid="{00000000-0005-0000-0000-000019590000}"/>
    <cellStyle name="Normal 29 3 3 2 7" xfId="22827" xr:uid="{00000000-0005-0000-0000-00001A590000}"/>
    <cellStyle name="Normal 29 3 3 3" xfId="22828" xr:uid="{00000000-0005-0000-0000-00001B590000}"/>
    <cellStyle name="Normal 29 3 3 3 2" xfId="22829" xr:uid="{00000000-0005-0000-0000-00001C590000}"/>
    <cellStyle name="Normal 29 3 3 3 2 2" xfId="22830" xr:uid="{00000000-0005-0000-0000-00001D590000}"/>
    <cellStyle name="Normal 29 3 3 3 3" xfId="22831" xr:uid="{00000000-0005-0000-0000-00001E590000}"/>
    <cellStyle name="Normal 29 3 3 4" xfId="22832" xr:uid="{00000000-0005-0000-0000-00001F590000}"/>
    <cellStyle name="Normal 29 3 3 4 2" xfId="22833" xr:uid="{00000000-0005-0000-0000-000020590000}"/>
    <cellStyle name="Normal 29 3 3 4 2 2" xfId="22834" xr:uid="{00000000-0005-0000-0000-000021590000}"/>
    <cellStyle name="Normal 29 3 3 4 3" xfId="22835" xr:uid="{00000000-0005-0000-0000-000022590000}"/>
    <cellStyle name="Normal 29 3 3 5" xfId="22836" xr:uid="{00000000-0005-0000-0000-000023590000}"/>
    <cellStyle name="Normal 29 3 3 5 2" xfId="22837" xr:uid="{00000000-0005-0000-0000-000024590000}"/>
    <cellStyle name="Normal 29 3 3 5 2 2" xfId="22838" xr:uid="{00000000-0005-0000-0000-000025590000}"/>
    <cellStyle name="Normal 29 3 3 5 3" xfId="22839" xr:uid="{00000000-0005-0000-0000-000026590000}"/>
    <cellStyle name="Normal 29 3 3 6" xfId="22840" xr:uid="{00000000-0005-0000-0000-000027590000}"/>
    <cellStyle name="Normal 29 3 3 6 2" xfId="22841" xr:uid="{00000000-0005-0000-0000-000028590000}"/>
    <cellStyle name="Normal 29 3 3 7" xfId="22842" xr:uid="{00000000-0005-0000-0000-000029590000}"/>
    <cellStyle name="Normal 29 3 3 7 2" xfId="22843" xr:uid="{00000000-0005-0000-0000-00002A590000}"/>
    <cellStyle name="Normal 29 3 3 8" xfId="22844" xr:uid="{00000000-0005-0000-0000-00002B590000}"/>
    <cellStyle name="Normal 29 3 4" xfId="22845" xr:uid="{00000000-0005-0000-0000-00002C590000}"/>
    <cellStyle name="Normal 29 3 4 2" xfId="22846" xr:uid="{00000000-0005-0000-0000-00002D590000}"/>
    <cellStyle name="Normal 29 3 4 2 2" xfId="22847" xr:uid="{00000000-0005-0000-0000-00002E590000}"/>
    <cellStyle name="Normal 29 3 4 2 2 2" xfId="22848" xr:uid="{00000000-0005-0000-0000-00002F590000}"/>
    <cellStyle name="Normal 29 3 4 2 3" xfId="22849" xr:uid="{00000000-0005-0000-0000-000030590000}"/>
    <cellStyle name="Normal 29 3 4 3" xfId="22850" xr:uid="{00000000-0005-0000-0000-000031590000}"/>
    <cellStyle name="Normal 29 3 4 3 2" xfId="22851" xr:uid="{00000000-0005-0000-0000-000032590000}"/>
    <cellStyle name="Normal 29 3 4 3 2 2" xfId="22852" xr:uid="{00000000-0005-0000-0000-000033590000}"/>
    <cellStyle name="Normal 29 3 4 3 3" xfId="22853" xr:uid="{00000000-0005-0000-0000-000034590000}"/>
    <cellStyle name="Normal 29 3 4 4" xfId="22854" xr:uid="{00000000-0005-0000-0000-000035590000}"/>
    <cellStyle name="Normal 29 3 4 4 2" xfId="22855" xr:uid="{00000000-0005-0000-0000-000036590000}"/>
    <cellStyle name="Normal 29 3 4 4 2 2" xfId="22856" xr:uid="{00000000-0005-0000-0000-000037590000}"/>
    <cellStyle name="Normal 29 3 4 4 3" xfId="22857" xr:uid="{00000000-0005-0000-0000-000038590000}"/>
    <cellStyle name="Normal 29 3 4 5" xfId="22858" xr:uid="{00000000-0005-0000-0000-000039590000}"/>
    <cellStyle name="Normal 29 3 4 5 2" xfId="22859" xr:uid="{00000000-0005-0000-0000-00003A590000}"/>
    <cellStyle name="Normal 29 3 4 6" xfId="22860" xr:uid="{00000000-0005-0000-0000-00003B590000}"/>
    <cellStyle name="Normal 29 3 4 6 2" xfId="22861" xr:uid="{00000000-0005-0000-0000-00003C590000}"/>
    <cellStyle name="Normal 29 3 4 7" xfId="22862" xr:uid="{00000000-0005-0000-0000-00003D590000}"/>
    <cellStyle name="Normal 29 3 5" xfId="22863" xr:uid="{00000000-0005-0000-0000-00003E590000}"/>
    <cellStyle name="Normal 29 3 5 2" xfId="22864" xr:uid="{00000000-0005-0000-0000-00003F590000}"/>
    <cellStyle name="Normal 29 3 5 2 2" xfId="22865" xr:uid="{00000000-0005-0000-0000-000040590000}"/>
    <cellStyle name="Normal 29 3 5 2 2 2" xfId="22866" xr:uid="{00000000-0005-0000-0000-000041590000}"/>
    <cellStyle name="Normal 29 3 5 2 3" xfId="22867" xr:uid="{00000000-0005-0000-0000-000042590000}"/>
    <cellStyle name="Normal 29 3 5 3" xfId="22868" xr:uid="{00000000-0005-0000-0000-000043590000}"/>
    <cellStyle name="Normal 29 3 5 3 2" xfId="22869" xr:uid="{00000000-0005-0000-0000-000044590000}"/>
    <cellStyle name="Normal 29 3 5 3 2 2" xfId="22870" xr:uid="{00000000-0005-0000-0000-000045590000}"/>
    <cellStyle name="Normal 29 3 5 3 3" xfId="22871" xr:uid="{00000000-0005-0000-0000-000046590000}"/>
    <cellStyle name="Normal 29 3 5 4" xfId="22872" xr:uid="{00000000-0005-0000-0000-000047590000}"/>
    <cellStyle name="Normal 29 3 5 4 2" xfId="22873" xr:uid="{00000000-0005-0000-0000-000048590000}"/>
    <cellStyle name="Normal 29 3 5 4 2 2" xfId="22874" xr:uid="{00000000-0005-0000-0000-000049590000}"/>
    <cellStyle name="Normal 29 3 5 4 3" xfId="22875" xr:uid="{00000000-0005-0000-0000-00004A590000}"/>
    <cellStyle name="Normal 29 3 5 5" xfId="22876" xr:uid="{00000000-0005-0000-0000-00004B590000}"/>
    <cellStyle name="Normal 29 3 5 5 2" xfId="22877" xr:uid="{00000000-0005-0000-0000-00004C590000}"/>
    <cellStyle name="Normal 29 3 5 6" xfId="22878" xr:uid="{00000000-0005-0000-0000-00004D590000}"/>
    <cellStyle name="Normal 29 3 5 6 2" xfId="22879" xr:uid="{00000000-0005-0000-0000-00004E590000}"/>
    <cellStyle name="Normal 29 3 5 7" xfId="22880" xr:uid="{00000000-0005-0000-0000-00004F590000}"/>
    <cellStyle name="Normal 29 3 6" xfId="22881" xr:uid="{00000000-0005-0000-0000-000050590000}"/>
    <cellStyle name="Normal 29 3 6 2" xfId="22882" xr:uid="{00000000-0005-0000-0000-000051590000}"/>
    <cellStyle name="Normal 29 3 6 2 2" xfId="22883" xr:uid="{00000000-0005-0000-0000-000052590000}"/>
    <cellStyle name="Normal 29 3 6 3" xfId="22884" xr:uid="{00000000-0005-0000-0000-000053590000}"/>
    <cellStyle name="Normal 29 3 7" xfId="22885" xr:uid="{00000000-0005-0000-0000-000054590000}"/>
    <cellStyle name="Normal 29 3 7 2" xfId="22886" xr:uid="{00000000-0005-0000-0000-000055590000}"/>
    <cellStyle name="Normal 29 3 7 2 2" xfId="22887" xr:uid="{00000000-0005-0000-0000-000056590000}"/>
    <cellStyle name="Normal 29 3 7 3" xfId="22888" xr:uid="{00000000-0005-0000-0000-000057590000}"/>
    <cellStyle name="Normal 29 3 8" xfId="22889" xr:uid="{00000000-0005-0000-0000-000058590000}"/>
    <cellStyle name="Normal 29 3 8 2" xfId="22890" xr:uid="{00000000-0005-0000-0000-000059590000}"/>
    <cellStyle name="Normal 29 3 8 2 2" xfId="22891" xr:uid="{00000000-0005-0000-0000-00005A590000}"/>
    <cellStyle name="Normal 29 3 8 3" xfId="22892" xr:uid="{00000000-0005-0000-0000-00005B590000}"/>
    <cellStyle name="Normal 29 3 9" xfId="22893" xr:uid="{00000000-0005-0000-0000-00005C590000}"/>
    <cellStyle name="Normal 29 3 9 2" xfId="22894" xr:uid="{00000000-0005-0000-0000-00005D590000}"/>
    <cellStyle name="Normal 29 4" xfId="22895" xr:uid="{00000000-0005-0000-0000-00005E590000}"/>
    <cellStyle name="Normal 29 4 2" xfId="22896" xr:uid="{00000000-0005-0000-0000-00005F590000}"/>
    <cellStyle name="Normal 29 4 2 2" xfId="22897" xr:uid="{00000000-0005-0000-0000-000060590000}"/>
    <cellStyle name="Normal 29 4 2 2 2" xfId="22898" xr:uid="{00000000-0005-0000-0000-000061590000}"/>
    <cellStyle name="Normal 29 4 2 2 2 2" xfId="22899" xr:uid="{00000000-0005-0000-0000-000062590000}"/>
    <cellStyle name="Normal 29 4 2 2 3" xfId="22900" xr:uid="{00000000-0005-0000-0000-000063590000}"/>
    <cellStyle name="Normal 29 4 2 3" xfId="22901" xr:uid="{00000000-0005-0000-0000-000064590000}"/>
    <cellStyle name="Normal 29 4 2 3 2" xfId="22902" xr:uid="{00000000-0005-0000-0000-000065590000}"/>
    <cellStyle name="Normal 29 4 2 3 2 2" xfId="22903" xr:uid="{00000000-0005-0000-0000-000066590000}"/>
    <cellStyle name="Normal 29 4 2 3 3" xfId="22904" xr:uid="{00000000-0005-0000-0000-000067590000}"/>
    <cellStyle name="Normal 29 4 2 4" xfId="22905" xr:uid="{00000000-0005-0000-0000-000068590000}"/>
    <cellStyle name="Normal 29 4 2 4 2" xfId="22906" xr:uid="{00000000-0005-0000-0000-000069590000}"/>
    <cellStyle name="Normal 29 4 2 4 2 2" xfId="22907" xr:uid="{00000000-0005-0000-0000-00006A590000}"/>
    <cellStyle name="Normal 29 4 2 4 3" xfId="22908" xr:uid="{00000000-0005-0000-0000-00006B590000}"/>
    <cellStyle name="Normal 29 4 2 5" xfId="22909" xr:uid="{00000000-0005-0000-0000-00006C590000}"/>
    <cellStyle name="Normal 29 4 2 5 2" xfId="22910" xr:uid="{00000000-0005-0000-0000-00006D590000}"/>
    <cellStyle name="Normal 29 4 2 6" xfId="22911" xr:uid="{00000000-0005-0000-0000-00006E590000}"/>
    <cellStyle name="Normal 29 4 2 6 2" xfId="22912" xr:uid="{00000000-0005-0000-0000-00006F590000}"/>
    <cellStyle name="Normal 29 4 2 7" xfId="22913" xr:uid="{00000000-0005-0000-0000-000070590000}"/>
    <cellStyle name="Normal 29 4 3" xfId="22914" xr:uid="{00000000-0005-0000-0000-000071590000}"/>
    <cellStyle name="Normal 29 4 3 2" xfId="22915" xr:uid="{00000000-0005-0000-0000-000072590000}"/>
    <cellStyle name="Normal 29 4 3 2 2" xfId="22916" xr:uid="{00000000-0005-0000-0000-000073590000}"/>
    <cellStyle name="Normal 29 4 3 2 2 2" xfId="22917" xr:uid="{00000000-0005-0000-0000-000074590000}"/>
    <cellStyle name="Normal 29 4 3 2 3" xfId="22918" xr:uid="{00000000-0005-0000-0000-000075590000}"/>
    <cellStyle name="Normal 29 4 3 3" xfId="22919" xr:uid="{00000000-0005-0000-0000-000076590000}"/>
    <cellStyle name="Normal 29 4 3 3 2" xfId="22920" xr:uid="{00000000-0005-0000-0000-000077590000}"/>
    <cellStyle name="Normal 29 4 3 3 2 2" xfId="22921" xr:uid="{00000000-0005-0000-0000-000078590000}"/>
    <cellStyle name="Normal 29 4 3 3 3" xfId="22922" xr:uid="{00000000-0005-0000-0000-000079590000}"/>
    <cellStyle name="Normal 29 4 3 4" xfId="22923" xr:uid="{00000000-0005-0000-0000-00007A590000}"/>
    <cellStyle name="Normal 29 4 3 4 2" xfId="22924" xr:uid="{00000000-0005-0000-0000-00007B590000}"/>
    <cellStyle name="Normal 29 4 3 4 2 2" xfId="22925" xr:uid="{00000000-0005-0000-0000-00007C590000}"/>
    <cellStyle name="Normal 29 4 3 4 3" xfId="22926" xr:uid="{00000000-0005-0000-0000-00007D590000}"/>
    <cellStyle name="Normal 29 4 3 5" xfId="22927" xr:uid="{00000000-0005-0000-0000-00007E590000}"/>
    <cellStyle name="Normal 29 4 3 5 2" xfId="22928" xr:uid="{00000000-0005-0000-0000-00007F590000}"/>
    <cellStyle name="Normal 29 4 3 6" xfId="22929" xr:uid="{00000000-0005-0000-0000-000080590000}"/>
    <cellStyle name="Normal 29 4 3 6 2" xfId="22930" xr:uid="{00000000-0005-0000-0000-000081590000}"/>
    <cellStyle name="Normal 29 4 3 7" xfId="22931" xr:uid="{00000000-0005-0000-0000-000082590000}"/>
    <cellStyle name="Normal 29 4 4" xfId="22932" xr:uid="{00000000-0005-0000-0000-000083590000}"/>
    <cellStyle name="Normal 29 4 4 2" xfId="22933" xr:uid="{00000000-0005-0000-0000-000084590000}"/>
    <cellStyle name="Normal 29 4 4 2 2" xfId="22934" xr:uid="{00000000-0005-0000-0000-000085590000}"/>
    <cellStyle name="Normal 29 4 4 3" xfId="22935" xr:uid="{00000000-0005-0000-0000-000086590000}"/>
    <cellStyle name="Normal 29 4 5" xfId="22936" xr:uid="{00000000-0005-0000-0000-000087590000}"/>
    <cellStyle name="Normal 29 4 5 2" xfId="22937" xr:uid="{00000000-0005-0000-0000-000088590000}"/>
    <cellStyle name="Normal 29 4 5 2 2" xfId="22938" xr:uid="{00000000-0005-0000-0000-000089590000}"/>
    <cellStyle name="Normal 29 4 5 3" xfId="22939" xr:uid="{00000000-0005-0000-0000-00008A590000}"/>
    <cellStyle name="Normal 29 4 6" xfId="22940" xr:uid="{00000000-0005-0000-0000-00008B590000}"/>
    <cellStyle name="Normal 29 4 6 2" xfId="22941" xr:uid="{00000000-0005-0000-0000-00008C590000}"/>
    <cellStyle name="Normal 29 4 6 2 2" xfId="22942" xr:uid="{00000000-0005-0000-0000-00008D590000}"/>
    <cellStyle name="Normal 29 4 6 3" xfId="22943" xr:uid="{00000000-0005-0000-0000-00008E590000}"/>
    <cellStyle name="Normal 29 4 7" xfId="22944" xr:uid="{00000000-0005-0000-0000-00008F590000}"/>
    <cellStyle name="Normal 29 4 7 2" xfId="22945" xr:uid="{00000000-0005-0000-0000-000090590000}"/>
    <cellStyle name="Normal 29 4 8" xfId="22946" xr:uid="{00000000-0005-0000-0000-000091590000}"/>
    <cellStyle name="Normal 29 4 8 2" xfId="22947" xr:uid="{00000000-0005-0000-0000-000092590000}"/>
    <cellStyle name="Normal 29 4 9" xfId="22948" xr:uid="{00000000-0005-0000-0000-000093590000}"/>
    <cellStyle name="Normal 29 5" xfId="22949" xr:uid="{00000000-0005-0000-0000-000094590000}"/>
    <cellStyle name="Normal 29 5 2" xfId="22950" xr:uid="{00000000-0005-0000-0000-000095590000}"/>
    <cellStyle name="Normal 29 5 2 2" xfId="22951" xr:uid="{00000000-0005-0000-0000-000096590000}"/>
    <cellStyle name="Normal 29 5 2 2 2" xfId="22952" xr:uid="{00000000-0005-0000-0000-000097590000}"/>
    <cellStyle name="Normal 29 5 2 2 2 2" xfId="22953" xr:uid="{00000000-0005-0000-0000-000098590000}"/>
    <cellStyle name="Normal 29 5 2 2 3" xfId="22954" xr:uid="{00000000-0005-0000-0000-000099590000}"/>
    <cellStyle name="Normal 29 5 2 3" xfId="22955" xr:uid="{00000000-0005-0000-0000-00009A590000}"/>
    <cellStyle name="Normal 29 5 2 3 2" xfId="22956" xr:uid="{00000000-0005-0000-0000-00009B590000}"/>
    <cellStyle name="Normal 29 5 2 3 2 2" xfId="22957" xr:uid="{00000000-0005-0000-0000-00009C590000}"/>
    <cellStyle name="Normal 29 5 2 3 3" xfId="22958" xr:uid="{00000000-0005-0000-0000-00009D590000}"/>
    <cellStyle name="Normal 29 5 2 4" xfId="22959" xr:uid="{00000000-0005-0000-0000-00009E590000}"/>
    <cellStyle name="Normal 29 5 2 4 2" xfId="22960" xr:uid="{00000000-0005-0000-0000-00009F590000}"/>
    <cellStyle name="Normal 29 5 2 4 2 2" xfId="22961" xr:uid="{00000000-0005-0000-0000-0000A0590000}"/>
    <cellStyle name="Normal 29 5 2 4 3" xfId="22962" xr:uid="{00000000-0005-0000-0000-0000A1590000}"/>
    <cellStyle name="Normal 29 5 2 5" xfId="22963" xr:uid="{00000000-0005-0000-0000-0000A2590000}"/>
    <cellStyle name="Normal 29 5 2 5 2" xfId="22964" xr:uid="{00000000-0005-0000-0000-0000A3590000}"/>
    <cellStyle name="Normal 29 5 2 6" xfId="22965" xr:uid="{00000000-0005-0000-0000-0000A4590000}"/>
    <cellStyle name="Normal 29 5 2 6 2" xfId="22966" xr:uid="{00000000-0005-0000-0000-0000A5590000}"/>
    <cellStyle name="Normal 29 5 2 7" xfId="22967" xr:uid="{00000000-0005-0000-0000-0000A6590000}"/>
    <cellStyle name="Normal 29 5 3" xfId="22968" xr:uid="{00000000-0005-0000-0000-0000A7590000}"/>
    <cellStyle name="Normal 29 5 3 2" xfId="22969" xr:uid="{00000000-0005-0000-0000-0000A8590000}"/>
    <cellStyle name="Normal 29 5 3 2 2" xfId="22970" xr:uid="{00000000-0005-0000-0000-0000A9590000}"/>
    <cellStyle name="Normal 29 5 3 3" xfId="22971" xr:uid="{00000000-0005-0000-0000-0000AA590000}"/>
    <cellStyle name="Normal 29 5 4" xfId="22972" xr:uid="{00000000-0005-0000-0000-0000AB590000}"/>
    <cellStyle name="Normal 29 5 4 2" xfId="22973" xr:uid="{00000000-0005-0000-0000-0000AC590000}"/>
    <cellStyle name="Normal 29 5 4 2 2" xfId="22974" xr:uid="{00000000-0005-0000-0000-0000AD590000}"/>
    <cellStyle name="Normal 29 5 4 3" xfId="22975" xr:uid="{00000000-0005-0000-0000-0000AE590000}"/>
    <cellStyle name="Normal 29 5 5" xfId="22976" xr:uid="{00000000-0005-0000-0000-0000AF590000}"/>
    <cellStyle name="Normal 29 5 5 2" xfId="22977" xr:uid="{00000000-0005-0000-0000-0000B0590000}"/>
    <cellStyle name="Normal 29 5 5 2 2" xfId="22978" xr:uid="{00000000-0005-0000-0000-0000B1590000}"/>
    <cellStyle name="Normal 29 5 5 3" xfId="22979" xr:uid="{00000000-0005-0000-0000-0000B2590000}"/>
    <cellStyle name="Normal 29 5 6" xfId="22980" xr:uid="{00000000-0005-0000-0000-0000B3590000}"/>
    <cellStyle name="Normal 29 5 6 2" xfId="22981" xr:uid="{00000000-0005-0000-0000-0000B4590000}"/>
    <cellStyle name="Normal 29 5 7" xfId="22982" xr:uid="{00000000-0005-0000-0000-0000B5590000}"/>
    <cellStyle name="Normal 29 5 7 2" xfId="22983" xr:uid="{00000000-0005-0000-0000-0000B6590000}"/>
    <cellStyle name="Normal 29 5 8" xfId="22984" xr:uid="{00000000-0005-0000-0000-0000B7590000}"/>
    <cellStyle name="Normal 29 6" xfId="22985" xr:uid="{00000000-0005-0000-0000-0000B8590000}"/>
    <cellStyle name="Normal 29 6 2" xfId="22986" xr:uid="{00000000-0005-0000-0000-0000B9590000}"/>
    <cellStyle name="Normal 29 6 2 2" xfId="22987" xr:uid="{00000000-0005-0000-0000-0000BA590000}"/>
    <cellStyle name="Normal 29 6 2 2 2" xfId="22988" xr:uid="{00000000-0005-0000-0000-0000BB590000}"/>
    <cellStyle name="Normal 29 6 2 3" xfId="22989" xr:uid="{00000000-0005-0000-0000-0000BC590000}"/>
    <cellStyle name="Normal 29 6 3" xfId="22990" xr:uid="{00000000-0005-0000-0000-0000BD590000}"/>
    <cellStyle name="Normal 29 6 3 2" xfId="22991" xr:uid="{00000000-0005-0000-0000-0000BE590000}"/>
    <cellStyle name="Normal 29 6 3 2 2" xfId="22992" xr:uid="{00000000-0005-0000-0000-0000BF590000}"/>
    <cellStyle name="Normal 29 6 3 3" xfId="22993" xr:uid="{00000000-0005-0000-0000-0000C0590000}"/>
    <cellStyle name="Normal 29 6 4" xfId="22994" xr:uid="{00000000-0005-0000-0000-0000C1590000}"/>
    <cellStyle name="Normal 29 6 4 2" xfId="22995" xr:uid="{00000000-0005-0000-0000-0000C2590000}"/>
    <cellStyle name="Normal 29 6 4 2 2" xfId="22996" xr:uid="{00000000-0005-0000-0000-0000C3590000}"/>
    <cellStyle name="Normal 29 6 4 3" xfId="22997" xr:uid="{00000000-0005-0000-0000-0000C4590000}"/>
    <cellStyle name="Normal 29 6 5" xfId="22998" xr:uid="{00000000-0005-0000-0000-0000C5590000}"/>
    <cellStyle name="Normal 29 6 5 2" xfId="22999" xr:uid="{00000000-0005-0000-0000-0000C6590000}"/>
    <cellStyle name="Normal 29 6 6" xfId="23000" xr:uid="{00000000-0005-0000-0000-0000C7590000}"/>
    <cellStyle name="Normal 29 6 6 2" xfId="23001" xr:uid="{00000000-0005-0000-0000-0000C8590000}"/>
    <cellStyle name="Normal 29 6 7" xfId="23002" xr:uid="{00000000-0005-0000-0000-0000C9590000}"/>
    <cellStyle name="Normal 29 7" xfId="23003" xr:uid="{00000000-0005-0000-0000-0000CA590000}"/>
    <cellStyle name="Normal 29 7 2" xfId="23004" xr:uid="{00000000-0005-0000-0000-0000CB590000}"/>
    <cellStyle name="Normal 29 7 2 2" xfId="23005" xr:uid="{00000000-0005-0000-0000-0000CC590000}"/>
    <cellStyle name="Normal 29 7 2 2 2" xfId="23006" xr:uid="{00000000-0005-0000-0000-0000CD590000}"/>
    <cellStyle name="Normal 29 7 2 3" xfId="23007" xr:uid="{00000000-0005-0000-0000-0000CE590000}"/>
    <cellStyle name="Normal 29 7 3" xfId="23008" xr:uid="{00000000-0005-0000-0000-0000CF590000}"/>
    <cellStyle name="Normal 29 7 3 2" xfId="23009" xr:uid="{00000000-0005-0000-0000-0000D0590000}"/>
    <cellStyle name="Normal 29 7 3 2 2" xfId="23010" xr:uid="{00000000-0005-0000-0000-0000D1590000}"/>
    <cellStyle name="Normal 29 7 3 3" xfId="23011" xr:uid="{00000000-0005-0000-0000-0000D2590000}"/>
    <cellStyle name="Normal 29 7 4" xfId="23012" xr:uid="{00000000-0005-0000-0000-0000D3590000}"/>
    <cellStyle name="Normal 29 7 4 2" xfId="23013" xr:uid="{00000000-0005-0000-0000-0000D4590000}"/>
    <cellStyle name="Normal 29 7 4 2 2" xfId="23014" xr:uid="{00000000-0005-0000-0000-0000D5590000}"/>
    <cellStyle name="Normal 29 7 4 3" xfId="23015" xr:uid="{00000000-0005-0000-0000-0000D6590000}"/>
    <cellStyle name="Normal 29 7 5" xfId="23016" xr:uid="{00000000-0005-0000-0000-0000D7590000}"/>
    <cellStyle name="Normal 29 7 5 2" xfId="23017" xr:uid="{00000000-0005-0000-0000-0000D8590000}"/>
    <cellStyle name="Normal 29 7 6" xfId="23018" xr:uid="{00000000-0005-0000-0000-0000D9590000}"/>
    <cellStyle name="Normal 29 7 6 2" xfId="23019" xr:uid="{00000000-0005-0000-0000-0000DA590000}"/>
    <cellStyle name="Normal 29 7 7" xfId="23020" xr:uid="{00000000-0005-0000-0000-0000DB590000}"/>
    <cellStyle name="Normal 29 8" xfId="23021" xr:uid="{00000000-0005-0000-0000-0000DC590000}"/>
    <cellStyle name="Normal 29 8 2" xfId="23022" xr:uid="{00000000-0005-0000-0000-0000DD590000}"/>
    <cellStyle name="Normal 29 8 2 2" xfId="23023" xr:uid="{00000000-0005-0000-0000-0000DE590000}"/>
    <cellStyle name="Normal 29 8 3" xfId="23024" xr:uid="{00000000-0005-0000-0000-0000DF590000}"/>
    <cellStyle name="Normal 29 9" xfId="23025" xr:uid="{00000000-0005-0000-0000-0000E0590000}"/>
    <cellStyle name="Normal 29 9 2" xfId="23026" xr:uid="{00000000-0005-0000-0000-0000E1590000}"/>
    <cellStyle name="Normal 29 9 2 2" xfId="23027" xr:uid="{00000000-0005-0000-0000-0000E2590000}"/>
    <cellStyle name="Normal 29 9 3" xfId="23028" xr:uid="{00000000-0005-0000-0000-0000E3590000}"/>
    <cellStyle name="Normal 29_Confidential Information" xfId="23029" xr:uid="{00000000-0005-0000-0000-0000E4590000}"/>
    <cellStyle name="Normal 3" xfId="531" xr:uid="{00000000-0005-0000-0000-0000E5590000}"/>
    <cellStyle name="Normal 3 10" xfId="23030" xr:uid="{00000000-0005-0000-0000-0000E6590000}"/>
    <cellStyle name="Normal 3 11" xfId="23031" xr:uid="{00000000-0005-0000-0000-0000E7590000}"/>
    <cellStyle name="Normal 3 12" xfId="25707" xr:uid="{C970B813-3A96-476B-A0C6-CBC7C759C8A1}"/>
    <cellStyle name="Normal 3 2" xfId="532" xr:uid="{00000000-0005-0000-0000-0000E8590000}"/>
    <cellStyle name="Normal 3 2 2" xfId="23032" xr:uid="{00000000-0005-0000-0000-0000E9590000}"/>
    <cellStyle name="Normal 3 2 2 2" xfId="23033" xr:uid="{00000000-0005-0000-0000-0000EA590000}"/>
    <cellStyle name="Normal 3 2 2 2 2" xfId="23034" xr:uid="{00000000-0005-0000-0000-0000EB590000}"/>
    <cellStyle name="Normal 3 2 2 3" xfId="23035" xr:uid="{00000000-0005-0000-0000-0000EC590000}"/>
    <cellStyle name="Normal 3 3" xfId="533" xr:uid="{00000000-0005-0000-0000-0000ED590000}"/>
    <cellStyle name="Normal 3 3 2" xfId="23036" xr:uid="{00000000-0005-0000-0000-0000EE590000}"/>
    <cellStyle name="Normal 3 3 2 2" xfId="23037" xr:uid="{00000000-0005-0000-0000-0000EF590000}"/>
    <cellStyle name="Normal 3 3 2 2 2" xfId="23038" xr:uid="{00000000-0005-0000-0000-0000F0590000}"/>
    <cellStyle name="Normal 3 3 2 3" xfId="23039" xr:uid="{00000000-0005-0000-0000-0000F1590000}"/>
    <cellStyle name="Normal 3 3 2 4" xfId="25708" xr:uid="{300BBCBA-FFAC-474D-ADA8-343CEF56E9FB}"/>
    <cellStyle name="Normal 3 4" xfId="23040" xr:uid="{00000000-0005-0000-0000-0000F2590000}"/>
    <cellStyle name="Normal 3 4 2" xfId="23041" xr:uid="{00000000-0005-0000-0000-0000F3590000}"/>
    <cellStyle name="Normal 3 4 2 2" xfId="23042" xr:uid="{00000000-0005-0000-0000-0000F4590000}"/>
    <cellStyle name="Normal 3 4 2 2 2" xfId="23043" xr:uid="{00000000-0005-0000-0000-0000F5590000}"/>
    <cellStyle name="Normal 3 4 2 3" xfId="23044" xr:uid="{00000000-0005-0000-0000-0000F6590000}"/>
    <cellStyle name="Normal 3 4 3" xfId="23045" xr:uid="{00000000-0005-0000-0000-0000F7590000}"/>
    <cellStyle name="Normal 3 4 3 2" xfId="23046" xr:uid="{00000000-0005-0000-0000-0000F8590000}"/>
    <cellStyle name="Normal 3 4 3 2 2" xfId="23047" xr:uid="{00000000-0005-0000-0000-0000F9590000}"/>
    <cellStyle name="Normal 3 4 3 3" xfId="23048" xr:uid="{00000000-0005-0000-0000-0000FA590000}"/>
    <cellStyle name="Normal 3 4 4" xfId="23049" xr:uid="{00000000-0005-0000-0000-0000FB590000}"/>
    <cellStyle name="Normal 3 5" xfId="23050" xr:uid="{00000000-0005-0000-0000-0000FC590000}"/>
    <cellStyle name="Normal 3 5 2" xfId="23051" xr:uid="{00000000-0005-0000-0000-0000FD590000}"/>
    <cellStyle name="Normal 3 5 2 2" xfId="23052" xr:uid="{00000000-0005-0000-0000-0000FE590000}"/>
    <cellStyle name="Normal 3 5 3" xfId="23053" xr:uid="{00000000-0005-0000-0000-0000FF590000}"/>
    <cellStyle name="Normal 3 6" xfId="23054" xr:uid="{00000000-0005-0000-0000-0000005A0000}"/>
    <cellStyle name="Normal 3 6 2" xfId="23055" xr:uid="{00000000-0005-0000-0000-0000015A0000}"/>
    <cellStyle name="Normal 3 6 2 2" xfId="23056" xr:uid="{00000000-0005-0000-0000-0000025A0000}"/>
    <cellStyle name="Normal 3 6 3" xfId="23057" xr:uid="{00000000-0005-0000-0000-0000035A0000}"/>
    <cellStyle name="Normal 3 7" xfId="23058" xr:uid="{00000000-0005-0000-0000-0000045A0000}"/>
    <cellStyle name="Normal 3 7 2" xfId="23059" xr:uid="{00000000-0005-0000-0000-0000055A0000}"/>
    <cellStyle name="Normal 3 8" xfId="23060" xr:uid="{00000000-0005-0000-0000-0000065A0000}"/>
    <cellStyle name="Normal 3 8 2" xfId="23061" xr:uid="{00000000-0005-0000-0000-0000075A0000}"/>
    <cellStyle name="Normal 3 9" xfId="23062" xr:uid="{00000000-0005-0000-0000-0000085A0000}"/>
    <cellStyle name="Normal 30" xfId="534" xr:uid="{00000000-0005-0000-0000-0000095A0000}"/>
    <cellStyle name="Normal 30 2" xfId="535" xr:uid="{00000000-0005-0000-0000-00000A5A0000}"/>
    <cellStyle name="Normal 31" xfId="536" xr:uid="{00000000-0005-0000-0000-00000B5A0000}"/>
    <cellStyle name="Normal 31 2" xfId="537" xr:uid="{00000000-0005-0000-0000-00000C5A0000}"/>
    <cellStyle name="Normal 32" xfId="538" xr:uid="{00000000-0005-0000-0000-00000D5A0000}"/>
    <cellStyle name="Normal 32 2" xfId="539" xr:uid="{00000000-0005-0000-0000-00000E5A0000}"/>
    <cellStyle name="Normal 33" xfId="540" xr:uid="{00000000-0005-0000-0000-00000F5A0000}"/>
    <cellStyle name="Normal 33 2" xfId="541" xr:uid="{00000000-0005-0000-0000-0000105A0000}"/>
    <cellStyle name="Normal 34" xfId="542" xr:uid="{00000000-0005-0000-0000-0000115A0000}"/>
    <cellStyle name="Normal 34 2" xfId="543" xr:uid="{00000000-0005-0000-0000-0000125A0000}"/>
    <cellStyle name="Normal 35" xfId="544" xr:uid="{00000000-0005-0000-0000-0000135A0000}"/>
    <cellStyle name="Normal 36" xfId="545" xr:uid="{00000000-0005-0000-0000-0000145A0000}"/>
    <cellStyle name="Normal 37" xfId="546" xr:uid="{00000000-0005-0000-0000-0000155A0000}"/>
    <cellStyle name="Normal 38" xfId="547" xr:uid="{00000000-0005-0000-0000-0000165A0000}"/>
    <cellStyle name="Normal 38 2" xfId="548" xr:uid="{00000000-0005-0000-0000-0000175A0000}"/>
    <cellStyle name="Normal 39" xfId="549" xr:uid="{00000000-0005-0000-0000-0000185A0000}"/>
    <cellStyle name="Normal 4" xfId="550" xr:uid="{00000000-0005-0000-0000-0000195A0000}"/>
    <cellStyle name="Normal 4 2" xfId="551" xr:uid="{00000000-0005-0000-0000-00001A5A0000}"/>
    <cellStyle name="Normal 4 2 2" xfId="23063" xr:uid="{00000000-0005-0000-0000-00001B5A0000}"/>
    <cellStyle name="Normal 4 2 2 2" xfId="23064" xr:uid="{00000000-0005-0000-0000-00001C5A0000}"/>
    <cellStyle name="Normal 4 2 2 2 2" xfId="23065" xr:uid="{00000000-0005-0000-0000-00001D5A0000}"/>
    <cellStyle name="Normal 4 2 2 3" xfId="23066" xr:uid="{00000000-0005-0000-0000-00001E5A0000}"/>
    <cellStyle name="Normal 4 2 3" xfId="23067" xr:uid="{00000000-0005-0000-0000-00001F5A0000}"/>
    <cellStyle name="Normal 4 3" xfId="552" xr:uid="{00000000-0005-0000-0000-0000205A0000}"/>
    <cellStyle name="Normal 4 4" xfId="553" xr:uid="{00000000-0005-0000-0000-0000215A0000}"/>
    <cellStyle name="Normal 4 5" xfId="23068" xr:uid="{00000000-0005-0000-0000-0000225A0000}"/>
    <cellStyle name="Normal 4 5 2" xfId="23069" xr:uid="{00000000-0005-0000-0000-0000235A0000}"/>
    <cellStyle name="Normal 4 5 3" xfId="23070" xr:uid="{00000000-0005-0000-0000-0000245A0000}"/>
    <cellStyle name="Normal 4 5 4" xfId="23071" xr:uid="{00000000-0005-0000-0000-0000255A0000}"/>
    <cellStyle name="Normal 4 6" xfId="23072" xr:uid="{00000000-0005-0000-0000-0000265A0000}"/>
    <cellStyle name="Normal 4 6 2" xfId="23073" xr:uid="{00000000-0005-0000-0000-0000275A0000}"/>
    <cellStyle name="Normal 4 6 2 2" xfId="23074" xr:uid="{00000000-0005-0000-0000-0000285A0000}"/>
    <cellStyle name="Normal 4 6 3" xfId="23075" xr:uid="{00000000-0005-0000-0000-0000295A0000}"/>
    <cellStyle name="Normal 4 7" xfId="23076" xr:uid="{00000000-0005-0000-0000-00002A5A0000}"/>
    <cellStyle name="Normal 40" xfId="554" xr:uid="{00000000-0005-0000-0000-00002B5A0000}"/>
    <cellStyle name="Normal 40 2" xfId="555" xr:uid="{00000000-0005-0000-0000-00002C5A0000}"/>
    <cellStyle name="Normal 40 3" xfId="556" xr:uid="{00000000-0005-0000-0000-00002D5A0000}"/>
    <cellStyle name="Normal 41" xfId="557" xr:uid="{00000000-0005-0000-0000-00002E5A0000}"/>
    <cellStyle name="Normal 42" xfId="558" xr:uid="{00000000-0005-0000-0000-00002F5A0000}"/>
    <cellStyle name="Normal 43" xfId="559" xr:uid="{00000000-0005-0000-0000-0000305A0000}"/>
    <cellStyle name="Normal 44" xfId="560" xr:uid="{00000000-0005-0000-0000-0000315A0000}"/>
    <cellStyle name="Normal 45" xfId="561" xr:uid="{00000000-0005-0000-0000-0000325A0000}"/>
    <cellStyle name="Normal 46" xfId="562" xr:uid="{00000000-0005-0000-0000-0000335A0000}"/>
    <cellStyle name="Normal 47" xfId="563" xr:uid="{00000000-0005-0000-0000-0000345A0000}"/>
    <cellStyle name="Normal 48" xfId="564" xr:uid="{00000000-0005-0000-0000-0000355A0000}"/>
    <cellStyle name="Normal 49" xfId="565" xr:uid="{00000000-0005-0000-0000-0000365A0000}"/>
    <cellStyle name="Normal 5" xfId="566" xr:uid="{00000000-0005-0000-0000-0000375A0000}"/>
    <cellStyle name="Normal 5 2" xfId="567" xr:uid="{00000000-0005-0000-0000-0000385A0000}"/>
    <cellStyle name="Normal 5 3" xfId="568" xr:uid="{00000000-0005-0000-0000-0000395A0000}"/>
    <cellStyle name="Normal 5 4" xfId="569" xr:uid="{00000000-0005-0000-0000-00003A5A0000}"/>
    <cellStyle name="Normal 5 5" xfId="23077" xr:uid="{00000000-0005-0000-0000-00003B5A0000}"/>
    <cellStyle name="Normal 5 5 2" xfId="23078" xr:uid="{00000000-0005-0000-0000-00003C5A0000}"/>
    <cellStyle name="Normal 5 5 2 2" xfId="23079" xr:uid="{00000000-0005-0000-0000-00003D5A0000}"/>
    <cellStyle name="Normal 5 5 3" xfId="23080" xr:uid="{00000000-0005-0000-0000-00003E5A0000}"/>
    <cellStyle name="Normal 5_Preliminary financial statement_June 11_updated Aug  24_11" xfId="570" xr:uid="{00000000-0005-0000-0000-00003F5A0000}"/>
    <cellStyle name="Normal 50" xfId="571" xr:uid="{00000000-0005-0000-0000-0000405A0000}"/>
    <cellStyle name="Normal 51" xfId="572" xr:uid="{00000000-0005-0000-0000-0000415A0000}"/>
    <cellStyle name="Normal 52" xfId="573" xr:uid="{00000000-0005-0000-0000-0000425A0000}"/>
    <cellStyle name="Normal 53" xfId="574" xr:uid="{00000000-0005-0000-0000-0000435A0000}"/>
    <cellStyle name="Normal 54" xfId="575" xr:uid="{00000000-0005-0000-0000-0000445A0000}"/>
    <cellStyle name="Normal 55" xfId="576" xr:uid="{00000000-0005-0000-0000-0000455A0000}"/>
    <cellStyle name="Normal 56" xfId="577" xr:uid="{00000000-0005-0000-0000-0000465A0000}"/>
    <cellStyle name="Normal 57" xfId="578" xr:uid="{00000000-0005-0000-0000-0000475A0000}"/>
    <cellStyle name="Normal 58" xfId="579" xr:uid="{00000000-0005-0000-0000-0000485A0000}"/>
    <cellStyle name="Normal 59" xfId="580" xr:uid="{00000000-0005-0000-0000-0000495A0000}"/>
    <cellStyle name="Normal 6" xfId="581" xr:uid="{00000000-0005-0000-0000-00004A5A0000}"/>
    <cellStyle name="Normal 6 2" xfId="582" xr:uid="{00000000-0005-0000-0000-00004B5A0000}"/>
    <cellStyle name="Normal 6 3" xfId="583" xr:uid="{00000000-0005-0000-0000-00004C5A0000}"/>
    <cellStyle name="Normal 6 4" xfId="23081" xr:uid="{00000000-0005-0000-0000-00004D5A0000}"/>
    <cellStyle name="Normal 6 4 2" xfId="23082" xr:uid="{00000000-0005-0000-0000-00004E5A0000}"/>
    <cellStyle name="Normal 6 4 2 2" xfId="23083" xr:uid="{00000000-0005-0000-0000-00004F5A0000}"/>
    <cellStyle name="Normal 6 4 3" xfId="23084" xr:uid="{00000000-0005-0000-0000-0000505A0000}"/>
    <cellStyle name="Normal 6 5" xfId="23085" xr:uid="{00000000-0005-0000-0000-0000515A0000}"/>
    <cellStyle name="Normal 60" xfId="584" xr:uid="{00000000-0005-0000-0000-0000525A0000}"/>
    <cellStyle name="Normal 61" xfId="585" xr:uid="{00000000-0005-0000-0000-0000535A0000}"/>
    <cellStyle name="Normal 62" xfId="586" xr:uid="{00000000-0005-0000-0000-0000545A0000}"/>
    <cellStyle name="Normal 63" xfId="587" xr:uid="{00000000-0005-0000-0000-0000555A0000}"/>
    <cellStyle name="Normal 64" xfId="588" xr:uid="{00000000-0005-0000-0000-0000565A0000}"/>
    <cellStyle name="Normal 64 2" xfId="589" xr:uid="{00000000-0005-0000-0000-0000575A0000}"/>
    <cellStyle name="Normal 64 2 2" xfId="23086" xr:uid="{00000000-0005-0000-0000-0000585A0000}"/>
    <cellStyle name="Normal 64 3" xfId="23087" xr:uid="{00000000-0005-0000-0000-0000595A0000}"/>
    <cellStyle name="Normal 65" xfId="590" xr:uid="{00000000-0005-0000-0000-00005A5A0000}"/>
    <cellStyle name="Normal 65 2" xfId="591" xr:uid="{00000000-0005-0000-0000-00005B5A0000}"/>
    <cellStyle name="Normal 65 2 2" xfId="23088" xr:uid="{00000000-0005-0000-0000-00005C5A0000}"/>
    <cellStyle name="Normal 65 3" xfId="23089" xr:uid="{00000000-0005-0000-0000-00005D5A0000}"/>
    <cellStyle name="Normal 66" xfId="592" xr:uid="{00000000-0005-0000-0000-00005E5A0000}"/>
    <cellStyle name="Normal 66 2" xfId="593" xr:uid="{00000000-0005-0000-0000-00005F5A0000}"/>
    <cellStyle name="Normal 66 2 2" xfId="23090" xr:uid="{00000000-0005-0000-0000-0000605A0000}"/>
    <cellStyle name="Normal 66 3" xfId="23091" xr:uid="{00000000-0005-0000-0000-0000615A0000}"/>
    <cellStyle name="Normal 67" xfId="594" xr:uid="{00000000-0005-0000-0000-0000625A0000}"/>
    <cellStyle name="Normal 67 2" xfId="595" xr:uid="{00000000-0005-0000-0000-0000635A0000}"/>
    <cellStyle name="Normal 67 2 2" xfId="23092" xr:uid="{00000000-0005-0000-0000-0000645A0000}"/>
    <cellStyle name="Normal 67 3" xfId="23093" xr:uid="{00000000-0005-0000-0000-0000655A0000}"/>
    <cellStyle name="Normal 68" xfId="596" xr:uid="{00000000-0005-0000-0000-0000665A0000}"/>
    <cellStyle name="Normal 68 2" xfId="597" xr:uid="{00000000-0005-0000-0000-0000675A0000}"/>
    <cellStyle name="Normal 68 2 2" xfId="23094" xr:uid="{00000000-0005-0000-0000-0000685A0000}"/>
    <cellStyle name="Normal 68 3" xfId="23095" xr:uid="{00000000-0005-0000-0000-0000695A0000}"/>
    <cellStyle name="Normal 69" xfId="598" xr:uid="{00000000-0005-0000-0000-00006A5A0000}"/>
    <cellStyle name="Normal 69 2" xfId="599" xr:uid="{00000000-0005-0000-0000-00006B5A0000}"/>
    <cellStyle name="Normal 69 2 2" xfId="23096" xr:uid="{00000000-0005-0000-0000-00006C5A0000}"/>
    <cellStyle name="Normal 69 3" xfId="23097" xr:uid="{00000000-0005-0000-0000-00006D5A0000}"/>
    <cellStyle name="Normal 7" xfId="600" xr:uid="{00000000-0005-0000-0000-00006E5A0000}"/>
    <cellStyle name="Normal 7 2" xfId="601" xr:uid="{00000000-0005-0000-0000-00006F5A0000}"/>
    <cellStyle name="Normal 70" xfId="23098" xr:uid="{00000000-0005-0000-0000-0000705A0000}"/>
    <cellStyle name="Normal 70 2" xfId="23099" xr:uid="{00000000-0005-0000-0000-0000715A0000}"/>
    <cellStyle name="Normal 70 2 2" xfId="23100" xr:uid="{00000000-0005-0000-0000-0000725A0000}"/>
    <cellStyle name="Normal 70 3" xfId="23101" xr:uid="{00000000-0005-0000-0000-0000735A0000}"/>
    <cellStyle name="Normal 70 4" xfId="25594" xr:uid="{00000000-0005-0000-0000-0000745A0000}"/>
    <cellStyle name="Normal 71" xfId="23102" xr:uid="{00000000-0005-0000-0000-0000755A0000}"/>
    <cellStyle name="Normal 71 2" xfId="23103" xr:uid="{00000000-0005-0000-0000-0000765A0000}"/>
    <cellStyle name="Normal 71 2 2" xfId="23104" xr:uid="{00000000-0005-0000-0000-0000775A0000}"/>
    <cellStyle name="Normal 71 3" xfId="23105" xr:uid="{00000000-0005-0000-0000-0000785A0000}"/>
    <cellStyle name="Normal 72" xfId="23106" xr:uid="{00000000-0005-0000-0000-0000795A0000}"/>
    <cellStyle name="Normal 72 2" xfId="23107" xr:uid="{00000000-0005-0000-0000-00007A5A0000}"/>
    <cellStyle name="Normal 72 2 2" xfId="23108" xr:uid="{00000000-0005-0000-0000-00007B5A0000}"/>
    <cellStyle name="Normal 72 3" xfId="23109" xr:uid="{00000000-0005-0000-0000-00007C5A0000}"/>
    <cellStyle name="Normal 73" xfId="23110" xr:uid="{00000000-0005-0000-0000-00007D5A0000}"/>
    <cellStyle name="Normal 73 2" xfId="23111" xr:uid="{00000000-0005-0000-0000-00007E5A0000}"/>
    <cellStyle name="Normal 73 2 2" xfId="23112" xr:uid="{00000000-0005-0000-0000-00007F5A0000}"/>
    <cellStyle name="Normal 73 3" xfId="23113" xr:uid="{00000000-0005-0000-0000-0000805A0000}"/>
    <cellStyle name="Normal 74" xfId="23114" xr:uid="{00000000-0005-0000-0000-0000815A0000}"/>
    <cellStyle name="Normal 74 2" xfId="23115" xr:uid="{00000000-0005-0000-0000-0000825A0000}"/>
    <cellStyle name="Normal 74 2 2" xfId="23116" xr:uid="{00000000-0005-0000-0000-0000835A0000}"/>
    <cellStyle name="Normal 74 3" xfId="23117" xr:uid="{00000000-0005-0000-0000-0000845A0000}"/>
    <cellStyle name="Normal 75" xfId="23118" xr:uid="{00000000-0005-0000-0000-0000855A0000}"/>
    <cellStyle name="Normal 75 2" xfId="23119" xr:uid="{00000000-0005-0000-0000-0000865A0000}"/>
    <cellStyle name="Normal 75 2 2" xfId="23120" xr:uid="{00000000-0005-0000-0000-0000875A0000}"/>
    <cellStyle name="Normal 75 3" xfId="23121" xr:uid="{00000000-0005-0000-0000-0000885A0000}"/>
    <cellStyle name="Normal 76" xfId="23122" xr:uid="{00000000-0005-0000-0000-0000895A0000}"/>
    <cellStyle name="Normal 76 2" xfId="23123" xr:uid="{00000000-0005-0000-0000-00008A5A0000}"/>
    <cellStyle name="Normal 76 2 2" xfId="23124" xr:uid="{00000000-0005-0000-0000-00008B5A0000}"/>
    <cellStyle name="Normal 76 3" xfId="23125" xr:uid="{00000000-0005-0000-0000-00008C5A0000}"/>
    <cellStyle name="Normal 77" xfId="23126" xr:uid="{00000000-0005-0000-0000-00008D5A0000}"/>
    <cellStyle name="Normal 77 2" xfId="23127" xr:uid="{00000000-0005-0000-0000-00008E5A0000}"/>
    <cellStyle name="Normal 77 2 2" xfId="23128" xr:uid="{00000000-0005-0000-0000-00008F5A0000}"/>
    <cellStyle name="Normal 77 3" xfId="23129" xr:uid="{00000000-0005-0000-0000-0000905A0000}"/>
    <cellStyle name="Normal 78" xfId="23130" xr:uid="{00000000-0005-0000-0000-0000915A0000}"/>
    <cellStyle name="Normal 78 2" xfId="23131" xr:uid="{00000000-0005-0000-0000-0000925A0000}"/>
    <cellStyle name="Normal 78 2 2" xfId="23132" xr:uid="{00000000-0005-0000-0000-0000935A0000}"/>
    <cellStyle name="Normal 78 3" xfId="23133" xr:uid="{00000000-0005-0000-0000-0000945A0000}"/>
    <cellStyle name="Normal 79" xfId="23134" xr:uid="{00000000-0005-0000-0000-0000955A0000}"/>
    <cellStyle name="Normal 79 2" xfId="23135" xr:uid="{00000000-0005-0000-0000-0000965A0000}"/>
    <cellStyle name="Normal 79 2 2" xfId="23136" xr:uid="{00000000-0005-0000-0000-0000975A0000}"/>
    <cellStyle name="Normal 79 3" xfId="23137" xr:uid="{00000000-0005-0000-0000-0000985A0000}"/>
    <cellStyle name="Normal 8" xfId="602" xr:uid="{00000000-0005-0000-0000-0000995A0000}"/>
    <cellStyle name="Normal 8 2" xfId="603" xr:uid="{00000000-0005-0000-0000-00009A5A0000}"/>
    <cellStyle name="Normal 80" xfId="23138" xr:uid="{00000000-0005-0000-0000-00009B5A0000}"/>
    <cellStyle name="Normal 80 2" xfId="23139" xr:uid="{00000000-0005-0000-0000-00009C5A0000}"/>
    <cellStyle name="Normal 80 2 2" xfId="23140" xr:uid="{00000000-0005-0000-0000-00009D5A0000}"/>
    <cellStyle name="Normal 80 3" xfId="23141" xr:uid="{00000000-0005-0000-0000-00009E5A0000}"/>
    <cellStyle name="Normal 81" xfId="23142" xr:uid="{00000000-0005-0000-0000-00009F5A0000}"/>
    <cellStyle name="Normal 81 2" xfId="23143" xr:uid="{00000000-0005-0000-0000-0000A05A0000}"/>
    <cellStyle name="Normal 81 2 2" xfId="23144" xr:uid="{00000000-0005-0000-0000-0000A15A0000}"/>
    <cellStyle name="Normal 81 3" xfId="23145" xr:uid="{00000000-0005-0000-0000-0000A25A0000}"/>
    <cellStyle name="Normal 82" xfId="23146" xr:uid="{00000000-0005-0000-0000-0000A35A0000}"/>
    <cellStyle name="Normal 82 2" xfId="23147" xr:uid="{00000000-0005-0000-0000-0000A45A0000}"/>
    <cellStyle name="Normal 82 2 2" xfId="23148" xr:uid="{00000000-0005-0000-0000-0000A55A0000}"/>
    <cellStyle name="Normal 82 3" xfId="23149" xr:uid="{00000000-0005-0000-0000-0000A65A0000}"/>
    <cellStyle name="Normal 83" xfId="23150" xr:uid="{00000000-0005-0000-0000-0000A75A0000}"/>
    <cellStyle name="Normal 83 2" xfId="23151" xr:uid="{00000000-0005-0000-0000-0000A85A0000}"/>
    <cellStyle name="Normal 83 2 2" xfId="23152" xr:uid="{00000000-0005-0000-0000-0000A95A0000}"/>
    <cellStyle name="Normal 83 3" xfId="23153" xr:uid="{00000000-0005-0000-0000-0000AA5A0000}"/>
    <cellStyle name="Normal 84" xfId="23154" xr:uid="{00000000-0005-0000-0000-0000AB5A0000}"/>
    <cellStyle name="Normal 84 2" xfId="23155" xr:uid="{00000000-0005-0000-0000-0000AC5A0000}"/>
    <cellStyle name="Normal 84 2 2" xfId="23156" xr:uid="{00000000-0005-0000-0000-0000AD5A0000}"/>
    <cellStyle name="Normal 84 3" xfId="23157" xr:uid="{00000000-0005-0000-0000-0000AE5A0000}"/>
    <cellStyle name="Normal 85" xfId="23158" xr:uid="{00000000-0005-0000-0000-0000AF5A0000}"/>
    <cellStyle name="Normal 85 2" xfId="23159" xr:uid="{00000000-0005-0000-0000-0000B05A0000}"/>
    <cellStyle name="Normal 85 2 2" xfId="23160" xr:uid="{00000000-0005-0000-0000-0000B15A0000}"/>
    <cellStyle name="Normal 85 3" xfId="23161" xr:uid="{00000000-0005-0000-0000-0000B25A0000}"/>
    <cellStyle name="Normal 86" xfId="23162" xr:uid="{00000000-0005-0000-0000-0000B35A0000}"/>
    <cellStyle name="Normal 86 2" xfId="23163" xr:uid="{00000000-0005-0000-0000-0000B45A0000}"/>
    <cellStyle name="Normal 86 2 2" xfId="23164" xr:uid="{00000000-0005-0000-0000-0000B55A0000}"/>
    <cellStyle name="Normal 86 3" xfId="23165" xr:uid="{00000000-0005-0000-0000-0000B65A0000}"/>
    <cellStyle name="Normal 87" xfId="23166" xr:uid="{00000000-0005-0000-0000-0000B75A0000}"/>
    <cellStyle name="Normal 87 2" xfId="23167" xr:uid="{00000000-0005-0000-0000-0000B85A0000}"/>
    <cellStyle name="Normal 87 2 2" xfId="23168" xr:uid="{00000000-0005-0000-0000-0000B95A0000}"/>
    <cellStyle name="Normal 87 3" xfId="23169" xr:uid="{00000000-0005-0000-0000-0000BA5A0000}"/>
    <cellStyle name="Normal 88" xfId="23170" xr:uid="{00000000-0005-0000-0000-0000BB5A0000}"/>
    <cellStyle name="Normal 88 2" xfId="23171" xr:uid="{00000000-0005-0000-0000-0000BC5A0000}"/>
    <cellStyle name="Normal 88 2 2" xfId="23172" xr:uid="{00000000-0005-0000-0000-0000BD5A0000}"/>
    <cellStyle name="Normal 88 3" xfId="23173" xr:uid="{00000000-0005-0000-0000-0000BE5A0000}"/>
    <cellStyle name="Normal 89" xfId="23174" xr:uid="{00000000-0005-0000-0000-0000BF5A0000}"/>
    <cellStyle name="Normal 89 2" xfId="23175" xr:uid="{00000000-0005-0000-0000-0000C05A0000}"/>
    <cellStyle name="Normal 89 2 2" xfId="23176" xr:uid="{00000000-0005-0000-0000-0000C15A0000}"/>
    <cellStyle name="Normal 89 3" xfId="23177" xr:uid="{00000000-0005-0000-0000-0000C25A0000}"/>
    <cellStyle name="Normal 9" xfId="604" xr:uid="{00000000-0005-0000-0000-0000C35A0000}"/>
    <cellStyle name="Normal 9 2" xfId="605" xr:uid="{00000000-0005-0000-0000-0000C45A0000}"/>
    <cellStyle name="Normal 90" xfId="23178" xr:uid="{00000000-0005-0000-0000-0000C55A0000}"/>
    <cellStyle name="Normal 90 2" xfId="23179" xr:uid="{00000000-0005-0000-0000-0000C65A0000}"/>
    <cellStyle name="Normal 90 2 2" xfId="23180" xr:uid="{00000000-0005-0000-0000-0000C75A0000}"/>
    <cellStyle name="Normal 90 3" xfId="23181" xr:uid="{00000000-0005-0000-0000-0000C85A0000}"/>
    <cellStyle name="Normal 91" xfId="23182" xr:uid="{00000000-0005-0000-0000-0000C95A0000}"/>
    <cellStyle name="Normal 91 2" xfId="23183" xr:uid="{00000000-0005-0000-0000-0000CA5A0000}"/>
    <cellStyle name="Normal 91 2 2" xfId="23184" xr:uid="{00000000-0005-0000-0000-0000CB5A0000}"/>
    <cellStyle name="Normal 91 3" xfId="23185" xr:uid="{00000000-0005-0000-0000-0000CC5A0000}"/>
    <cellStyle name="Normal 92" xfId="23186" xr:uid="{00000000-0005-0000-0000-0000CD5A0000}"/>
    <cellStyle name="Normal 92 2" xfId="23187" xr:uid="{00000000-0005-0000-0000-0000CE5A0000}"/>
    <cellStyle name="Normal 92 2 2" xfId="23188" xr:uid="{00000000-0005-0000-0000-0000CF5A0000}"/>
    <cellStyle name="Normal 92 3" xfId="23189" xr:uid="{00000000-0005-0000-0000-0000D05A0000}"/>
    <cellStyle name="Normal 93" xfId="23190" xr:uid="{00000000-0005-0000-0000-0000D15A0000}"/>
    <cellStyle name="Normal 94" xfId="23191" xr:uid="{00000000-0005-0000-0000-0000D25A0000}"/>
    <cellStyle name="Normal 95" xfId="23192" xr:uid="{00000000-0005-0000-0000-0000D35A0000}"/>
    <cellStyle name="Normal 96" xfId="23193" xr:uid="{00000000-0005-0000-0000-0000D45A0000}"/>
    <cellStyle name="Normal 97" xfId="23194" xr:uid="{00000000-0005-0000-0000-0000D55A0000}"/>
    <cellStyle name="Normal 98" xfId="23195" xr:uid="{00000000-0005-0000-0000-0000D65A0000}"/>
    <cellStyle name="Normal 99" xfId="23196" xr:uid="{00000000-0005-0000-0000-0000D75A0000}"/>
    <cellStyle name="Note 2" xfId="606" xr:uid="{00000000-0005-0000-0000-0000D85A0000}"/>
    <cellStyle name="Note 2 10" xfId="23197" xr:uid="{00000000-0005-0000-0000-0000D95A0000}"/>
    <cellStyle name="Note 2 10 2" xfId="23198" xr:uid="{00000000-0005-0000-0000-0000DA5A0000}"/>
    <cellStyle name="Note 2 10 3" xfId="23199" xr:uid="{00000000-0005-0000-0000-0000DB5A0000}"/>
    <cellStyle name="Note 2 10 4" xfId="23200" xr:uid="{00000000-0005-0000-0000-0000DC5A0000}"/>
    <cellStyle name="Note 2 10 5" xfId="23201" xr:uid="{00000000-0005-0000-0000-0000DD5A0000}"/>
    <cellStyle name="Note 2 10 5 2" xfId="23202" xr:uid="{00000000-0005-0000-0000-0000DE5A0000}"/>
    <cellStyle name="Note 2 10 6" xfId="23203" xr:uid="{00000000-0005-0000-0000-0000DF5A0000}"/>
    <cellStyle name="Note 2 10 7" xfId="23204" xr:uid="{00000000-0005-0000-0000-0000E05A0000}"/>
    <cellStyle name="Note 2 11" xfId="23205" xr:uid="{00000000-0005-0000-0000-0000E15A0000}"/>
    <cellStyle name="Note 2 12" xfId="23206" xr:uid="{00000000-0005-0000-0000-0000E25A0000}"/>
    <cellStyle name="Note 2 12 2" xfId="23207" xr:uid="{00000000-0005-0000-0000-0000E35A0000}"/>
    <cellStyle name="Note 2 12 2 2" xfId="23208" xr:uid="{00000000-0005-0000-0000-0000E45A0000}"/>
    <cellStyle name="Note 2 12 3" xfId="23209" xr:uid="{00000000-0005-0000-0000-0000E55A0000}"/>
    <cellStyle name="Note 2 12 4" xfId="23210" xr:uid="{00000000-0005-0000-0000-0000E65A0000}"/>
    <cellStyle name="Note 2 12 5" xfId="23211" xr:uid="{00000000-0005-0000-0000-0000E75A0000}"/>
    <cellStyle name="Note 2 13" xfId="23212" xr:uid="{00000000-0005-0000-0000-0000E85A0000}"/>
    <cellStyle name="Note 2 13 2" xfId="23213" xr:uid="{00000000-0005-0000-0000-0000E95A0000}"/>
    <cellStyle name="Note 2 13 2 2" xfId="23214" xr:uid="{00000000-0005-0000-0000-0000EA5A0000}"/>
    <cellStyle name="Note 2 13 3" xfId="23215" xr:uid="{00000000-0005-0000-0000-0000EB5A0000}"/>
    <cellStyle name="Note 2 14" xfId="23216" xr:uid="{00000000-0005-0000-0000-0000EC5A0000}"/>
    <cellStyle name="Note 2 14 2" xfId="23217" xr:uid="{00000000-0005-0000-0000-0000ED5A0000}"/>
    <cellStyle name="Note 2 14 2 2" xfId="23218" xr:uid="{00000000-0005-0000-0000-0000EE5A0000}"/>
    <cellStyle name="Note 2 14 3" xfId="23219" xr:uid="{00000000-0005-0000-0000-0000EF5A0000}"/>
    <cellStyle name="Note 2 15" xfId="23220" xr:uid="{00000000-0005-0000-0000-0000F05A0000}"/>
    <cellStyle name="Note 2 15 2" xfId="23221" xr:uid="{00000000-0005-0000-0000-0000F15A0000}"/>
    <cellStyle name="Note 2 16" xfId="23222" xr:uid="{00000000-0005-0000-0000-0000F25A0000}"/>
    <cellStyle name="Note 2 16 2" xfId="23223" xr:uid="{00000000-0005-0000-0000-0000F35A0000}"/>
    <cellStyle name="Note 2 17" xfId="23224" xr:uid="{00000000-0005-0000-0000-0000F45A0000}"/>
    <cellStyle name="Note 2 17 2" xfId="23225" xr:uid="{00000000-0005-0000-0000-0000F55A0000}"/>
    <cellStyle name="Note 2 18" xfId="23226" xr:uid="{00000000-0005-0000-0000-0000F65A0000}"/>
    <cellStyle name="Note 2 19" xfId="23227" xr:uid="{00000000-0005-0000-0000-0000F75A0000}"/>
    <cellStyle name="Note 2 2" xfId="607" xr:uid="{00000000-0005-0000-0000-0000F85A0000}"/>
    <cellStyle name="Note 2 2 10" xfId="23228" xr:uid="{00000000-0005-0000-0000-0000F95A0000}"/>
    <cellStyle name="Note 2 2 10 2" xfId="23229" xr:uid="{00000000-0005-0000-0000-0000FA5A0000}"/>
    <cellStyle name="Note 2 2 10 2 2" xfId="23230" xr:uid="{00000000-0005-0000-0000-0000FB5A0000}"/>
    <cellStyle name="Note 2 2 10 3" xfId="23231" xr:uid="{00000000-0005-0000-0000-0000FC5A0000}"/>
    <cellStyle name="Note 2 2 10 4" xfId="23232" xr:uid="{00000000-0005-0000-0000-0000FD5A0000}"/>
    <cellStyle name="Note 2 2 10 5" xfId="23233" xr:uid="{00000000-0005-0000-0000-0000FE5A0000}"/>
    <cellStyle name="Note 2 2 11" xfId="23234" xr:uid="{00000000-0005-0000-0000-0000FF5A0000}"/>
    <cellStyle name="Note 2 2 11 2" xfId="23235" xr:uid="{00000000-0005-0000-0000-0000005B0000}"/>
    <cellStyle name="Note 2 2 11 2 2" xfId="23236" xr:uid="{00000000-0005-0000-0000-0000015B0000}"/>
    <cellStyle name="Note 2 2 11 3" xfId="23237" xr:uid="{00000000-0005-0000-0000-0000025B0000}"/>
    <cellStyle name="Note 2 2 12" xfId="23238" xr:uid="{00000000-0005-0000-0000-0000035B0000}"/>
    <cellStyle name="Note 2 2 12 2" xfId="23239" xr:uid="{00000000-0005-0000-0000-0000045B0000}"/>
    <cellStyle name="Note 2 2 12 2 2" xfId="23240" xr:uid="{00000000-0005-0000-0000-0000055B0000}"/>
    <cellStyle name="Note 2 2 12 3" xfId="23241" xr:uid="{00000000-0005-0000-0000-0000065B0000}"/>
    <cellStyle name="Note 2 2 13" xfId="23242" xr:uid="{00000000-0005-0000-0000-0000075B0000}"/>
    <cellStyle name="Note 2 2 13 2" xfId="23243" xr:uid="{00000000-0005-0000-0000-0000085B0000}"/>
    <cellStyle name="Note 2 2 14" xfId="23244" xr:uid="{00000000-0005-0000-0000-0000095B0000}"/>
    <cellStyle name="Note 2 2 14 2" xfId="23245" xr:uid="{00000000-0005-0000-0000-00000A5B0000}"/>
    <cellStyle name="Note 2 2 15" xfId="23246" xr:uid="{00000000-0005-0000-0000-00000B5B0000}"/>
    <cellStyle name="Note 2 2 16" xfId="23247" xr:uid="{00000000-0005-0000-0000-00000C5B0000}"/>
    <cellStyle name="Note 2 2 17" xfId="23248" xr:uid="{00000000-0005-0000-0000-00000D5B0000}"/>
    <cellStyle name="Note 2 2 2" xfId="608" xr:uid="{00000000-0005-0000-0000-00000E5B0000}"/>
    <cellStyle name="Note 2 2 2 10" xfId="23249" xr:uid="{00000000-0005-0000-0000-00000F5B0000}"/>
    <cellStyle name="Note 2 2 2 10 2" xfId="23250" xr:uid="{00000000-0005-0000-0000-0000105B0000}"/>
    <cellStyle name="Note 2 2 2 10 2 2" xfId="23251" xr:uid="{00000000-0005-0000-0000-0000115B0000}"/>
    <cellStyle name="Note 2 2 2 10 3" xfId="23252" xr:uid="{00000000-0005-0000-0000-0000125B0000}"/>
    <cellStyle name="Note 2 2 2 11" xfId="23253" xr:uid="{00000000-0005-0000-0000-0000135B0000}"/>
    <cellStyle name="Note 2 2 2 11 2" xfId="23254" xr:uid="{00000000-0005-0000-0000-0000145B0000}"/>
    <cellStyle name="Note 2 2 2 12" xfId="23255" xr:uid="{00000000-0005-0000-0000-0000155B0000}"/>
    <cellStyle name="Note 2 2 2 12 2" xfId="23256" xr:uid="{00000000-0005-0000-0000-0000165B0000}"/>
    <cellStyle name="Note 2 2 2 13" xfId="23257" xr:uid="{00000000-0005-0000-0000-0000175B0000}"/>
    <cellStyle name="Note 2 2 2 14" xfId="23258" xr:uid="{00000000-0005-0000-0000-0000185B0000}"/>
    <cellStyle name="Note 2 2 2 15" xfId="23259" xr:uid="{00000000-0005-0000-0000-0000195B0000}"/>
    <cellStyle name="Note 2 2 2 2" xfId="609" xr:uid="{00000000-0005-0000-0000-00001A5B0000}"/>
    <cellStyle name="Note 2 2 2 2 2" xfId="23260" xr:uid="{00000000-0005-0000-0000-00001B5B0000}"/>
    <cellStyle name="Note 2 2 2 2 2 2" xfId="23261" xr:uid="{00000000-0005-0000-0000-00001C5B0000}"/>
    <cellStyle name="Note 2 2 2 2 2 3" xfId="23262" xr:uid="{00000000-0005-0000-0000-00001D5B0000}"/>
    <cellStyle name="Note 2 2 2 2 2 3 2" xfId="23263" xr:uid="{00000000-0005-0000-0000-00001E5B0000}"/>
    <cellStyle name="Note 2 2 2 2 2 3 3" xfId="23264" xr:uid="{00000000-0005-0000-0000-00001F5B0000}"/>
    <cellStyle name="Note 2 2 2 2 2 4" xfId="23265" xr:uid="{00000000-0005-0000-0000-0000205B0000}"/>
    <cellStyle name="Note 2 2 2 2 2 4 2" xfId="23266" xr:uid="{00000000-0005-0000-0000-0000215B0000}"/>
    <cellStyle name="Note 2 2 2 2 2 4 2 2" xfId="23267" xr:uid="{00000000-0005-0000-0000-0000225B0000}"/>
    <cellStyle name="Note 2 2 2 2 2 4 3" xfId="23268" xr:uid="{00000000-0005-0000-0000-0000235B0000}"/>
    <cellStyle name="Note 2 2 2 2 2 5" xfId="23269" xr:uid="{00000000-0005-0000-0000-0000245B0000}"/>
    <cellStyle name="Note 2 2 2 2 2 5 2" xfId="23270" xr:uid="{00000000-0005-0000-0000-0000255B0000}"/>
    <cellStyle name="Note 2 2 2 2 2 5 2 2" xfId="23271" xr:uid="{00000000-0005-0000-0000-0000265B0000}"/>
    <cellStyle name="Note 2 2 2 2 2 5 3" xfId="23272" xr:uid="{00000000-0005-0000-0000-0000275B0000}"/>
    <cellStyle name="Note 2 2 2 2 2 6" xfId="23273" xr:uid="{00000000-0005-0000-0000-0000285B0000}"/>
    <cellStyle name="Note 2 2 2 2 2 6 2" xfId="23274" xr:uid="{00000000-0005-0000-0000-0000295B0000}"/>
    <cellStyle name="Note 2 2 2 2 2 6 2 2" xfId="23275" xr:uid="{00000000-0005-0000-0000-00002A5B0000}"/>
    <cellStyle name="Note 2 2 2 2 2 6 3" xfId="23276" xr:uid="{00000000-0005-0000-0000-00002B5B0000}"/>
    <cellStyle name="Note 2 2 2 2 2 7" xfId="23277" xr:uid="{00000000-0005-0000-0000-00002C5B0000}"/>
    <cellStyle name="Note 2 2 2 2 2 7 2" xfId="23278" xr:uid="{00000000-0005-0000-0000-00002D5B0000}"/>
    <cellStyle name="Note 2 2 2 2 2 8" xfId="23279" xr:uid="{00000000-0005-0000-0000-00002E5B0000}"/>
    <cellStyle name="Note 2 2 2 2 2 8 2" xfId="23280" xr:uid="{00000000-0005-0000-0000-00002F5B0000}"/>
    <cellStyle name="Note 2 2 2 2 2 9" xfId="23281" xr:uid="{00000000-0005-0000-0000-0000305B0000}"/>
    <cellStyle name="Note 2 2 2 2 3" xfId="23282" xr:uid="{00000000-0005-0000-0000-0000315B0000}"/>
    <cellStyle name="Note 2 2 2 2 3 2" xfId="23283" xr:uid="{00000000-0005-0000-0000-0000325B0000}"/>
    <cellStyle name="Note 2 2 2 2 3 3" xfId="23284" xr:uid="{00000000-0005-0000-0000-0000335B0000}"/>
    <cellStyle name="Note 2 2 2 2 3 3 2" xfId="23285" xr:uid="{00000000-0005-0000-0000-0000345B0000}"/>
    <cellStyle name="Note 2 2 2 2 3 3 3" xfId="23286" xr:uid="{00000000-0005-0000-0000-0000355B0000}"/>
    <cellStyle name="Note 2 2 2 2 3 4" xfId="23287" xr:uid="{00000000-0005-0000-0000-0000365B0000}"/>
    <cellStyle name="Note 2 2 2 2 3 4 2" xfId="23288" xr:uid="{00000000-0005-0000-0000-0000375B0000}"/>
    <cellStyle name="Note 2 2 2 2 3 4 2 2" xfId="23289" xr:uid="{00000000-0005-0000-0000-0000385B0000}"/>
    <cellStyle name="Note 2 2 2 2 3 4 3" xfId="23290" xr:uid="{00000000-0005-0000-0000-0000395B0000}"/>
    <cellStyle name="Note 2 2 2 2 3 5" xfId="23291" xr:uid="{00000000-0005-0000-0000-00003A5B0000}"/>
    <cellStyle name="Note 2 2 2 2 3 5 2" xfId="23292" xr:uid="{00000000-0005-0000-0000-00003B5B0000}"/>
    <cellStyle name="Note 2 2 2 2 3 5 2 2" xfId="23293" xr:uid="{00000000-0005-0000-0000-00003C5B0000}"/>
    <cellStyle name="Note 2 2 2 2 3 5 3" xfId="23294" xr:uid="{00000000-0005-0000-0000-00003D5B0000}"/>
    <cellStyle name="Note 2 2 2 2 3 6" xfId="23295" xr:uid="{00000000-0005-0000-0000-00003E5B0000}"/>
    <cellStyle name="Note 2 2 2 2 3 6 2" xfId="23296" xr:uid="{00000000-0005-0000-0000-00003F5B0000}"/>
    <cellStyle name="Note 2 2 2 2 3 6 2 2" xfId="23297" xr:uid="{00000000-0005-0000-0000-0000405B0000}"/>
    <cellStyle name="Note 2 2 2 2 3 6 3" xfId="23298" xr:uid="{00000000-0005-0000-0000-0000415B0000}"/>
    <cellStyle name="Note 2 2 2 2 3 7" xfId="23299" xr:uid="{00000000-0005-0000-0000-0000425B0000}"/>
    <cellStyle name="Note 2 2 2 2 3 7 2" xfId="23300" xr:uid="{00000000-0005-0000-0000-0000435B0000}"/>
    <cellStyle name="Note 2 2 2 2 3 8" xfId="23301" xr:uid="{00000000-0005-0000-0000-0000445B0000}"/>
    <cellStyle name="Note 2 2 2 2 3 8 2" xfId="23302" xr:uid="{00000000-0005-0000-0000-0000455B0000}"/>
    <cellStyle name="Note 2 2 2 2 3 9" xfId="23303" xr:uid="{00000000-0005-0000-0000-0000465B0000}"/>
    <cellStyle name="Note 2 2 2 2 4" xfId="23304" xr:uid="{00000000-0005-0000-0000-0000475B0000}"/>
    <cellStyle name="Note 2 2 2 2 4 2" xfId="23305" xr:uid="{00000000-0005-0000-0000-0000485B0000}"/>
    <cellStyle name="Note 2 2 2 2 4 3" xfId="23306" xr:uid="{00000000-0005-0000-0000-0000495B0000}"/>
    <cellStyle name="Note 2 2 2 2 4 3 2" xfId="23307" xr:uid="{00000000-0005-0000-0000-00004A5B0000}"/>
    <cellStyle name="Note 2 2 2 2 4 3 2 2" xfId="23308" xr:uid="{00000000-0005-0000-0000-00004B5B0000}"/>
    <cellStyle name="Note 2 2 2 2 4 3 3" xfId="23309" xr:uid="{00000000-0005-0000-0000-00004C5B0000}"/>
    <cellStyle name="Note 2 2 2 2 4 4" xfId="23310" xr:uid="{00000000-0005-0000-0000-00004D5B0000}"/>
    <cellStyle name="Note 2 2 2 2 4 4 2" xfId="23311" xr:uid="{00000000-0005-0000-0000-00004E5B0000}"/>
    <cellStyle name="Note 2 2 2 2 4 4 2 2" xfId="23312" xr:uid="{00000000-0005-0000-0000-00004F5B0000}"/>
    <cellStyle name="Note 2 2 2 2 4 4 3" xfId="23313" xr:uid="{00000000-0005-0000-0000-0000505B0000}"/>
    <cellStyle name="Note 2 2 2 2 4 5" xfId="23314" xr:uid="{00000000-0005-0000-0000-0000515B0000}"/>
    <cellStyle name="Note 2 2 2 2 4 5 2" xfId="23315" xr:uid="{00000000-0005-0000-0000-0000525B0000}"/>
    <cellStyle name="Note 2 2 2 2 4 5 2 2" xfId="23316" xr:uid="{00000000-0005-0000-0000-0000535B0000}"/>
    <cellStyle name="Note 2 2 2 2 4 5 3" xfId="23317" xr:uid="{00000000-0005-0000-0000-0000545B0000}"/>
    <cellStyle name="Note 2 2 2 2 4 6" xfId="23318" xr:uid="{00000000-0005-0000-0000-0000555B0000}"/>
    <cellStyle name="Note 2 2 2 2 4 6 2" xfId="23319" xr:uid="{00000000-0005-0000-0000-0000565B0000}"/>
    <cellStyle name="Note 2 2 2 2 4 7" xfId="23320" xr:uid="{00000000-0005-0000-0000-0000575B0000}"/>
    <cellStyle name="Note 2 2 2 2 4 7 2" xfId="23321" xr:uid="{00000000-0005-0000-0000-0000585B0000}"/>
    <cellStyle name="Note 2 2 2 2 4 8" xfId="23322" xr:uid="{00000000-0005-0000-0000-0000595B0000}"/>
    <cellStyle name="Note 2 2 2 2 4 9" xfId="23323" xr:uid="{00000000-0005-0000-0000-00005A5B0000}"/>
    <cellStyle name="Note 2 2 2 2 5" xfId="23324" xr:uid="{00000000-0005-0000-0000-00005B5B0000}"/>
    <cellStyle name="Note 2 2 2 2 5 2" xfId="23325" xr:uid="{00000000-0005-0000-0000-00005C5B0000}"/>
    <cellStyle name="Note 2 2 2 2 5 3" xfId="23326" xr:uid="{00000000-0005-0000-0000-00005D5B0000}"/>
    <cellStyle name="Note 2 2 2 2 6" xfId="23327" xr:uid="{00000000-0005-0000-0000-00005E5B0000}"/>
    <cellStyle name="Note 2 2 2 2 6 2" xfId="23328" xr:uid="{00000000-0005-0000-0000-00005F5B0000}"/>
    <cellStyle name="Note 2 2 2 2 6 2 2" xfId="23329" xr:uid="{00000000-0005-0000-0000-0000605B0000}"/>
    <cellStyle name="Note 2 2 2 2 6 2 2 2" xfId="23330" xr:uid="{00000000-0005-0000-0000-0000615B0000}"/>
    <cellStyle name="Note 2 2 2 2 6 2 3" xfId="23331" xr:uid="{00000000-0005-0000-0000-0000625B0000}"/>
    <cellStyle name="Note 2 2 2 2 6 3" xfId="23332" xr:uid="{00000000-0005-0000-0000-0000635B0000}"/>
    <cellStyle name="Note 2 2 2 2 6 3 2" xfId="23333" xr:uid="{00000000-0005-0000-0000-0000645B0000}"/>
    <cellStyle name="Note 2 2 2 2 6 3 2 2" xfId="23334" xr:uid="{00000000-0005-0000-0000-0000655B0000}"/>
    <cellStyle name="Note 2 2 2 2 6 3 3" xfId="23335" xr:uid="{00000000-0005-0000-0000-0000665B0000}"/>
    <cellStyle name="Note 2 2 2 2 6 4" xfId="23336" xr:uid="{00000000-0005-0000-0000-0000675B0000}"/>
    <cellStyle name="Note 2 2 2 2 6 4 2" xfId="23337" xr:uid="{00000000-0005-0000-0000-0000685B0000}"/>
    <cellStyle name="Note 2 2 2 2 6 4 2 2" xfId="23338" xr:uid="{00000000-0005-0000-0000-0000695B0000}"/>
    <cellStyle name="Note 2 2 2 2 6 4 3" xfId="23339" xr:uid="{00000000-0005-0000-0000-00006A5B0000}"/>
    <cellStyle name="Note 2 2 2 2 6 5" xfId="23340" xr:uid="{00000000-0005-0000-0000-00006B5B0000}"/>
    <cellStyle name="Note 2 2 2 2 6 5 2" xfId="23341" xr:uid="{00000000-0005-0000-0000-00006C5B0000}"/>
    <cellStyle name="Note 2 2 2 2 6 6" xfId="23342" xr:uid="{00000000-0005-0000-0000-00006D5B0000}"/>
    <cellStyle name="Note 2 2 2 2 6 6 2" xfId="23343" xr:uid="{00000000-0005-0000-0000-00006E5B0000}"/>
    <cellStyle name="Note 2 2 2 2 6 7" xfId="23344" xr:uid="{00000000-0005-0000-0000-00006F5B0000}"/>
    <cellStyle name="Note 2 2 2 2 7" xfId="23345" xr:uid="{00000000-0005-0000-0000-0000705B0000}"/>
    <cellStyle name="Note 2 2 2 2 7 2" xfId="23346" xr:uid="{00000000-0005-0000-0000-0000715B0000}"/>
    <cellStyle name="Note 2 2 2 2 7 2 2" xfId="23347" xr:uid="{00000000-0005-0000-0000-0000725B0000}"/>
    <cellStyle name="Note 2 2 2 2 7 3" xfId="23348" xr:uid="{00000000-0005-0000-0000-0000735B0000}"/>
    <cellStyle name="Note 2 2 2 2 8" xfId="23349" xr:uid="{00000000-0005-0000-0000-0000745B0000}"/>
    <cellStyle name="Note 2 2 2 2 8 2" xfId="23350" xr:uid="{00000000-0005-0000-0000-0000755B0000}"/>
    <cellStyle name="Note 2 2 2 2 8 2 2" xfId="23351" xr:uid="{00000000-0005-0000-0000-0000765B0000}"/>
    <cellStyle name="Note 2 2 2 2 8 3" xfId="23352" xr:uid="{00000000-0005-0000-0000-0000775B0000}"/>
    <cellStyle name="Note 2 2 2 3" xfId="610" xr:uid="{00000000-0005-0000-0000-0000785B0000}"/>
    <cellStyle name="Note 2 2 2 3 10" xfId="23353" xr:uid="{00000000-0005-0000-0000-0000795B0000}"/>
    <cellStyle name="Note 2 2 2 3 2" xfId="611" xr:uid="{00000000-0005-0000-0000-00007A5B0000}"/>
    <cellStyle name="Note 2 2 2 3 2 2" xfId="23354" xr:uid="{00000000-0005-0000-0000-00007B5B0000}"/>
    <cellStyle name="Note 2 2 2 3 2 3" xfId="23355" xr:uid="{00000000-0005-0000-0000-00007C5B0000}"/>
    <cellStyle name="Note 2 2 2 3 2 3 2" xfId="23356" xr:uid="{00000000-0005-0000-0000-00007D5B0000}"/>
    <cellStyle name="Note 2 2 2 3 2 3 3" xfId="23357" xr:uid="{00000000-0005-0000-0000-00007E5B0000}"/>
    <cellStyle name="Note 2 2 2 3 2 4" xfId="23358" xr:uid="{00000000-0005-0000-0000-00007F5B0000}"/>
    <cellStyle name="Note 2 2 2 3 2 4 2" xfId="23359" xr:uid="{00000000-0005-0000-0000-0000805B0000}"/>
    <cellStyle name="Note 2 2 2 3 2 4 2 2" xfId="23360" xr:uid="{00000000-0005-0000-0000-0000815B0000}"/>
    <cellStyle name="Note 2 2 2 3 2 4 3" xfId="23361" xr:uid="{00000000-0005-0000-0000-0000825B0000}"/>
    <cellStyle name="Note 2 2 2 3 2 5" xfId="23362" xr:uid="{00000000-0005-0000-0000-0000835B0000}"/>
    <cellStyle name="Note 2 2 2 3 2 5 2" xfId="23363" xr:uid="{00000000-0005-0000-0000-0000845B0000}"/>
    <cellStyle name="Note 2 2 2 3 2 5 2 2" xfId="23364" xr:uid="{00000000-0005-0000-0000-0000855B0000}"/>
    <cellStyle name="Note 2 2 2 3 2 5 3" xfId="23365" xr:uid="{00000000-0005-0000-0000-0000865B0000}"/>
    <cellStyle name="Note 2 2 2 3 2 6" xfId="23366" xr:uid="{00000000-0005-0000-0000-0000875B0000}"/>
    <cellStyle name="Note 2 2 2 3 2 6 2" xfId="23367" xr:uid="{00000000-0005-0000-0000-0000885B0000}"/>
    <cellStyle name="Note 2 2 2 3 2 6 2 2" xfId="23368" xr:uid="{00000000-0005-0000-0000-0000895B0000}"/>
    <cellStyle name="Note 2 2 2 3 2 6 3" xfId="23369" xr:uid="{00000000-0005-0000-0000-00008A5B0000}"/>
    <cellStyle name="Note 2 2 2 3 2 7" xfId="23370" xr:uid="{00000000-0005-0000-0000-00008B5B0000}"/>
    <cellStyle name="Note 2 2 2 3 2 7 2" xfId="23371" xr:uid="{00000000-0005-0000-0000-00008C5B0000}"/>
    <cellStyle name="Note 2 2 2 3 2 8" xfId="23372" xr:uid="{00000000-0005-0000-0000-00008D5B0000}"/>
    <cellStyle name="Note 2 2 2 3 2 8 2" xfId="23373" xr:uid="{00000000-0005-0000-0000-00008E5B0000}"/>
    <cellStyle name="Note 2 2 2 3 2 9" xfId="23374" xr:uid="{00000000-0005-0000-0000-00008F5B0000}"/>
    <cellStyle name="Note 2 2 2 3 3" xfId="612" xr:uid="{00000000-0005-0000-0000-0000905B0000}"/>
    <cellStyle name="Note 2 2 2 3 4" xfId="23375" xr:uid="{00000000-0005-0000-0000-0000915B0000}"/>
    <cellStyle name="Note 2 2 2 3 4 2" xfId="23376" xr:uid="{00000000-0005-0000-0000-0000925B0000}"/>
    <cellStyle name="Note 2 2 2 3 4 3" xfId="23377" xr:uid="{00000000-0005-0000-0000-0000935B0000}"/>
    <cellStyle name="Note 2 2 2 3 5" xfId="23378" xr:uid="{00000000-0005-0000-0000-0000945B0000}"/>
    <cellStyle name="Note 2 2 2 3 5 2" xfId="23379" xr:uid="{00000000-0005-0000-0000-0000955B0000}"/>
    <cellStyle name="Note 2 2 2 3 5 2 2" xfId="23380" xr:uid="{00000000-0005-0000-0000-0000965B0000}"/>
    <cellStyle name="Note 2 2 2 3 5 3" xfId="23381" xr:uid="{00000000-0005-0000-0000-0000975B0000}"/>
    <cellStyle name="Note 2 2 2 3 6" xfId="23382" xr:uid="{00000000-0005-0000-0000-0000985B0000}"/>
    <cellStyle name="Note 2 2 2 3 6 2" xfId="23383" xr:uid="{00000000-0005-0000-0000-0000995B0000}"/>
    <cellStyle name="Note 2 2 2 3 6 2 2" xfId="23384" xr:uid="{00000000-0005-0000-0000-00009A5B0000}"/>
    <cellStyle name="Note 2 2 2 3 6 3" xfId="23385" xr:uid="{00000000-0005-0000-0000-00009B5B0000}"/>
    <cellStyle name="Note 2 2 2 3 7" xfId="23386" xr:uid="{00000000-0005-0000-0000-00009C5B0000}"/>
    <cellStyle name="Note 2 2 2 3 7 2" xfId="23387" xr:uid="{00000000-0005-0000-0000-00009D5B0000}"/>
    <cellStyle name="Note 2 2 2 3 7 2 2" xfId="23388" xr:uid="{00000000-0005-0000-0000-00009E5B0000}"/>
    <cellStyle name="Note 2 2 2 3 7 3" xfId="23389" xr:uid="{00000000-0005-0000-0000-00009F5B0000}"/>
    <cellStyle name="Note 2 2 2 3 8" xfId="23390" xr:uid="{00000000-0005-0000-0000-0000A05B0000}"/>
    <cellStyle name="Note 2 2 2 3 8 2" xfId="23391" xr:uid="{00000000-0005-0000-0000-0000A15B0000}"/>
    <cellStyle name="Note 2 2 2 3 9" xfId="23392" xr:uid="{00000000-0005-0000-0000-0000A25B0000}"/>
    <cellStyle name="Note 2 2 2 3 9 2" xfId="23393" xr:uid="{00000000-0005-0000-0000-0000A35B0000}"/>
    <cellStyle name="Note 2 2 2 4" xfId="613" xr:uid="{00000000-0005-0000-0000-0000A45B0000}"/>
    <cellStyle name="Note 2 2 2 4 2" xfId="614" xr:uid="{00000000-0005-0000-0000-0000A55B0000}"/>
    <cellStyle name="Note 2 2 2 4 2 10" xfId="23394" xr:uid="{00000000-0005-0000-0000-0000A65B0000}"/>
    <cellStyle name="Note 2 2 2 4 2 2" xfId="23395" xr:uid="{00000000-0005-0000-0000-0000A75B0000}"/>
    <cellStyle name="Note 2 2 2 4 2 3" xfId="23396" xr:uid="{00000000-0005-0000-0000-0000A85B0000}"/>
    <cellStyle name="Note 2 2 2 4 2 4" xfId="23397" xr:uid="{00000000-0005-0000-0000-0000A95B0000}"/>
    <cellStyle name="Note 2 2 2 4 2 4 2" xfId="23398" xr:uid="{00000000-0005-0000-0000-0000AA5B0000}"/>
    <cellStyle name="Note 2 2 2 4 2 4 2 2" xfId="23399" xr:uid="{00000000-0005-0000-0000-0000AB5B0000}"/>
    <cellStyle name="Note 2 2 2 4 2 4 3" xfId="23400" xr:uid="{00000000-0005-0000-0000-0000AC5B0000}"/>
    <cellStyle name="Note 2 2 2 4 2 5" xfId="23401" xr:uid="{00000000-0005-0000-0000-0000AD5B0000}"/>
    <cellStyle name="Note 2 2 2 4 2 5 2" xfId="23402" xr:uid="{00000000-0005-0000-0000-0000AE5B0000}"/>
    <cellStyle name="Note 2 2 2 4 2 5 2 2" xfId="23403" xr:uid="{00000000-0005-0000-0000-0000AF5B0000}"/>
    <cellStyle name="Note 2 2 2 4 2 5 3" xfId="23404" xr:uid="{00000000-0005-0000-0000-0000B05B0000}"/>
    <cellStyle name="Note 2 2 2 4 2 6" xfId="23405" xr:uid="{00000000-0005-0000-0000-0000B15B0000}"/>
    <cellStyle name="Note 2 2 2 4 2 6 2" xfId="23406" xr:uid="{00000000-0005-0000-0000-0000B25B0000}"/>
    <cellStyle name="Note 2 2 2 4 2 6 2 2" xfId="23407" xr:uid="{00000000-0005-0000-0000-0000B35B0000}"/>
    <cellStyle name="Note 2 2 2 4 2 6 3" xfId="23408" xr:uid="{00000000-0005-0000-0000-0000B45B0000}"/>
    <cellStyle name="Note 2 2 2 4 2 7" xfId="23409" xr:uid="{00000000-0005-0000-0000-0000B55B0000}"/>
    <cellStyle name="Note 2 2 2 4 2 7 2" xfId="23410" xr:uid="{00000000-0005-0000-0000-0000B65B0000}"/>
    <cellStyle name="Note 2 2 2 4 2 8" xfId="23411" xr:uid="{00000000-0005-0000-0000-0000B75B0000}"/>
    <cellStyle name="Note 2 2 2 4 2 8 2" xfId="23412" xr:uid="{00000000-0005-0000-0000-0000B85B0000}"/>
    <cellStyle name="Note 2 2 2 4 2 9" xfId="23413" xr:uid="{00000000-0005-0000-0000-0000B95B0000}"/>
    <cellStyle name="Note 2 2 2 4 3" xfId="615" xr:uid="{00000000-0005-0000-0000-0000BA5B0000}"/>
    <cellStyle name="Note 2 2 2 4 4" xfId="23414" xr:uid="{00000000-0005-0000-0000-0000BB5B0000}"/>
    <cellStyle name="Note 2 2 2 4 4 2" xfId="23415" xr:uid="{00000000-0005-0000-0000-0000BC5B0000}"/>
    <cellStyle name="Note 2 2 2 4 4 2 2" xfId="23416" xr:uid="{00000000-0005-0000-0000-0000BD5B0000}"/>
    <cellStyle name="Note 2 2 2 4 4 3" xfId="23417" xr:uid="{00000000-0005-0000-0000-0000BE5B0000}"/>
    <cellStyle name="Note 2 2 2 4 5" xfId="23418" xr:uid="{00000000-0005-0000-0000-0000BF5B0000}"/>
    <cellStyle name="Note 2 2 2 4 5 2" xfId="23419" xr:uid="{00000000-0005-0000-0000-0000C05B0000}"/>
    <cellStyle name="Note 2 2 2 4 5 2 2" xfId="23420" xr:uid="{00000000-0005-0000-0000-0000C15B0000}"/>
    <cellStyle name="Note 2 2 2 4 5 3" xfId="23421" xr:uid="{00000000-0005-0000-0000-0000C25B0000}"/>
    <cellStyle name="Note 2 2 2 5" xfId="23422" xr:uid="{00000000-0005-0000-0000-0000C35B0000}"/>
    <cellStyle name="Note 2 2 2 5 2" xfId="23423" xr:uid="{00000000-0005-0000-0000-0000C45B0000}"/>
    <cellStyle name="Note 2 2 2 5 3" xfId="23424" xr:uid="{00000000-0005-0000-0000-0000C55B0000}"/>
    <cellStyle name="Note 2 2 2 5 3 2" xfId="23425" xr:uid="{00000000-0005-0000-0000-0000C65B0000}"/>
    <cellStyle name="Note 2 2 2 5 3 3" xfId="23426" xr:uid="{00000000-0005-0000-0000-0000C75B0000}"/>
    <cellStyle name="Note 2 2 2 5 4" xfId="23427" xr:uid="{00000000-0005-0000-0000-0000C85B0000}"/>
    <cellStyle name="Note 2 2 2 5 4 2" xfId="23428" xr:uid="{00000000-0005-0000-0000-0000C95B0000}"/>
    <cellStyle name="Note 2 2 2 5 4 2 2" xfId="23429" xr:uid="{00000000-0005-0000-0000-0000CA5B0000}"/>
    <cellStyle name="Note 2 2 2 5 4 3" xfId="23430" xr:uid="{00000000-0005-0000-0000-0000CB5B0000}"/>
    <cellStyle name="Note 2 2 2 5 5" xfId="23431" xr:uid="{00000000-0005-0000-0000-0000CC5B0000}"/>
    <cellStyle name="Note 2 2 2 5 5 2" xfId="23432" xr:uid="{00000000-0005-0000-0000-0000CD5B0000}"/>
    <cellStyle name="Note 2 2 2 5 5 2 2" xfId="23433" xr:uid="{00000000-0005-0000-0000-0000CE5B0000}"/>
    <cellStyle name="Note 2 2 2 5 5 3" xfId="23434" xr:uid="{00000000-0005-0000-0000-0000CF5B0000}"/>
    <cellStyle name="Note 2 2 2 5 6" xfId="23435" xr:uid="{00000000-0005-0000-0000-0000D05B0000}"/>
    <cellStyle name="Note 2 2 2 5 6 2" xfId="23436" xr:uid="{00000000-0005-0000-0000-0000D15B0000}"/>
    <cellStyle name="Note 2 2 2 5 6 2 2" xfId="23437" xr:uid="{00000000-0005-0000-0000-0000D25B0000}"/>
    <cellStyle name="Note 2 2 2 5 6 3" xfId="23438" xr:uid="{00000000-0005-0000-0000-0000D35B0000}"/>
    <cellStyle name="Note 2 2 2 5 7" xfId="23439" xr:uid="{00000000-0005-0000-0000-0000D45B0000}"/>
    <cellStyle name="Note 2 2 2 5 7 2" xfId="23440" xr:uid="{00000000-0005-0000-0000-0000D55B0000}"/>
    <cellStyle name="Note 2 2 2 5 8" xfId="23441" xr:uid="{00000000-0005-0000-0000-0000D65B0000}"/>
    <cellStyle name="Note 2 2 2 5 8 2" xfId="23442" xr:uid="{00000000-0005-0000-0000-0000D75B0000}"/>
    <cellStyle name="Note 2 2 2 5 9" xfId="23443" xr:uid="{00000000-0005-0000-0000-0000D85B0000}"/>
    <cellStyle name="Note 2 2 2 6" xfId="23444" xr:uid="{00000000-0005-0000-0000-0000D95B0000}"/>
    <cellStyle name="Note 2 2 2 6 2" xfId="23445" xr:uid="{00000000-0005-0000-0000-0000DA5B0000}"/>
    <cellStyle name="Note 2 2 2 6 3" xfId="23446" xr:uid="{00000000-0005-0000-0000-0000DB5B0000}"/>
    <cellStyle name="Note 2 2 2 7" xfId="23447" xr:uid="{00000000-0005-0000-0000-0000DC5B0000}"/>
    <cellStyle name="Note 2 2 2 8" xfId="23448" xr:uid="{00000000-0005-0000-0000-0000DD5B0000}"/>
    <cellStyle name="Note 2 2 2 8 2" xfId="23449" xr:uid="{00000000-0005-0000-0000-0000DE5B0000}"/>
    <cellStyle name="Note 2 2 2 8 2 2" xfId="23450" xr:uid="{00000000-0005-0000-0000-0000DF5B0000}"/>
    <cellStyle name="Note 2 2 2 8 3" xfId="23451" xr:uid="{00000000-0005-0000-0000-0000E05B0000}"/>
    <cellStyle name="Note 2 2 2 8 4" xfId="23452" xr:uid="{00000000-0005-0000-0000-0000E15B0000}"/>
    <cellStyle name="Note 2 2 2 8 5" xfId="23453" xr:uid="{00000000-0005-0000-0000-0000E25B0000}"/>
    <cellStyle name="Note 2 2 2 9" xfId="23454" xr:uid="{00000000-0005-0000-0000-0000E35B0000}"/>
    <cellStyle name="Note 2 2 2 9 2" xfId="23455" xr:uid="{00000000-0005-0000-0000-0000E45B0000}"/>
    <cellStyle name="Note 2 2 2 9 2 2" xfId="23456" xr:uid="{00000000-0005-0000-0000-0000E55B0000}"/>
    <cellStyle name="Note 2 2 2 9 3" xfId="23457" xr:uid="{00000000-0005-0000-0000-0000E65B0000}"/>
    <cellStyle name="Note 2 2 3" xfId="616" xr:uid="{00000000-0005-0000-0000-0000E75B0000}"/>
    <cellStyle name="Note 2 2 3 10" xfId="23458" xr:uid="{00000000-0005-0000-0000-0000E85B0000}"/>
    <cellStyle name="Note 2 2 3 10 2" xfId="23459" xr:uid="{00000000-0005-0000-0000-0000E95B0000}"/>
    <cellStyle name="Note 2 2 3 10 2 2" xfId="23460" xr:uid="{00000000-0005-0000-0000-0000EA5B0000}"/>
    <cellStyle name="Note 2 2 3 10 3" xfId="23461" xr:uid="{00000000-0005-0000-0000-0000EB5B0000}"/>
    <cellStyle name="Note 2 2 3 11" xfId="23462" xr:uid="{00000000-0005-0000-0000-0000EC5B0000}"/>
    <cellStyle name="Note 2 2 3 11 2" xfId="23463" xr:uid="{00000000-0005-0000-0000-0000ED5B0000}"/>
    <cellStyle name="Note 2 2 3 12" xfId="23464" xr:uid="{00000000-0005-0000-0000-0000EE5B0000}"/>
    <cellStyle name="Note 2 2 3 12 2" xfId="23465" xr:uid="{00000000-0005-0000-0000-0000EF5B0000}"/>
    <cellStyle name="Note 2 2 3 13" xfId="23466" xr:uid="{00000000-0005-0000-0000-0000F05B0000}"/>
    <cellStyle name="Note 2 2 3 14" xfId="23467" xr:uid="{00000000-0005-0000-0000-0000F15B0000}"/>
    <cellStyle name="Note 2 2 3 15" xfId="23468" xr:uid="{00000000-0005-0000-0000-0000F25B0000}"/>
    <cellStyle name="Note 2 2 3 2" xfId="617" xr:uid="{00000000-0005-0000-0000-0000F35B0000}"/>
    <cellStyle name="Note 2 2 3 2 2" xfId="23469" xr:uid="{00000000-0005-0000-0000-0000F45B0000}"/>
    <cellStyle name="Note 2 2 3 2 2 2" xfId="23470" xr:uid="{00000000-0005-0000-0000-0000F55B0000}"/>
    <cellStyle name="Note 2 2 3 2 2 3" xfId="23471" xr:uid="{00000000-0005-0000-0000-0000F65B0000}"/>
    <cellStyle name="Note 2 2 3 2 2 3 2" xfId="23472" xr:uid="{00000000-0005-0000-0000-0000F75B0000}"/>
    <cellStyle name="Note 2 2 3 2 2 3 3" xfId="23473" xr:uid="{00000000-0005-0000-0000-0000F85B0000}"/>
    <cellStyle name="Note 2 2 3 2 2 4" xfId="23474" xr:uid="{00000000-0005-0000-0000-0000F95B0000}"/>
    <cellStyle name="Note 2 2 3 2 2 4 2" xfId="23475" xr:uid="{00000000-0005-0000-0000-0000FA5B0000}"/>
    <cellStyle name="Note 2 2 3 2 2 4 2 2" xfId="23476" xr:uid="{00000000-0005-0000-0000-0000FB5B0000}"/>
    <cellStyle name="Note 2 2 3 2 2 4 3" xfId="23477" xr:uid="{00000000-0005-0000-0000-0000FC5B0000}"/>
    <cellStyle name="Note 2 2 3 2 2 5" xfId="23478" xr:uid="{00000000-0005-0000-0000-0000FD5B0000}"/>
    <cellStyle name="Note 2 2 3 2 2 5 2" xfId="23479" xr:uid="{00000000-0005-0000-0000-0000FE5B0000}"/>
    <cellStyle name="Note 2 2 3 2 2 5 2 2" xfId="23480" xr:uid="{00000000-0005-0000-0000-0000FF5B0000}"/>
    <cellStyle name="Note 2 2 3 2 2 5 3" xfId="23481" xr:uid="{00000000-0005-0000-0000-0000005C0000}"/>
    <cellStyle name="Note 2 2 3 2 2 6" xfId="23482" xr:uid="{00000000-0005-0000-0000-0000015C0000}"/>
    <cellStyle name="Note 2 2 3 2 2 6 2" xfId="23483" xr:uid="{00000000-0005-0000-0000-0000025C0000}"/>
    <cellStyle name="Note 2 2 3 2 2 6 2 2" xfId="23484" xr:uid="{00000000-0005-0000-0000-0000035C0000}"/>
    <cellStyle name="Note 2 2 3 2 2 6 3" xfId="23485" xr:uid="{00000000-0005-0000-0000-0000045C0000}"/>
    <cellStyle name="Note 2 2 3 2 2 7" xfId="23486" xr:uid="{00000000-0005-0000-0000-0000055C0000}"/>
    <cellStyle name="Note 2 2 3 2 2 7 2" xfId="23487" xr:uid="{00000000-0005-0000-0000-0000065C0000}"/>
    <cellStyle name="Note 2 2 3 2 2 8" xfId="23488" xr:uid="{00000000-0005-0000-0000-0000075C0000}"/>
    <cellStyle name="Note 2 2 3 2 2 8 2" xfId="23489" xr:uid="{00000000-0005-0000-0000-0000085C0000}"/>
    <cellStyle name="Note 2 2 3 2 2 9" xfId="23490" xr:uid="{00000000-0005-0000-0000-0000095C0000}"/>
    <cellStyle name="Note 2 2 3 2 3" xfId="23491" xr:uid="{00000000-0005-0000-0000-00000A5C0000}"/>
    <cellStyle name="Note 2 2 3 2 3 2" xfId="23492" xr:uid="{00000000-0005-0000-0000-00000B5C0000}"/>
    <cellStyle name="Note 2 2 3 2 3 3" xfId="23493" xr:uid="{00000000-0005-0000-0000-00000C5C0000}"/>
    <cellStyle name="Note 2 2 3 2 3 3 2" xfId="23494" xr:uid="{00000000-0005-0000-0000-00000D5C0000}"/>
    <cellStyle name="Note 2 2 3 2 3 3 3" xfId="23495" xr:uid="{00000000-0005-0000-0000-00000E5C0000}"/>
    <cellStyle name="Note 2 2 3 2 3 4" xfId="23496" xr:uid="{00000000-0005-0000-0000-00000F5C0000}"/>
    <cellStyle name="Note 2 2 3 2 3 4 2" xfId="23497" xr:uid="{00000000-0005-0000-0000-0000105C0000}"/>
    <cellStyle name="Note 2 2 3 2 3 4 2 2" xfId="23498" xr:uid="{00000000-0005-0000-0000-0000115C0000}"/>
    <cellStyle name="Note 2 2 3 2 3 4 3" xfId="23499" xr:uid="{00000000-0005-0000-0000-0000125C0000}"/>
    <cellStyle name="Note 2 2 3 2 3 5" xfId="23500" xr:uid="{00000000-0005-0000-0000-0000135C0000}"/>
    <cellStyle name="Note 2 2 3 2 3 5 2" xfId="23501" xr:uid="{00000000-0005-0000-0000-0000145C0000}"/>
    <cellStyle name="Note 2 2 3 2 3 5 2 2" xfId="23502" xr:uid="{00000000-0005-0000-0000-0000155C0000}"/>
    <cellStyle name="Note 2 2 3 2 3 5 3" xfId="23503" xr:uid="{00000000-0005-0000-0000-0000165C0000}"/>
    <cellStyle name="Note 2 2 3 2 3 6" xfId="23504" xr:uid="{00000000-0005-0000-0000-0000175C0000}"/>
    <cellStyle name="Note 2 2 3 2 3 6 2" xfId="23505" xr:uid="{00000000-0005-0000-0000-0000185C0000}"/>
    <cellStyle name="Note 2 2 3 2 3 6 2 2" xfId="23506" xr:uid="{00000000-0005-0000-0000-0000195C0000}"/>
    <cellStyle name="Note 2 2 3 2 3 6 3" xfId="23507" xr:uid="{00000000-0005-0000-0000-00001A5C0000}"/>
    <cellStyle name="Note 2 2 3 2 3 7" xfId="23508" xr:uid="{00000000-0005-0000-0000-00001B5C0000}"/>
    <cellStyle name="Note 2 2 3 2 3 7 2" xfId="23509" xr:uid="{00000000-0005-0000-0000-00001C5C0000}"/>
    <cellStyle name="Note 2 2 3 2 3 8" xfId="23510" xr:uid="{00000000-0005-0000-0000-00001D5C0000}"/>
    <cellStyle name="Note 2 2 3 2 3 8 2" xfId="23511" xr:uid="{00000000-0005-0000-0000-00001E5C0000}"/>
    <cellStyle name="Note 2 2 3 2 3 9" xfId="23512" xr:uid="{00000000-0005-0000-0000-00001F5C0000}"/>
    <cellStyle name="Note 2 2 3 2 4" xfId="23513" xr:uid="{00000000-0005-0000-0000-0000205C0000}"/>
    <cellStyle name="Note 2 2 3 2 4 2" xfId="23514" xr:uid="{00000000-0005-0000-0000-0000215C0000}"/>
    <cellStyle name="Note 2 2 3 2 4 3" xfId="23515" xr:uid="{00000000-0005-0000-0000-0000225C0000}"/>
    <cellStyle name="Note 2 2 3 2 4 3 2" xfId="23516" xr:uid="{00000000-0005-0000-0000-0000235C0000}"/>
    <cellStyle name="Note 2 2 3 2 4 3 2 2" xfId="23517" xr:uid="{00000000-0005-0000-0000-0000245C0000}"/>
    <cellStyle name="Note 2 2 3 2 4 3 3" xfId="23518" xr:uid="{00000000-0005-0000-0000-0000255C0000}"/>
    <cellStyle name="Note 2 2 3 2 4 4" xfId="23519" xr:uid="{00000000-0005-0000-0000-0000265C0000}"/>
    <cellStyle name="Note 2 2 3 2 4 4 2" xfId="23520" xr:uid="{00000000-0005-0000-0000-0000275C0000}"/>
    <cellStyle name="Note 2 2 3 2 4 4 2 2" xfId="23521" xr:uid="{00000000-0005-0000-0000-0000285C0000}"/>
    <cellStyle name="Note 2 2 3 2 4 4 3" xfId="23522" xr:uid="{00000000-0005-0000-0000-0000295C0000}"/>
    <cellStyle name="Note 2 2 3 2 4 5" xfId="23523" xr:uid="{00000000-0005-0000-0000-00002A5C0000}"/>
    <cellStyle name="Note 2 2 3 2 4 5 2" xfId="23524" xr:uid="{00000000-0005-0000-0000-00002B5C0000}"/>
    <cellStyle name="Note 2 2 3 2 4 5 2 2" xfId="23525" xr:uid="{00000000-0005-0000-0000-00002C5C0000}"/>
    <cellStyle name="Note 2 2 3 2 4 5 3" xfId="23526" xr:uid="{00000000-0005-0000-0000-00002D5C0000}"/>
    <cellStyle name="Note 2 2 3 2 4 6" xfId="23527" xr:uid="{00000000-0005-0000-0000-00002E5C0000}"/>
    <cellStyle name="Note 2 2 3 2 4 6 2" xfId="23528" xr:uid="{00000000-0005-0000-0000-00002F5C0000}"/>
    <cellStyle name="Note 2 2 3 2 4 7" xfId="23529" xr:uid="{00000000-0005-0000-0000-0000305C0000}"/>
    <cellStyle name="Note 2 2 3 2 4 7 2" xfId="23530" xr:uid="{00000000-0005-0000-0000-0000315C0000}"/>
    <cellStyle name="Note 2 2 3 2 4 8" xfId="23531" xr:uid="{00000000-0005-0000-0000-0000325C0000}"/>
    <cellStyle name="Note 2 2 3 2 4 9" xfId="23532" xr:uid="{00000000-0005-0000-0000-0000335C0000}"/>
    <cellStyle name="Note 2 2 3 2 5" xfId="23533" xr:uid="{00000000-0005-0000-0000-0000345C0000}"/>
    <cellStyle name="Note 2 2 3 2 5 2" xfId="23534" xr:uid="{00000000-0005-0000-0000-0000355C0000}"/>
    <cellStyle name="Note 2 2 3 2 5 3" xfId="23535" xr:uid="{00000000-0005-0000-0000-0000365C0000}"/>
    <cellStyle name="Note 2 2 3 2 6" xfId="23536" xr:uid="{00000000-0005-0000-0000-0000375C0000}"/>
    <cellStyle name="Note 2 2 3 2 6 2" xfId="23537" xr:uid="{00000000-0005-0000-0000-0000385C0000}"/>
    <cellStyle name="Note 2 2 3 2 6 2 2" xfId="23538" xr:uid="{00000000-0005-0000-0000-0000395C0000}"/>
    <cellStyle name="Note 2 2 3 2 6 2 2 2" xfId="23539" xr:uid="{00000000-0005-0000-0000-00003A5C0000}"/>
    <cellStyle name="Note 2 2 3 2 6 2 3" xfId="23540" xr:uid="{00000000-0005-0000-0000-00003B5C0000}"/>
    <cellStyle name="Note 2 2 3 2 6 3" xfId="23541" xr:uid="{00000000-0005-0000-0000-00003C5C0000}"/>
    <cellStyle name="Note 2 2 3 2 6 3 2" xfId="23542" xr:uid="{00000000-0005-0000-0000-00003D5C0000}"/>
    <cellStyle name="Note 2 2 3 2 6 3 2 2" xfId="23543" xr:uid="{00000000-0005-0000-0000-00003E5C0000}"/>
    <cellStyle name="Note 2 2 3 2 6 3 3" xfId="23544" xr:uid="{00000000-0005-0000-0000-00003F5C0000}"/>
    <cellStyle name="Note 2 2 3 2 6 4" xfId="23545" xr:uid="{00000000-0005-0000-0000-0000405C0000}"/>
    <cellStyle name="Note 2 2 3 2 6 4 2" xfId="23546" xr:uid="{00000000-0005-0000-0000-0000415C0000}"/>
    <cellStyle name="Note 2 2 3 2 6 4 2 2" xfId="23547" xr:uid="{00000000-0005-0000-0000-0000425C0000}"/>
    <cellStyle name="Note 2 2 3 2 6 4 3" xfId="23548" xr:uid="{00000000-0005-0000-0000-0000435C0000}"/>
    <cellStyle name="Note 2 2 3 2 6 5" xfId="23549" xr:uid="{00000000-0005-0000-0000-0000445C0000}"/>
    <cellStyle name="Note 2 2 3 2 6 5 2" xfId="23550" xr:uid="{00000000-0005-0000-0000-0000455C0000}"/>
    <cellStyle name="Note 2 2 3 2 6 6" xfId="23551" xr:uid="{00000000-0005-0000-0000-0000465C0000}"/>
    <cellStyle name="Note 2 2 3 2 6 6 2" xfId="23552" xr:uid="{00000000-0005-0000-0000-0000475C0000}"/>
    <cellStyle name="Note 2 2 3 2 6 7" xfId="23553" xr:uid="{00000000-0005-0000-0000-0000485C0000}"/>
    <cellStyle name="Note 2 2 3 2 7" xfId="23554" xr:uid="{00000000-0005-0000-0000-0000495C0000}"/>
    <cellStyle name="Note 2 2 3 2 7 2" xfId="23555" xr:uid="{00000000-0005-0000-0000-00004A5C0000}"/>
    <cellStyle name="Note 2 2 3 2 7 2 2" xfId="23556" xr:uid="{00000000-0005-0000-0000-00004B5C0000}"/>
    <cellStyle name="Note 2 2 3 2 7 3" xfId="23557" xr:uid="{00000000-0005-0000-0000-00004C5C0000}"/>
    <cellStyle name="Note 2 2 3 2 8" xfId="23558" xr:uid="{00000000-0005-0000-0000-00004D5C0000}"/>
    <cellStyle name="Note 2 2 3 2 8 2" xfId="23559" xr:uid="{00000000-0005-0000-0000-00004E5C0000}"/>
    <cellStyle name="Note 2 2 3 2 8 2 2" xfId="23560" xr:uid="{00000000-0005-0000-0000-00004F5C0000}"/>
    <cellStyle name="Note 2 2 3 2 8 3" xfId="23561" xr:uid="{00000000-0005-0000-0000-0000505C0000}"/>
    <cellStyle name="Note 2 2 3 3" xfId="618" xr:uid="{00000000-0005-0000-0000-0000515C0000}"/>
    <cellStyle name="Note 2 2 3 3 10" xfId="23562" xr:uid="{00000000-0005-0000-0000-0000525C0000}"/>
    <cellStyle name="Note 2 2 3 3 2" xfId="619" xr:uid="{00000000-0005-0000-0000-0000535C0000}"/>
    <cellStyle name="Note 2 2 3 3 2 2" xfId="23563" xr:uid="{00000000-0005-0000-0000-0000545C0000}"/>
    <cellStyle name="Note 2 2 3 3 2 3" xfId="23564" xr:uid="{00000000-0005-0000-0000-0000555C0000}"/>
    <cellStyle name="Note 2 2 3 3 2 3 2" xfId="23565" xr:uid="{00000000-0005-0000-0000-0000565C0000}"/>
    <cellStyle name="Note 2 2 3 3 2 3 3" xfId="23566" xr:uid="{00000000-0005-0000-0000-0000575C0000}"/>
    <cellStyle name="Note 2 2 3 3 2 4" xfId="23567" xr:uid="{00000000-0005-0000-0000-0000585C0000}"/>
    <cellStyle name="Note 2 2 3 3 2 4 2" xfId="23568" xr:uid="{00000000-0005-0000-0000-0000595C0000}"/>
    <cellStyle name="Note 2 2 3 3 2 4 2 2" xfId="23569" xr:uid="{00000000-0005-0000-0000-00005A5C0000}"/>
    <cellStyle name="Note 2 2 3 3 2 4 3" xfId="23570" xr:uid="{00000000-0005-0000-0000-00005B5C0000}"/>
    <cellStyle name="Note 2 2 3 3 2 5" xfId="23571" xr:uid="{00000000-0005-0000-0000-00005C5C0000}"/>
    <cellStyle name="Note 2 2 3 3 2 5 2" xfId="23572" xr:uid="{00000000-0005-0000-0000-00005D5C0000}"/>
    <cellStyle name="Note 2 2 3 3 2 5 2 2" xfId="23573" xr:uid="{00000000-0005-0000-0000-00005E5C0000}"/>
    <cellStyle name="Note 2 2 3 3 2 5 3" xfId="23574" xr:uid="{00000000-0005-0000-0000-00005F5C0000}"/>
    <cellStyle name="Note 2 2 3 3 2 6" xfId="23575" xr:uid="{00000000-0005-0000-0000-0000605C0000}"/>
    <cellStyle name="Note 2 2 3 3 2 6 2" xfId="23576" xr:uid="{00000000-0005-0000-0000-0000615C0000}"/>
    <cellStyle name="Note 2 2 3 3 2 6 2 2" xfId="23577" xr:uid="{00000000-0005-0000-0000-0000625C0000}"/>
    <cellStyle name="Note 2 2 3 3 2 6 3" xfId="23578" xr:uid="{00000000-0005-0000-0000-0000635C0000}"/>
    <cellStyle name="Note 2 2 3 3 2 7" xfId="23579" xr:uid="{00000000-0005-0000-0000-0000645C0000}"/>
    <cellStyle name="Note 2 2 3 3 2 7 2" xfId="23580" xr:uid="{00000000-0005-0000-0000-0000655C0000}"/>
    <cellStyle name="Note 2 2 3 3 2 8" xfId="23581" xr:uid="{00000000-0005-0000-0000-0000665C0000}"/>
    <cellStyle name="Note 2 2 3 3 2 8 2" xfId="23582" xr:uid="{00000000-0005-0000-0000-0000675C0000}"/>
    <cellStyle name="Note 2 2 3 3 2 9" xfId="23583" xr:uid="{00000000-0005-0000-0000-0000685C0000}"/>
    <cellStyle name="Note 2 2 3 3 3" xfId="620" xr:uid="{00000000-0005-0000-0000-0000695C0000}"/>
    <cellStyle name="Note 2 2 3 3 4" xfId="23584" xr:uid="{00000000-0005-0000-0000-00006A5C0000}"/>
    <cellStyle name="Note 2 2 3 3 4 2" xfId="23585" xr:uid="{00000000-0005-0000-0000-00006B5C0000}"/>
    <cellStyle name="Note 2 2 3 3 4 3" xfId="23586" xr:uid="{00000000-0005-0000-0000-00006C5C0000}"/>
    <cellStyle name="Note 2 2 3 3 5" xfId="23587" xr:uid="{00000000-0005-0000-0000-00006D5C0000}"/>
    <cellStyle name="Note 2 2 3 3 5 2" xfId="23588" xr:uid="{00000000-0005-0000-0000-00006E5C0000}"/>
    <cellStyle name="Note 2 2 3 3 5 2 2" xfId="23589" xr:uid="{00000000-0005-0000-0000-00006F5C0000}"/>
    <cellStyle name="Note 2 2 3 3 5 3" xfId="23590" xr:uid="{00000000-0005-0000-0000-0000705C0000}"/>
    <cellStyle name="Note 2 2 3 3 6" xfId="23591" xr:uid="{00000000-0005-0000-0000-0000715C0000}"/>
    <cellStyle name="Note 2 2 3 3 6 2" xfId="23592" xr:uid="{00000000-0005-0000-0000-0000725C0000}"/>
    <cellStyle name="Note 2 2 3 3 6 2 2" xfId="23593" xr:uid="{00000000-0005-0000-0000-0000735C0000}"/>
    <cellStyle name="Note 2 2 3 3 6 3" xfId="23594" xr:uid="{00000000-0005-0000-0000-0000745C0000}"/>
    <cellStyle name="Note 2 2 3 3 7" xfId="23595" xr:uid="{00000000-0005-0000-0000-0000755C0000}"/>
    <cellStyle name="Note 2 2 3 3 7 2" xfId="23596" xr:uid="{00000000-0005-0000-0000-0000765C0000}"/>
    <cellStyle name="Note 2 2 3 3 7 2 2" xfId="23597" xr:uid="{00000000-0005-0000-0000-0000775C0000}"/>
    <cellStyle name="Note 2 2 3 3 7 3" xfId="23598" xr:uid="{00000000-0005-0000-0000-0000785C0000}"/>
    <cellStyle name="Note 2 2 3 3 8" xfId="23599" xr:uid="{00000000-0005-0000-0000-0000795C0000}"/>
    <cellStyle name="Note 2 2 3 3 8 2" xfId="23600" xr:uid="{00000000-0005-0000-0000-00007A5C0000}"/>
    <cellStyle name="Note 2 2 3 3 9" xfId="23601" xr:uid="{00000000-0005-0000-0000-00007B5C0000}"/>
    <cellStyle name="Note 2 2 3 3 9 2" xfId="23602" xr:uid="{00000000-0005-0000-0000-00007C5C0000}"/>
    <cellStyle name="Note 2 2 3 4" xfId="621" xr:uid="{00000000-0005-0000-0000-00007D5C0000}"/>
    <cellStyle name="Note 2 2 3 4 2" xfId="622" xr:uid="{00000000-0005-0000-0000-00007E5C0000}"/>
    <cellStyle name="Note 2 2 3 4 2 10" xfId="23603" xr:uid="{00000000-0005-0000-0000-00007F5C0000}"/>
    <cellStyle name="Note 2 2 3 4 2 2" xfId="23604" xr:uid="{00000000-0005-0000-0000-0000805C0000}"/>
    <cellStyle name="Note 2 2 3 4 2 3" xfId="23605" xr:uid="{00000000-0005-0000-0000-0000815C0000}"/>
    <cellStyle name="Note 2 2 3 4 2 4" xfId="23606" xr:uid="{00000000-0005-0000-0000-0000825C0000}"/>
    <cellStyle name="Note 2 2 3 4 2 4 2" xfId="23607" xr:uid="{00000000-0005-0000-0000-0000835C0000}"/>
    <cellStyle name="Note 2 2 3 4 2 4 2 2" xfId="23608" xr:uid="{00000000-0005-0000-0000-0000845C0000}"/>
    <cellStyle name="Note 2 2 3 4 2 4 3" xfId="23609" xr:uid="{00000000-0005-0000-0000-0000855C0000}"/>
    <cellStyle name="Note 2 2 3 4 2 5" xfId="23610" xr:uid="{00000000-0005-0000-0000-0000865C0000}"/>
    <cellStyle name="Note 2 2 3 4 2 5 2" xfId="23611" xr:uid="{00000000-0005-0000-0000-0000875C0000}"/>
    <cellStyle name="Note 2 2 3 4 2 5 2 2" xfId="23612" xr:uid="{00000000-0005-0000-0000-0000885C0000}"/>
    <cellStyle name="Note 2 2 3 4 2 5 3" xfId="23613" xr:uid="{00000000-0005-0000-0000-0000895C0000}"/>
    <cellStyle name="Note 2 2 3 4 2 6" xfId="23614" xr:uid="{00000000-0005-0000-0000-00008A5C0000}"/>
    <cellStyle name="Note 2 2 3 4 2 6 2" xfId="23615" xr:uid="{00000000-0005-0000-0000-00008B5C0000}"/>
    <cellStyle name="Note 2 2 3 4 2 6 2 2" xfId="23616" xr:uid="{00000000-0005-0000-0000-00008C5C0000}"/>
    <cellStyle name="Note 2 2 3 4 2 6 3" xfId="23617" xr:uid="{00000000-0005-0000-0000-00008D5C0000}"/>
    <cellStyle name="Note 2 2 3 4 2 7" xfId="23618" xr:uid="{00000000-0005-0000-0000-00008E5C0000}"/>
    <cellStyle name="Note 2 2 3 4 2 7 2" xfId="23619" xr:uid="{00000000-0005-0000-0000-00008F5C0000}"/>
    <cellStyle name="Note 2 2 3 4 2 8" xfId="23620" xr:uid="{00000000-0005-0000-0000-0000905C0000}"/>
    <cellStyle name="Note 2 2 3 4 2 8 2" xfId="23621" xr:uid="{00000000-0005-0000-0000-0000915C0000}"/>
    <cellStyle name="Note 2 2 3 4 2 9" xfId="23622" xr:uid="{00000000-0005-0000-0000-0000925C0000}"/>
    <cellStyle name="Note 2 2 3 4 3" xfId="623" xr:uid="{00000000-0005-0000-0000-0000935C0000}"/>
    <cellStyle name="Note 2 2 3 4 4" xfId="23623" xr:uid="{00000000-0005-0000-0000-0000945C0000}"/>
    <cellStyle name="Note 2 2 3 4 4 2" xfId="23624" xr:uid="{00000000-0005-0000-0000-0000955C0000}"/>
    <cellStyle name="Note 2 2 3 4 4 2 2" xfId="23625" xr:uid="{00000000-0005-0000-0000-0000965C0000}"/>
    <cellStyle name="Note 2 2 3 4 4 3" xfId="23626" xr:uid="{00000000-0005-0000-0000-0000975C0000}"/>
    <cellStyle name="Note 2 2 3 4 5" xfId="23627" xr:uid="{00000000-0005-0000-0000-0000985C0000}"/>
    <cellStyle name="Note 2 2 3 4 5 2" xfId="23628" xr:uid="{00000000-0005-0000-0000-0000995C0000}"/>
    <cellStyle name="Note 2 2 3 4 5 2 2" xfId="23629" xr:uid="{00000000-0005-0000-0000-00009A5C0000}"/>
    <cellStyle name="Note 2 2 3 4 5 3" xfId="23630" xr:uid="{00000000-0005-0000-0000-00009B5C0000}"/>
    <cellStyle name="Note 2 2 3 5" xfId="23631" xr:uid="{00000000-0005-0000-0000-00009C5C0000}"/>
    <cellStyle name="Note 2 2 3 5 2" xfId="23632" xr:uid="{00000000-0005-0000-0000-00009D5C0000}"/>
    <cellStyle name="Note 2 2 3 5 3" xfId="23633" xr:uid="{00000000-0005-0000-0000-00009E5C0000}"/>
    <cellStyle name="Note 2 2 3 5 3 2" xfId="23634" xr:uid="{00000000-0005-0000-0000-00009F5C0000}"/>
    <cellStyle name="Note 2 2 3 5 3 3" xfId="23635" xr:uid="{00000000-0005-0000-0000-0000A05C0000}"/>
    <cellStyle name="Note 2 2 3 5 4" xfId="23636" xr:uid="{00000000-0005-0000-0000-0000A15C0000}"/>
    <cellStyle name="Note 2 2 3 5 4 2" xfId="23637" xr:uid="{00000000-0005-0000-0000-0000A25C0000}"/>
    <cellStyle name="Note 2 2 3 5 4 2 2" xfId="23638" xr:uid="{00000000-0005-0000-0000-0000A35C0000}"/>
    <cellStyle name="Note 2 2 3 5 4 3" xfId="23639" xr:uid="{00000000-0005-0000-0000-0000A45C0000}"/>
    <cellStyle name="Note 2 2 3 5 5" xfId="23640" xr:uid="{00000000-0005-0000-0000-0000A55C0000}"/>
    <cellStyle name="Note 2 2 3 5 5 2" xfId="23641" xr:uid="{00000000-0005-0000-0000-0000A65C0000}"/>
    <cellStyle name="Note 2 2 3 5 5 2 2" xfId="23642" xr:uid="{00000000-0005-0000-0000-0000A75C0000}"/>
    <cellStyle name="Note 2 2 3 5 5 3" xfId="23643" xr:uid="{00000000-0005-0000-0000-0000A85C0000}"/>
    <cellStyle name="Note 2 2 3 5 6" xfId="23644" xr:uid="{00000000-0005-0000-0000-0000A95C0000}"/>
    <cellStyle name="Note 2 2 3 5 6 2" xfId="23645" xr:uid="{00000000-0005-0000-0000-0000AA5C0000}"/>
    <cellStyle name="Note 2 2 3 5 6 2 2" xfId="23646" xr:uid="{00000000-0005-0000-0000-0000AB5C0000}"/>
    <cellStyle name="Note 2 2 3 5 6 3" xfId="23647" xr:uid="{00000000-0005-0000-0000-0000AC5C0000}"/>
    <cellStyle name="Note 2 2 3 5 7" xfId="23648" xr:uid="{00000000-0005-0000-0000-0000AD5C0000}"/>
    <cellStyle name="Note 2 2 3 5 7 2" xfId="23649" xr:uid="{00000000-0005-0000-0000-0000AE5C0000}"/>
    <cellStyle name="Note 2 2 3 5 8" xfId="23650" xr:uid="{00000000-0005-0000-0000-0000AF5C0000}"/>
    <cellStyle name="Note 2 2 3 5 8 2" xfId="23651" xr:uid="{00000000-0005-0000-0000-0000B05C0000}"/>
    <cellStyle name="Note 2 2 3 5 9" xfId="23652" xr:uid="{00000000-0005-0000-0000-0000B15C0000}"/>
    <cellStyle name="Note 2 2 3 6" xfId="23653" xr:uid="{00000000-0005-0000-0000-0000B25C0000}"/>
    <cellStyle name="Note 2 2 3 6 2" xfId="23654" xr:uid="{00000000-0005-0000-0000-0000B35C0000}"/>
    <cellStyle name="Note 2 2 3 6 3" xfId="23655" xr:uid="{00000000-0005-0000-0000-0000B45C0000}"/>
    <cellStyle name="Note 2 2 3 7" xfId="23656" xr:uid="{00000000-0005-0000-0000-0000B55C0000}"/>
    <cellStyle name="Note 2 2 3 8" xfId="23657" xr:uid="{00000000-0005-0000-0000-0000B65C0000}"/>
    <cellStyle name="Note 2 2 3 8 2" xfId="23658" xr:uid="{00000000-0005-0000-0000-0000B75C0000}"/>
    <cellStyle name="Note 2 2 3 8 2 2" xfId="23659" xr:uid="{00000000-0005-0000-0000-0000B85C0000}"/>
    <cellStyle name="Note 2 2 3 8 3" xfId="23660" xr:uid="{00000000-0005-0000-0000-0000B95C0000}"/>
    <cellStyle name="Note 2 2 3 8 4" xfId="23661" xr:uid="{00000000-0005-0000-0000-0000BA5C0000}"/>
    <cellStyle name="Note 2 2 3 8 5" xfId="23662" xr:uid="{00000000-0005-0000-0000-0000BB5C0000}"/>
    <cellStyle name="Note 2 2 3 9" xfId="23663" xr:uid="{00000000-0005-0000-0000-0000BC5C0000}"/>
    <cellStyle name="Note 2 2 3 9 2" xfId="23664" xr:uid="{00000000-0005-0000-0000-0000BD5C0000}"/>
    <cellStyle name="Note 2 2 3 9 2 2" xfId="23665" xr:uid="{00000000-0005-0000-0000-0000BE5C0000}"/>
    <cellStyle name="Note 2 2 3 9 3" xfId="23666" xr:uid="{00000000-0005-0000-0000-0000BF5C0000}"/>
    <cellStyle name="Note 2 2 4" xfId="624" xr:uid="{00000000-0005-0000-0000-0000C05C0000}"/>
    <cellStyle name="Note 2 2 4 2" xfId="23667" xr:uid="{00000000-0005-0000-0000-0000C15C0000}"/>
    <cellStyle name="Note 2 2 4 2 2" xfId="23668" xr:uid="{00000000-0005-0000-0000-0000C25C0000}"/>
    <cellStyle name="Note 2 2 4 2 3" xfId="23669" xr:uid="{00000000-0005-0000-0000-0000C35C0000}"/>
    <cellStyle name="Note 2 2 4 2 3 2" xfId="23670" xr:uid="{00000000-0005-0000-0000-0000C45C0000}"/>
    <cellStyle name="Note 2 2 4 2 3 3" xfId="23671" xr:uid="{00000000-0005-0000-0000-0000C55C0000}"/>
    <cellStyle name="Note 2 2 4 2 4" xfId="23672" xr:uid="{00000000-0005-0000-0000-0000C65C0000}"/>
    <cellStyle name="Note 2 2 4 2 4 2" xfId="23673" xr:uid="{00000000-0005-0000-0000-0000C75C0000}"/>
    <cellStyle name="Note 2 2 4 2 4 2 2" xfId="23674" xr:uid="{00000000-0005-0000-0000-0000C85C0000}"/>
    <cellStyle name="Note 2 2 4 2 4 3" xfId="23675" xr:uid="{00000000-0005-0000-0000-0000C95C0000}"/>
    <cellStyle name="Note 2 2 4 2 5" xfId="23676" xr:uid="{00000000-0005-0000-0000-0000CA5C0000}"/>
    <cellStyle name="Note 2 2 4 2 5 2" xfId="23677" xr:uid="{00000000-0005-0000-0000-0000CB5C0000}"/>
    <cellStyle name="Note 2 2 4 2 5 2 2" xfId="23678" xr:uid="{00000000-0005-0000-0000-0000CC5C0000}"/>
    <cellStyle name="Note 2 2 4 2 5 3" xfId="23679" xr:uid="{00000000-0005-0000-0000-0000CD5C0000}"/>
    <cellStyle name="Note 2 2 4 2 6" xfId="23680" xr:uid="{00000000-0005-0000-0000-0000CE5C0000}"/>
    <cellStyle name="Note 2 2 4 2 6 2" xfId="23681" xr:uid="{00000000-0005-0000-0000-0000CF5C0000}"/>
    <cellStyle name="Note 2 2 4 2 6 2 2" xfId="23682" xr:uid="{00000000-0005-0000-0000-0000D05C0000}"/>
    <cellStyle name="Note 2 2 4 2 6 3" xfId="23683" xr:uid="{00000000-0005-0000-0000-0000D15C0000}"/>
    <cellStyle name="Note 2 2 4 2 7" xfId="23684" xr:uid="{00000000-0005-0000-0000-0000D25C0000}"/>
    <cellStyle name="Note 2 2 4 2 7 2" xfId="23685" xr:uid="{00000000-0005-0000-0000-0000D35C0000}"/>
    <cellStyle name="Note 2 2 4 2 8" xfId="23686" xr:uid="{00000000-0005-0000-0000-0000D45C0000}"/>
    <cellStyle name="Note 2 2 4 2 8 2" xfId="23687" xr:uid="{00000000-0005-0000-0000-0000D55C0000}"/>
    <cellStyle name="Note 2 2 4 2 9" xfId="23688" xr:uid="{00000000-0005-0000-0000-0000D65C0000}"/>
    <cellStyle name="Note 2 2 4 3" xfId="23689" xr:uid="{00000000-0005-0000-0000-0000D75C0000}"/>
    <cellStyle name="Note 2 2 4 3 2" xfId="23690" xr:uid="{00000000-0005-0000-0000-0000D85C0000}"/>
    <cellStyle name="Note 2 2 4 3 3" xfId="23691" xr:uid="{00000000-0005-0000-0000-0000D95C0000}"/>
    <cellStyle name="Note 2 2 4 3 3 2" xfId="23692" xr:uid="{00000000-0005-0000-0000-0000DA5C0000}"/>
    <cellStyle name="Note 2 2 4 3 3 3" xfId="23693" xr:uid="{00000000-0005-0000-0000-0000DB5C0000}"/>
    <cellStyle name="Note 2 2 4 3 4" xfId="23694" xr:uid="{00000000-0005-0000-0000-0000DC5C0000}"/>
    <cellStyle name="Note 2 2 4 3 4 2" xfId="23695" xr:uid="{00000000-0005-0000-0000-0000DD5C0000}"/>
    <cellStyle name="Note 2 2 4 3 4 2 2" xfId="23696" xr:uid="{00000000-0005-0000-0000-0000DE5C0000}"/>
    <cellStyle name="Note 2 2 4 3 4 3" xfId="23697" xr:uid="{00000000-0005-0000-0000-0000DF5C0000}"/>
    <cellStyle name="Note 2 2 4 3 5" xfId="23698" xr:uid="{00000000-0005-0000-0000-0000E05C0000}"/>
    <cellStyle name="Note 2 2 4 3 5 2" xfId="23699" xr:uid="{00000000-0005-0000-0000-0000E15C0000}"/>
    <cellStyle name="Note 2 2 4 3 5 2 2" xfId="23700" xr:uid="{00000000-0005-0000-0000-0000E25C0000}"/>
    <cellStyle name="Note 2 2 4 3 5 3" xfId="23701" xr:uid="{00000000-0005-0000-0000-0000E35C0000}"/>
    <cellStyle name="Note 2 2 4 3 6" xfId="23702" xr:uid="{00000000-0005-0000-0000-0000E45C0000}"/>
    <cellStyle name="Note 2 2 4 3 6 2" xfId="23703" xr:uid="{00000000-0005-0000-0000-0000E55C0000}"/>
    <cellStyle name="Note 2 2 4 3 6 2 2" xfId="23704" xr:uid="{00000000-0005-0000-0000-0000E65C0000}"/>
    <cellStyle name="Note 2 2 4 3 6 3" xfId="23705" xr:uid="{00000000-0005-0000-0000-0000E75C0000}"/>
    <cellStyle name="Note 2 2 4 3 7" xfId="23706" xr:uid="{00000000-0005-0000-0000-0000E85C0000}"/>
    <cellStyle name="Note 2 2 4 3 7 2" xfId="23707" xr:uid="{00000000-0005-0000-0000-0000E95C0000}"/>
    <cellStyle name="Note 2 2 4 3 8" xfId="23708" xr:uid="{00000000-0005-0000-0000-0000EA5C0000}"/>
    <cellStyle name="Note 2 2 4 3 8 2" xfId="23709" xr:uid="{00000000-0005-0000-0000-0000EB5C0000}"/>
    <cellStyle name="Note 2 2 4 3 9" xfId="23710" xr:uid="{00000000-0005-0000-0000-0000EC5C0000}"/>
    <cellStyle name="Note 2 2 4 4" xfId="23711" xr:uid="{00000000-0005-0000-0000-0000ED5C0000}"/>
    <cellStyle name="Note 2 2 4 4 2" xfId="23712" xr:uid="{00000000-0005-0000-0000-0000EE5C0000}"/>
    <cellStyle name="Note 2 2 4 4 3" xfId="23713" xr:uid="{00000000-0005-0000-0000-0000EF5C0000}"/>
    <cellStyle name="Note 2 2 4 4 3 2" xfId="23714" xr:uid="{00000000-0005-0000-0000-0000F05C0000}"/>
    <cellStyle name="Note 2 2 4 4 3 2 2" xfId="23715" xr:uid="{00000000-0005-0000-0000-0000F15C0000}"/>
    <cellStyle name="Note 2 2 4 4 3 3" xfId="23716" xr:uid="{00000000-0005-0000-0000-0000F25C0000}"/>
    <cellStyle name="Note 2 2 4 4 4" xfId="23717" xr:uid="{00000000-0005-0000-0000-0000F35C0000}"/>
    <cellStyle name="Note 2 2 4 4 4 2" xfId="23718" xr:uid="{00000000-0005-0000-0000-0000F45C0000}"/>
    <cellStyle name="Note 2 2 4 4 4 2 2" xfId="23719" xr:uid="{00000000-0005-0000-0000-0000F55C0000}"/>
    <cellStyle name="Note 2 2 4 4 4 3" xfId="23720" xr:uid="{00000000-0005-0000-0000-0000F65C0000}"/>
    <cellStyle name="Note 2 2 4 4 5" xfId="23721" xr:uid="{00000000-0005-0000-0000-0000F75C0000}"/>
    <cellStyle name="Note 2 2 4 4 5 2" xfId="23722" xr:uid="{00000000-0005-0000-0000-0000F85C0000}"/>
    <cellStyle name="Note 2 2 4 4 5 2 2" xfId="23723" xr:uid="{00000000-0005-0000-0000-0000F95C0000}"/>
    <cellStyle name="Note 2 2 4 4 5 3" xfId="23724" xr:uid="{00000000-0005-0000-0000-0000FA5C0000}"/>
    <cellStyle name="Note 2 2 4 4 6" xfId="23725" xr:uid="{00000000-0005-0000-0000-0000FB5C0000}"/>
    <cellStyle name="Note 2 2 4 4 6 2" xfId="23726" xr:uid="{00000000-0005-0000-0000-0000FC5C0000}"/>
    <cellStyle name="Note 2 2 4 4 7" xfId="23727" xr:uid="{00000000-0005-0000-0000-0000FD5C0000}"/>
    <cellStyle name="Note 2 2 4 4 7 2" xfId="23728" xr:uid="{00000000-0005-0000-0000-0000FE5C0000}"/>
    <cellStyle name="Note 2 2 4 4 8" xfId="23729" xr:uid="{00000000-0005-0000-0000-0000FF5C0000}"/>
    <cellStyle name="Note 2 2 4 4 9" xfId="23730" xr:uid="{00000000-0005-0000-0000-0000005D0000}"/>
    <cellStyle name="Note 2 2 4 5" xfId="23731" xr:uid="{00000000-0005-0000-0000-0000015D0000}"/>
    <cellStyle name="Note 2 2 4 5 2" xfId="23732" xr:uid="{00000000-0005-0000-0000-0000025D0000}"/>
    <cellStyle name="Note 2 2 4 5 3" xfId="23733" xr:uid="{00000000-0005-0000-0000-0000035D0000}"/>
    <cellStyle name="Note 2 2 4 6" xfId="23734" xr:uid="{00000000-0005-0000-0000-0000045D0000}"/>
    <cellStyle name="Note 2 2 4 6 2" xfId="23735" xr:uid="{00000000-0005-0000-0000-0000055D0000}"/>
    <cellStyle name="Note 2 2 4 6 2 2" xfId="23736" xr:uid="{00000000-0005-0000-0000-0000065D0000}"/>
    <cellStyle name="Note 2 2 4 6 2 2 2" xfId="23737" xr:uid="{00000000-0005-0000-0000-0000075D0000}"/>
    <cellStyle name="Note 2 2 4 6 2 3" xfId="23738" xr:uid="{00000000-0005-0000-0000-0000085D0000}"/>
    <cellStyle name="Note 2 2 4 6 3" xfId="23739" xr:uid="{00000000-0005-0000-0000-0000095D0000}"/>
    <cellStyle name="Note 2 2 4 6 3 2" xfId="23740" xr:uid="{00000000-0005-0000-0000-00000A5D0000}"/>
    <cellStyle name="Note 2 2 4 6 3 2 2" xfId="23741" xr:uid="{00000000-0005-0000-0000-00000B5D0000}"/>
    <cellStyle name="Note 2 2 4 6 3 3" xfId="23742" xr:uid="{00000000-0005-0000-0000-00000C5D0000}"/>
    <cellStyle name="Note 2 2 4 6 4" xfId="23743" xr:uid="{00000000-0005-0000-0000-00000D5D0000}"/>
    <cellStyle name="Note 2 2 4 6 4 2" xfId="23744" xr:uid="{00000000-0005-0000-0000-00000E5D0000}"/>
    <cellStyle name="Note 2 2 4 6 4 2 2" xfId="23745" xr:uid="{00000000-0005-0000-0000-00000F5D0000}"/>
    <cellStyle name="Note 2 2 4 6 4 3" xfId="23746" xr:uid="{00000000-0005-0000-0000-0000105D0000}"/>
    <cellStyle name="Note 2 2 4 6 5" xfId="23747" xr:uid="{00000000-0005-0000-0000-0000115D0000}"/>
    <cellStyle name="Note 2 2 4 6 5 2" xfId="23748" xr:uid="{00000000-0005-0000-0000-0000125D0000}"/>
    <cellStyle name="Note 2 2 4 6 6" xfId="23749" xr:uid="{00000000-0005-0000-0000-0000135D0000}"/>
    <cellStyle name="Note 2 2 4 6 6 2" xfId="23750" xr:uid="{00000000-0005-0000-0000-0000145D0000}"/>
    <cellStyle name="Note 2 2 4 6 7" xfId="23751" xr:uid="{00000000-0005-0000-0000-0000155D0000}"/>
    <cellStyle name="Note 2 2 4 7" xfId="23752" xr:uid="{00000000-0005-0000-0000-0000165D0000}"/>
    <cellStyle name="Note 2 2 4 7 2" xfId="23753" xr:uid="{00000000-0005-0000-0000-0000175D0000}"/>
    <cellStyle name="Note 2 2 4 7 2 2" xfId="23754" xr:uid="{00000000-0005-0000-0000-0000185D0000}"/>
    <cellStyle name="Note 2 2 4 7 3" xfId="23755" xr:uid="{00000000-0005-0000-0000-0000195D0000}"/>
    <cellStyle name="Note 2 2 4 8" xfId="23756" xr:uid="{00000000-0005-0000-0000-00001A5D0000}"/>
    <cellStyle name="Note 2 2 4 8 2" xfId="23757" xr:uid="{00000000-0005-0000-0000-00001B5D0000}"/>
    <cellStyle name="Note 2 2 4 8 2 2" xfId="23758" xr:uid="{00000000-0005-0000-0000-00001C5D0000}"/>
    <cellStyle name="Note 2 2 4 8 3" xfId="23759" xr:uid="{00000000-0005-0000-0000-00001D5D0000}"/>
    <cellStyle name="Note 2 2 5" xfId="625" xr:uid="{00000000-0005-0000-0000-00001E5D0000}"/>
    <cellStyle name="Note 2 2 5 10" xfId="23760" xr:uid="{00000000-0005-0000-0000-00001F5D0000}"/>
    <cellStyle name="Note 2 2 5 2" xfId="626" xr:uid="{00000000-0005-0000-0000-0000205D0000}"/>
    <cellStyle name="Note 2 2 5 2 2" xfId="23761" xr:uid="{00000000-0005-0000-0000-0000215D0000}"/>
    <cellStyle name="Note 2 2 5 2 3" xfId="23762" xr:uid="{00000000-0005-0000-0000-0000225D0000}"/>
    <cellStyle name="Note 2 2 5 2 3 2" xfId="23763" xr:uid="{00000000-0005-0000-0000-0000235D0000}"/>
    <cellStyle name="Note 2 2 5 2 3 3" xfId="23764" xr:uid="{00000000-0005-0000-0000-0000245D0000}"/>
    <cellStyle name="Note 2 2 5 2 4" xfId="23765" xr:uid="{00000000-0005-0000-0000-0000255D0000}"/>
    <cellStyle name="Note 2 2 5 2 4 2" xfId="23766" xr:uid="{00000000-0005-0000-0000-0000265D0000}"/>
    <cellStyle name="Note 2 2 5 2 4 2 2" xfId="23767" xr:uid="{00000000-0005-0000-0000-0000275D0000}"/>
    <cellStyle name="Note 2 2 5 2 4 3" xfId="23768" xr:uid="{00000000-0005-0000-0000-0000285D0000}"/>
    <cellStyle name="Note 2 2 5 2 5" xfId="23769" xr:uid="{00000000-0005-0000-0000-0000295D0000}"/>
    <cellStyle name="Note 2 2 5 2 5 2" xfId="23770" xr:uid="{00000000-0005-0000-0000-00002A5D0000}"/>
    <cellStyle name="Note 2 2 5 2 5 2 2" xfId="23771" xr:uid="{00000000-0005-0000-0000-00002B5D0000}"/>
    <cellStyle name="Note 2 2 5 2 5 3" xfId="23772" xr:uid="{00000000-0005-0000-0000-00002C5D0000}"/>
    <cellStyle name="Note 2 2 5 2 6" xfId="23773" xr:uid="{00000000-0005-0000-0000-00002D5D0000}"/>
    <cellStyle name="Note 2 2 5 2 6 2" xfId="23774" xr:uid="{00000000-0005-0000-0000-00002E5D0000}"/>
    <cellStyle name="Note 2 2 5 2 6 2 2" xfId="23775" xr:uid="{00000000-0005-0000-0000-00002F5D0000}"/>
    <cellStyle name="Note 2 2 5 2 6 3" xfId="23776" xr:uid="{00000000-0005-0000-0000-0000305D0000}"/>
    <cellStyle name="Note 2 2 5 2 7" xfId="23777" xr:uid="{00000000-0005-0000-0000-0000315D0000}"/>
    <cellStyle name="Note 2 2 5 2 7 2" xfId="23778" xr:uid="{00000000-0005-0000-0000-0000325D0000}"/>
    <cellStyle name="Note 2 2 5 2 8" xfId="23779" xr:uid="{00000000-0005-0000-0000-0000335D0000}"/>
    <cellStyle name="Note 2 2 5 2 8 2" xfId="23780" xr:uid="{00000000-0005-0000-0000-0000345D0000}"/>
    <cellStyle name="Note 2 2 5 2 9" xfId="23781" xr:uid="{00000000-0005-0000-0000-0000355D0000}"/>
    <cellStyle name="Note 2 2 5 3" xfId="627" xr:uid="{00000000-0005-0000-0000-0000365D0000}"/>
    <cellStyle name="Note 2 2 5 4" xfId="23782" xr:uid="{00000000-0005-0000-0000-0000375D0000}"/>
    <cellStyle name="Note 2 2 5 4 2" xfId="23783" xr:uid="{00000000-0005-0000-0000-0000385D0000}"/>
    <cellStyle name="Note 2 2 5 4 3" xfId="23784" xr:uid="{00000000-0005-0000-0000-0000395D0000}"/>
    <cellStyle name="Note 2 2 5 5" xfId="23785" xr:uid="{00000000-0005-0000-0000-00003A5D0000}"/>
    <cellStyle name="Note 2 2 5 5 2" xfId="23786" xr:uid="{00000000-0005-0000-0000-00003B5D0000}"/>
    <cellStyle name="Note 2 2 5 5 2 2" xfId="23787" xr:uid="{00000000-0005-0000-0000-00003C5D0000}"/>
    <cellStyle name="Note 2 2 5 5 3" xfId="23788" xr:uid="{00000000-0005-0000-0000-00003D5D0000}"/>
    <cellStyle name="Note 2 2 5 6" xfId="23789" xr:uid="{00000000-0005-0000-0000-00003E5D0000}"/>
    <cellStyle name="Note 2 2 5 6 2" xfId="23790" xr:uid="{00000000-0005-0000-0000-00003F5D0000}"/>
    <cellStyle name="Note 2 2 5 6 2 2" xfId="23791" xr:uid="{00000000-0005-0000-0000-0000405D0000}"/>
    <cellStyle name="Note 2 2 5 6 3" xfId="23792" xr:uid="{00000000-0005-0000-0000-0000415D0000}"/>
    <cellStyle name="Note 2 2 5 7" xfId="23793" xr:uid="{00000000-0005-0000-0000-0000425D0000}"/>
    <cellStyle name="Note 2 2 5 7 2" xfId="23794" xr:uid="{00000000-0005-0000-0000-0000435D0000}"/>
    <cellStyle name="Note 2 2 5 7 2 2" xfId="23795" xr:uid="{00000000-0005-0000-0000-0000445D0000}"/>
    <cellStyle name="Note 2 2 5 7 3" xfId="23796" xr:uid="{00000000-0005-0000-0000-0000455D0000}"/>
    <cellStyle name="Note 2 2 5 8" xfId="23797" xr:uid="{00000000-0005-0000-0000-0000465D0000}"/>
    <cellStyle name="Note 2 2 5 8 2" xfId="23798" xr:uid="{00000000-0005-0000-0000-0000475D0000}"/>
    <cellStyle name="Note 2 2 5 9" xfId="23799" xr:uid="{00000000-0005-0000-0000-0000485D0000}"/>
    <cellStyle name="Note 2 2 5 9 2" xfId="23800" xr:uid="{00000000-0005-0000-0000-0000495D0000}"/>
    <cellStyle name="Note 2 2 6" xfId="628" xr:uid="{00000000-0005-0000-0000-00004A5D0000}"/>
    <cellStyle name="Note 2 2 6 2" xfId="629" xr:uid="{00000000-0005-0000-0000-00004B5D0000}"/>
    <cellStyle name="Note 2 2 6 2 10" xfId="23801" xr:uid="{00000000-0005-0000-0000-00004C5D0000}"/>
    <cellStyle name="Note 2 2 6 2 2" xfId="23802" xr:uid="{00000000-0005-0000-0000-00004D5D0000}"/>
    <cellStyle name="Note 2 2 6 2 3" xfId="23803" xr:uid="{00000000-0005-0000-0000-00004E5D0000}"/>
    <cellStyle name="Note 2 2 6 2 4" xfId="23804" xr:uid="{00000000-0005-0000-0000-00004F5D0000}"/>
    <cellStyle name="Note 2 2 6 2 4 2" xfId="23805" xr:uid="{00000000-0005-0000-0000-0000505D0000}"/>
    <cellStyle name="Note 2 2 6 2 4 2 2" xfId="23806" xr:uid="{00000000-0005-0000-0000-0000515D0000}"/>
    <cellStyle name="Note 2 2 6 2 4 3" xfId="23807" xr:uid="{00000000-0005-0000-0000-0000525D0000}"/>
    <cellStyle name="Note 2 2 6 2 5" xfId="23808" xr:uid="{00000000-0005-0000-0000-0000535D0000}"/>
    <cellStyle name="Note 2 2 6 2 5 2" xfId="23809" xr:uid="{00000000-0005-0000-0000-0000545D0000}"/>
    <cellStyle name="Note 2 2 6 2 5 2 2" xfId="23810" xr:uid="{00000000-0005-0000-0000-0000555D0000}"/>
    <cellStyle name="Note 2 2 6 2 5 3" xfId="23811" xr:uid="{00000000-0005-0000-0000-0000565D0000}"/>
    <cellStyle name="Note 2 2 6 2 6" xfId="23812" xr:uid="{00000000-0005-0000-0000-0000575D0000}"/>
    <cellStyle name="Note 2 2 6 2 6 2" xfId="23813" xr:uid="{00000000-0005-0000-0000-0000585D0000}"/>
    <cellStyle name="Note 2 2 6 2 6 2 2" xfId="23814" xr:uid="{00000000-0005-0000-0000-0000595D0000}"/>
    <cellStyle name="Note 2 2 6 2 6 3" xfId="23815" xr:uid="{00000000-0005-0000-0000-00005A5D0000}"/>
    <cellStyle name="Note 2 2 6 2 7" xfId="23816" xr:uid="{00000000-0005-0000-0000-00005B5D0000}"/>
    <cellStyle name="Note 2 2 6 2 7 2" xfId="23817" xr:uid="{00000000-0005-0000-0000-00005C5D0000}"/>
    <cellStyle name="Note 2 2 6 2 8" xfId="23818" xr:uid="{00000000-0005-0000-0000-00005D5D0000}"/>
    <cellStyle name="Note 2 2 6 2 8 2" xfId="23819" xr:uid="{00000000-0005-0000-0000-00005E5D0000}"/>
    <cellStyle name="Note 2 2 6 2 9" xfId="23820" xr:uid="{00000000-0005-0000-0000-00005F5D0000}"/>
    <cellStyle name="Note 2 2 6 3" xfId="630" xr:uid="{00000000-0005-0000-0000-0000605D0000}"/>
    <cellStyle name="Note 2 2 6 4" xfId="23821" xr:uid="{00000000-0005-0000-0000-0000615D0000}"/>
    <cellStyle name="Note 2 2 6 4 2" xfId="23822" xr:uid="{00000000-0005-0000-0000-0000625D0000}"/>
    <cellStyle name="Note 2 2 6 4 2 2" xfId="23823" xr:uid="{00000000-0005-0000-0000-0000635D0000}"/>
    <cellStyle name="Note 2 2 6 4 3" xfId="23824" xr:uid="{00000000-0005-0000-0000-0000645D0000}"/>
    <cellStyle name="Note 2 2 6 5" xfId="23825" xr:uid="{00000000-0005-0000-0000-0000655D0000}"/>
    <cellStyle name="Note 2 2 6 5 2" xfId="23826" xr:uid="{00000000-0005-0000-0000-0000665D0000}"/>
    <cellStyle name="Note 2 2 6 5 2 2" xfId="23827" xr:uid="{00000000-0005-0000-0000-0000675D0000}"/>
    <cellStyle name="Note 2 2 6 5 3" xfId="23828" xr:uid="{00000000-0005-0000-0000-0000685D0000}"/>
    <cellStyle name="Note 2 2 7" xfId="23829" xr:uid="{00000000-0005-0000-0000-0000695D0000}"/>
    <cellStyle name="Note 2 2 7 2" xfId="23830" xr:uid="{00000000-0005-0000-0000-00006A5D0000}"/>
    <cellStyle name="Note 2 2 7 3" xfId="23831" xr:uid="{00000000-0005-0000-0000-00006B5D0000}"/>
    <cellStyle name="Note 2 2 7 3 2" xfId="23832" xr:uid="{00000000-0005-0000-0000-00006C5D0000}"/>
    <cellStyle name="Note 2 2 7 3 3" xfId="23833" xr:uid="{00000000-0005-0000-0000-00006D5D0000}"/>
    <cellStyle name="Note 2 2 7 4" xfId="23834" xr:uid="{00000000-0005-0000-0000-00006E5D0000}"/>
    <cellStyle name="Note 2 2 7 4 2" xfId="23835" xr:uid="{00000000-0005-0000-0000-00006F5D0000}"/>
    <cellStyle name="Note 2 2 7 4 2 2" xfId="23836" xr:uid="{00000000-0005-0000-0000-0000705D0000}"/>
    <cellStyle name="Note 2 2 7 4 3" xfId="23837" xr:uid="{00000000-0005-0000-0000-0000715D0000}"/>
    <cellStyle name="Note 2 2 7 5" xfId="23838" xr:uid="{00000000-0005-0000-0000-0000725D0000}"/>
    <cellStyle name="Note 2 2 7 5 2" xfId="23839" xr:uid="{00000000-0005-0000-0000-0000735D0000}"/>
    <cellStyle name="Note 2 2 7 5 2 2" xfId="23840" xr:uid="{00000000-0005-0000-0000-0000745D0000}"/>
    <cellStyle name="Note 2 2 7 5 3" xfId="23841" xr:uid="{00000000-0005-0000-0000-0000755D0000}"/>
    <cellStyle name="Note 2 2 7 6" xfId="23842" xr:uid="{00000000-0005-0000-0000-0000765D0000}"/>
    <cellStyle name="Note 2 2 7 6 2" xfId="23843" xr:uid="{00000000-0005-0000-0000-0000775D0000}"/>
    <cellStyle name="Note 2 2 7 6 2 2" xfId="23844" xr:uid="{00000000-0005-0000-0000-0000785D0000}"/>
    <cellStyle name="Note 2 2 7 6 3" xfId="23845" xr:uid="{00000000-0005-0000-0000-0000795D0000}"/>
    <cellStyle name="Note 2 2 7 7" xfId="23846" xr:uid="{00000000-0005-0000-0000-00007A5D0000}"/>
    <cellStyle name="Note 2 2 7 7 2" xfId="23847" xr:uid="{00000000-0005-0000-0000-00007B5D0000}"/>
    <cellStyle name="Note 2 2 7 8" xfId="23848" xr:uid="{00000000-0005-0000-0000-00007C5D0000}"/>
    <cellStyle name="Note 2 2 7 8 2" xfId="23849" xr:uid="{00000000-0005-0000-0000-00007D5D0000}"/>
    <cellStyle name="Note 2 2 7 9" xfId="23850" xr:uid="{00000000-0005-0000-0000-00007E5D0000}"/>
    <cellStyle name="Note 2 2 8" xfId="23851" xr:uid="{00000000-0005-0000-0000-00007F5D0000}"/>
    <cellStyle name="Note 2 2 8 2" xfId="23852" xr:uid="{00000000-0005-0000-0000-0000805D0000}"/>
    <cellStyle name="Note 2 2 8 3" xfId="23853" xr:uid="{00000000-0005-0000-0000-0000815D0000}"/>
    <cellStyle name="Note 2 2 8 4" xfId="23854" xr:uid="{00000000-0005-0000-0000-0000825D0000}"/>
    <cellStyle name="Note 2 2 8 5" xfId="23855" xr:uid="{00000000-0005-0000-0000-0000835D0000}"/>
    <cellStyle name="Note 2 2 8 5 2" xfId="23856" xr:uid="{00000000-0005-0000-0000-0000845D0000}"/>
    <cellStyle name="Note 2 2 8 6" xfId="23857" xr:uid="{00000000-0005-0000-0000-0000855D0000}"/>
    <cellStyle name="Note 2 2 8 7" xfId="23858" xr:uid="{00000000-0005-0000-0000-0000865D0000}"/>
    <cellStyle name="Note 2 2 9" xfId="23859" xr:uid="{00000000-0005-0000-0000-0000875D0000}"/>
    <cellStyle name="Note 2 20" xfId="23860" xr:uid="{00000000-0005-0000-0000-0000885D0000}"/>
    <cellStyle name="Note 2 21" xfId="23861" xr:uid="{00000000-0005-0000-0000-0000895D0000}"/>
    <cellStyle name="Note 2 3" xfId="631" xr:uid="{00000000-0005-0000-0000-00008A5D0000}"/>
    <cellStyle name="Note 2 3 10" xfId="23862" xr:uid="{00000000-0005-0000-0000-00008B5D0000}"/>
    <cellStyle name="Note 2 3 10 2" xfId="23863" xr:uid="{00000000-0005-0000-0000-00008C5D0000}"/>
    <cellStyle name="Note 2 3 10 2 2" xfId="23864" xr:uid="{00000000-0005-0000-0000-00008D5D0000}"/>
    <cellStyle name="Note 2 3 10 3" xfId="23865" xr:uid="{00000000-0005-0000-0000-00008E5D0000}"/>
    <cellStyle name="Note 2 3 10 4" xfId="23866" xr:uid="{00000000-0005-0000-0000-00008F5D0000}"/>
    <cellStyle name="Note 2 3 10 5" xfId="23867" xr:uid="{00000000-0005-0000-0000-0000905D0000}"/>
    <cellStyle name="Note 2 3 11" xfId="23868" xr:uid="{00000000-0005-0000-0000-0000915D0000}"/>
    <cellStyle name="Note 2 3 11 2" xfId="23869" xr:uid="{00000000-0005-0000-0000-0000925D0000}"/>
    <cellStyle name="Note 2 3 11 2 2" xfId="23870" xr:uid="{00000000-0005-0000-0000-0000935D0000}"/>
    <cellStyle name="Note 2 3 11 3" xfId="23871" xr:uid="{00000000-0005-0000-0000-0000945D0000}"/>
    <cellStyle name="Note 2 3 12" xfId="23872" xr:uid="{00000000-0005-0000-0000-0000955D0000}"/>
    <cellStyle name="Note 2 3 12 2" xfId="23873" xr:uid="{00000000-0005-0000-0000-0000965D0000}"/>
    <cellStyle name="Note 2 3 12 2 2" xfId="23874" xr:uid="{00000000-0005-0000-0000-0000975D0000}"/>
    <cellStyle name="Note 2 3 12 3" xfId="23875" xr:uid="{00000000-0005-0000-0000-0000985D0000}"/>
    <cellStyle name="Note 2 3 13" xfId="23876" xr:uid="{00000000-0005-0000-0000-0000995D0000}"/>
    <cellStyle name="Note 2 3 13 2" xfId="23877" xr:uid="{00000000-0005-0000-0000-00009A5D0000}"/>
    <cellStyle name="Note 2 3 14" xfId="23878" xr:uid="{00000000-0005-0000-0000-00009B5D0000}"/>
    <cellStyle name="Note 2 3 14 2" xfId="23879" xr:uid="{00000000-0005-0000-0000-00009C5D0000}"/>
    <cellStyle name="Note 2 3 15" xfId="23880" xr:uid="{00000000-0005-0000-0000-00009D5D0000}"/>
    <cellStyle name="Note 2 3 16" xfId="23881" xr:uid="{00000000-0005-0000-0000-00009E5D0000}"/>
    <cellStyle name="Note 2 3 17" xfId="23882" xr:uid="{00000000-0005-0000-0000-00009F5D0000}"/>
    <cellStyle name="Note 2 3 2" xfId="632" xr:uid="{00000000-0005-0000-0000-0000A05D0000}"/>
    <cellStyle name="Note 2 3 2 10" xfId="23883" xr:uid="{00000000-0005-0000-0000-0000A15D0000}"/>
    <cellStyle name="Note 2 3 2 10 2" xfId="23884" xr:uid="{00000000-0005-0000-0000-0000A25D0000}"/>
    <cellStyle name="Note 2 3 2 10 2 2" xfId="23885" xr:uid="{00000000-0005-0000-0000-0000A35D0000}"/>
    <cellStyle name="Note 2 3 2 10 3" xfId="23886" xr:uid="{00000000-0005-0000-0000-0000A45D0000}"/>
    <cellStyle name="Note 2 3 2 11" xfId="23887" xr:uid="{00000000-0005-0000-0000-0000A55D0000}"/>
    <cellStyle name="Note 2 3 2 11 2" xfId="23888" xr:uid="{00000000-0005-0000-0000-0000A65D0000}"/>
    <cellStyle name="Note 2 3 2 12" xfId="23889" xr:uid="{00000000-0005-0000-0000-0000A75D0000}"/>
    <cellStyle name="Note 2 3 2 12 2" xfId="23890" xr:uid="{00000000-0005-0000-0000-0000A85D0000}"/>
    <cellStyle name="Note 2 3 2 13" xfId="23891" xr:uid="{00000000-0005-0000-0000-0000A95D0000}"/>
    <cellStyle name="Note 2 3 2 14" xfId="23892" xr:uid="{00000000-0005-0000-0000-0000AA5D0000}"/>
    <cellStyle name="Note 2 3 2 15" xfId="23893" xr:uid="{00000000-0005-0000-0000-0000AB5D0000}"/>
    <cellStyle name="Note 2 3 2 2" xfId="633" xr:uid="{00000000-0005-0000-0000-0000AC5D0000}"/>
    <cellStyle name="Note 2 3 2 2 2" xfId="23894" xr:uid="{00000000-0005-0000-0000-0000AD5D0000}"/>
    <cellStyle name="Note 2 3 2 2 2 2" xfId="23895" xr:uid="{00000000-0005-0000-0000-0000AE5D0000}"/>
    <cellStyle name="Note 2 3 2 2 2 3" xfId="23896" xr:uid="{00000000-0005-0000-0000-0000AF5D0000}"/>
    <cellStyle name="Note 2 3 2 2 2 3 2" xfId="23897" xr:uid="{00000000-0005-0000-0000-0000B05D0000}"/>
    <cellStyle name="Note 2 3 2 2 2 3 3" xfId="23898" xr:uid="{00000000-0005-0000-0000-0000B15D0000}"/>
    <cellStyle name="Note 2 3 2 2 2 4" xfId="23899" xr:uid="{00000000-0005-0000-0000-0000B25D0000}"/>
    <cellStyle name="Note 2 3 2 2 2 4 2" xfId="23900" xr:uid="{00000000-0005-0000-0000-0000B35D0000}"/>
    <cellStyle name="Note 2 3 2 2 2 4 2 2" xfId="23901" xr:uid="{00000000-0005-0000-0000-0000B45D0000}"/>
    <cellStyle name="Note 2 3 2 2 2 4 3" xfId="23902" xr:uid="{00000000-0005-0000-0000-0000B55D0000}"/>
    <cellStyle name="Note 2 3 2 2 2 5" xfId="23903" xr:uid="{00000000-0005-0000-0000-0000B65D0000}"/>
    <cellStyle name="Note 2 3 2 2 2 5 2" xfId="23904" xr:uid="{00000000-0005-0000-0000-0000B75D0000}"/>
    <cellStyle name="Note 2 3 2 2 2 5 2 2" xfId="23905" xr:uid="{00000000-0005-0000-0000-0000B85D0000}"/>
    <cellStyle name="Note 2 3 2 2 2 5 3" xfId="23906" xr:uid="{00000000-0005-0000-0000-0000B95D0000}"/>
    <cellStyle name="Note 2 3 2 2 2 6" xfId="23907" xr:uid="{00000000-0005-0000-0000-0000BA5D0000}"/>
    <cellStyle name="Note 2 3 2 2 2 6 2" xfId="23908" xr:uid="{00000000-0005-0000-0000-0000BB5D0000}"/>
    <cellStyle name="Note 2 3 2 2 2 6 2 2" xfId="23909" xr:uid="{00000000-0005-0000-0000-0000BC5D0000}"/>
    <cellStyle name="Note 2 3 2 2 2 6 3" xfId="23910" xr:uid="{00000000-0005-0000-0000-0000BD5D0000}"/>
    <cellStyle name="Note 2 3 2 2 2 7" xfId="23911" xr:uid="{00000000-0005-0000-0000-0000BE5D0000}"/>
    <cellStyle name="Note 2 3 2 2 2 7 2" xfId="23912" xr:uid="{00000000-0005-0000-0000-0000BF5D0000}"/>
    <cellStyle name="Note 2 3 2 2 2 8" xfId="23913" xr:uid="{00000000-0005-0000-0000-0000C05D0000}"/>
    <cellStyle name="Note 2 3 2 2 2 8 2" xfId="23914" xr:uid="{00000000-0005-0000-0000-0000C15D0000}"/>
    <cellStyle name="Note 2 3 2 2 2 9" xfId="23915" xr:uid="{00000000-0005-0000-0000-0000C25D0000}"/>
    <cellStyle name="Note 2 3 2 2 3" xfId="23916" xr:uid="{00000000-0005-0000-0000-0000C35D0000}"/>
    <cellStyle name="Note 2 3 2 2 3 2" xfId="23917" xr:uid="{00000000-0005-0000-0000-0000C45D0000}"/>
    <cellStyle name="Note 2 3 2 2 3 3" xfId="23918" xr:uid="{00000000-0005-0000-0000-0000C55D0000}"/>
    <cellStyle name="Note 2 3 2 2 3 3 2" xfId="23919" xr:uid="{00000000-0005-0000-0000-0000C65D0000}"/>
    <cellStyle name="Note 2 3 2 2 3 3 3" xfId="23920" xr:uid="{00000000-0005-0000-0000-0000C75D0000}"/>
    <cellStyle name="Note 2 3 2 2 3 4" xfId="23921" xr:uid="{00000000-0005-0000-0000-0000C85D0000}"/>
    <cellStyle name="Note 2 3 2 2 3 4 2" xfId="23922" xr:uid="{00000000-0005-0000-0000-0000C95D0000}"/>
    <cellStyle name="Note 2 3 2 2 3 4 2 2" xfId="23923" xr:uid="{00000000-0005-0000-0000-0000CA5D0000}"/>
    <cellStyle name="Note 2 3 2 2 3 4 3" xfId="23924" xr:uid="{00000000-0005-0000-0000-0000CB5D0000}"/>
    <cellStyle name="Note 2 3 2 2 3 5" xfId="23925" xr:uid="{00000000-0005-0000-0000-0000CC5D0000}"/>
    <cellStyle name="Note 2 3 2 2 3 5 2" xfId="23926" xr:uid="{00000000-0005-0000-0000-0000CD5D0000}"/>
    <cellStyle name="Note 2 3 2 2 3 5 2 2" xfId="23927" xr:uid="{00000000-0005-0000-0000-0000CE5D0000}"/>
    <cellStyle name="Note 2 3 2 2 3 5 3" xfId="23928" xr:uid="{00000000-0005-0000-0000-0000CF5D0000}"/>
    <cellStyle name="Note 2 3 2 2 3 6" xfId="23929" xr:uid="{00000000-0005-0000-0000-0000D05D0000}"/>
    <cellStyle name="Note 2 3 2 2 3 6 2" xfId="23930" xr:uid="{00000000-0005-0000-0000-0000D15D0000}"/>
    <cellStyle name="Note 2 3 2 2 3 6 2 2" xfId="23931" xr:uid="{00000000-0005-0000-0000-0000D25D0000}"/>
    <cellStyle name="Note 2 3 2 2 3 6 3" xfId="23932" xr:uid="{00000000-0005-0000-0000-0000D35D0000}"/>
    <cellStyle name="Note 2 3 2 2 3 7" xfId="23933" xr:uid="{00000000-0005-0000-0000-0000D45D0000}"/>
    <cellStyle name="Note 2 3 2 2 3 7 2" xfId="23934" xr:uid="{00000000-0005-0000-0000-0000D55D0000}"/>
    <cellStyle name="Note 2 3 2 2 3 8" xfId="23935" xr:uid="{00000000-0005-0000-0000-0000D65D0000}"/>
    <cellStyle name="Note 2 3 2 2 3 8 2" xfId="23936" xr:uid="{00000000-0005-0000-0000-0000D75D0000}"/>
    <cellStyle name="Note 2 3 2 2 3 9" xfId="23937" xr:uid="{00000000-0005-0000-0000-0000D85D0000}"/>
    <cellStyle name="Note 2 3 2 2 4" xfId="23938" xr:uid="{00000000-0005-0000-0000-0000D95D0000}"/>
    <cellStyle name="Note 2 3 2 2 4 2" xfId="23939" xr:uid="{00000000-0005-0000-0000-0000DA5D0000}"/>
    <cellStyle name="Note 2 3 2 2 4 3" xfId="23940" xr:uid="{00000000-0005-0000-0000-0000DB5D0000}"/>
    <cellStyle name="Note 2 3 2 2 4 3 2" xfId="23941" xr:uid="{00000000-0005-0000-0000-0000DC5D0000}"/>
    <cellStyle name="Note 2 3 2 2 4 3 2 2" xfId="23942" xr:uid="{00000000-0005-0000-0000-0000DD5D0000}"/>
    <cellStyle name="Note 2 3 2 2 4 3 3" xfId="23943" xr:uid="{00000000-0005-0000-0000-0000DE5D0000}"/>
    <cellStyle name="Note 2 3 2 2 4 4" xfId="23944" xr:uid="{00000000-0005-0000-0000-0000DF5D0000}"/>
    <cellStyle name="Note 2 3 2 2 4 4 2" xfId="23945" xr:uid="{00000000-0005-0000-0000-0000E05D0000}"/>
    <cellStyle name="Note 2 3 2 2 4 4 2 2" xfId="23946" xr:uid="{00000000-0005-0000-0000-0000E15D0000}"/>
    <cellStyle name="Note 2 3 2 2 4 4 3" xfId="23947" xr:uid="{00000000-0005-0000-0000-0000E25D0000}"/>
    <cellStyle name="Note 2 3 2 2 4 5" xfId="23948" xr:uid="{00000000-0005-0000-0000-0000E35D0000}"/>
    <cellStyle name="Note 2 3 2 2 4 5 2" xfId="23949" xr:uid="{00000000-0005-0000-0000-0000E45D0000}"/>
    <cellStyle name="Note 2 3 2 2 4 5 2 2" xfId="23950" xr:uid="{00000000-0005-0000-0000-0000E55D0000}"/>
    <cellStyle name="Note 2 3 2 2 4 5 3" xfId="23951" xr:uid="{00000000-0005-0000-0000-0000E65D0000}"/>
    <cellStyle name="Note 2 3 2 2 4 6" xfId="23952" xr:uid="{00000000-0005-0000-0000-0000E75D0000}"/>
    <cellStyle name="Note 2 3 2 2 4 6 2" xfId="23953" xr:uid="{00000000-0005-0000-0000-0000E85D0000}"/>
    <cellStyle name="Note 2 3 2 2 4 7" xfId="23954" xr:uid="{00000000-0005-0000-0000-0000E95D0000}"/>
    <cellStyle name="Note 2 3 2 2 4 7 2" xfId="23955" xr:uid="{00000000-0005-0000-0000-0000EA5D0000}"/>
    <cellStyle name="Note 2 3 2 2 4 8" xfId="23956" xr:uid="{00000000-0005-0000-0000-0000EB5D0000}"/>
    <cellStyle name="Note 2 3 2 2 4 9" xfId="23957" xr:uid="{00000000-0005-0000-0000-0000EC5D0000}"/>
    <cellStyle name="Note 2 3 2 2 5" xfId="23958" xr:uid="{00000000-0005-0000-0000-0000ED5D0000}"/>
    <cellStyle name="Note 2 3 2 2 5 2" xfId="23959" xr:uid="{00000000-0005-0000-0000-0000EE5D0000}"/>
    <cellStyle name="Note 2 3 2 2 5 3" xfId="23960" xr:uid="{00000000-0005-0000-0000-0000EF5D0000}"/>
    <cellStyle name="Note 2 3 2 2 6" xfId="23961" xr:uid="{00000000-0005-0000-0000-0000F05D0000}"/>
    <cellStyle name="Note 2 3 2 2 6 2" xfId="23962" xr:uid="{00000000-0005-0000-0000-0000F15D0000}"/>
    <cellStyle name="Note 2 3 2 2 6 2 2" xfId="23963" xr:uid="{00000000-0005-0000-0000-0000F25D0000}"/>
    <cellStyle name="Note 2 3 2 2 6 2 2 2" xfId="23964" xr:uid="{00000000-0005-0000-0000-0000F35D0000}"/>
    <cellStyle name="Note 2 3 2 2 6 2 3" xfId="23965" xr:uid="{00000000-0005-0000-0000-0000F45D0000}"/>
    <cellStyle name="Note 2 3 2 2 6 3" xfId="23966" xr:uid="{00000000-0005-0000-0000-0000F55D0000}"/>
    <cellStyle name="Note 2 3 2 2 6 3 2" xfId="23967" xr:uid="{00000000-0005-0000-0000-0000F65D0000}"/>
    <cellStyle name="Note 2 3 2 2 6 3 2 2" xfId="23968" xr:uid="{00000000-0005-0000-0000-0000F75D0000}"/>
    <cellStyle name="Note 2 3 2 2 6 3 3" xfId="23969" xr:uid="{00000000-0005-0000-0000-0000F85D0000}"/>
    <cellStyle name="Note 2 3 2 2 6 4" xfId="23970" xr:uid="{00000000-0005-0000-0000-0000F95D0000}"/>
    <cellStyle name="Note 2 3 2 2 6 4 2" xfId="23971" xr:uid="{00000000-0005-0000-0000-0000FA5D0000}"/>
    <cellStyle name="Note 2 3 2 2 6 4 2 2" xfId="23972" xr:uid="{00000000-0005-0000-0000-0000FB5D0000}"/>
    <cellStyle name="Note 2 3 2 2 6 4 3" xfId="23973" xr:uid="{00000000-0005-0000-0000-0000FC5D0000}"/>
    <cellStyle name="Note 2 3 2 2 6 5" xfId="23974" xr:uid="{00000000-0005-0000-0000-0000FD5D0000}"/>
    <cellStyle name="Note 2 3 2 2 6 5 2" xfId="23975" xr:uid="{00000000-0005-0000-0000-0000FE5D0000}"/>
    <cellStyle name="Note 2 3 2 2 6 6" xfId="23976" xr:uid="{00000000-0005-0000-0000-0000FF5D0000}"/>
    <cellStyle name="Note 2 3 2 2 6 6 2" xfId="23977" xr:uid="{00000000-0005-0000-0000-0000005E0000}"/>
    <cellStyle name="Note 2 3 2 2 6 7" xfId="23978" xr:uid="{00000000-0005-0000-0000-0000015E0000}"/>
    <cellStyle name="Note 2 3 2 2 7" xfId="23979" xr:uid="{00000000-0005-0000-0000-0000025E0000}"/>
    <cellStyle name="Note 2 3 2 2 7 2" xfId="23980" xr:uid="{00000000-0005-0000-0000-0000035E0000}"/>
    <cellStyle name="Note 2 3 2 2 7 2 2" xfId="23981" xr:uid="{00000000-0005-0000-0000-0000045E0000}"/>
    <cellStyle name="Note 2 3 2 2 7 3" xfId="23982" xr:uid="{00000000-0005-0000-0000-0000055E0000}"/>
    <cellStyle name="Note 2 3 2 2 8" xfId="23983" xr:uid="{00000000-0005-0000-0000-0000065E0000}"/>
    <cellStyle name="Note 2 3 2 2 8 2" xfId="23984" xr:uid="{00000000-0005-0000-0000-0000075E0000}"/>
    <cellStyle name="Note 2 3 2 2 8 2 2" xfId="23985" xr:uid="{00000000-0005-0000-0000-0000085E0000}"/>
    <cellStyle name="Note 2 3 2 2 8 3" xfId="23986" xr:uid="{00000000-0005-0000-0000-0000095E0000}"/>
    <cellStyle name="Note 2 3 2 3" xfId="634" xr:uid="{00000000-0005-0000-0000-00000A5E0000}"/>
    <cellStyle name="Note 2 3 2 3 10" xfId="23987" xr:uid="{00000000-0005-0000-0000-00000B5E0000}"/>
    <cellStyle name="Note 2 3 2 3 2" xfId="635" xr:uid="{00000000-0005-0000-0000-00000C5E0000}"/>
    <cellStyle name="Note 2 3 2 3 2 2" xfId="23988" xr:uid="{00000000-0005-0000-0000-00000D5E0000}"/>
    <cellStyle name="Note 2 3 2 3 2 3" xfId="23989" xr:uid="{00000000-0005-0000-0000-00000E5E0000}"/>
    <cellStyle name="Note 2 3 2 3 2 3 2" xfId="23990" xr:uid="{00000000-0005-0000-0000-00000F5E0000}"/>
    <cellStyle name="Note 2 3 2 3 2 3 3" xfId="23991" xr:uid="{00000000-0005-0000-0000-0000105E0000}"/>
    <cellStyle name="Note 2 3 2 3 2 4" xfId="23992" xr:uid="{00000000-0005-0000-0000-0000115E0000}"/>
    <cellStyle name="Note 2 3 2 3 2 4 2" xfId="23993" xr:uid="{00000000-0005-0000-0000-0000125E0000}"/>
    <cellStyle name="Note 2 3 2 3 2 4 2 2" xfId="23994" xr:uid="{00000000-0005-0000-0000-0000135E0000}"/>
    <cellStyle name="Note 2 3 2 3 2 4 3" xfId="23995" xr:uid="{00000000-0005-0000-0000-0000145E0000}"/>
    <cellStyle name="Note 2 3 2 3 2 5" xfId="23996" xr:uid="{00000000-0005-0000-0000-0000155E0000}"/>
    <cellStyle name="Note 2 3 2 3 2 5 2" xfId="23997" xr:uid="{00000000-0005-0000-0000-0000165E0000}"/>
    <cellStyle name="Note 2 3 2 3 2 5 2 2" xfId="23998" xr:uid="{00000000-0005-0000-0000-0000175E0000}"/>
    <cellStyle name="Note 2 3 2 3 2 5 3" xfId="23999" xr:uid="{00000000-0005-0000-0000-0000185E0000}"/>
    <cellStyle name="Note 2 3 2 3 2 6" xfId="24000" xr:uid="{00000000-0005-0000-0000-0000195E0000}"/>
    <cellStyle name="Note 2 3 2 3 2 6 2" xfId="24001" xr:uid="{00000000-0005-0000-0000-00001A5E0000}"/>
    <cellStyle name="Note 2 3 2 3 2 6 2 2" xfId="24002" xr:uid="{00000000-0005-0000-0000-00001B5E0000}"/>
    <cellStyle name="Note 2 3 2 3 2 6 3" xfId="24003" xr:uid="{00000000-0005-0000-0000-00001C5E0000}"/>
    <cellStyle name="Note 2 3 2 3 2 7" xfId="24004" xr:uid="{00000000-0005-0000-0000-00001D5E0000}"/>
    <cellStyle name="Note 2 3 2 3 2 7 2" xfId="24005" xr:uid="{00000000-0005-0000-0000-00001E5E0000}"/>
    <cellStyle name="Note 2 3 2 3 2 8" xfId="24006" xr:uid="{00000000-0005-0000-0000-00001F5E0000}"/>
    <cellStyle name="Note 2 3 2 3 2 8 2" xfId="24007" xr:uid="{00000000-0005-0000-0000-0000205E0000}"/>
    <cellStyle name="Note 2 3 2 3 2 9" xfId="24008" xr:uid="{00000000-0005-0000-0000-0000215E0000}"/>
    <cellStyle name="Note 2 3 2 3 3" xfId="636" xr:uid="{00000000-0005-0000-0000-0000225E0000}"/>
    <cellStyle name="Note 2 3 2 3 4" xfId="24009" xr:uid="{00000000-0005-0000-0000-0000235E0000}"/>
    <cellStyle name="Note 2 3 2 3 4 2" xfId="24010" xr:uid="{00000000-0005-0000-0000-0000245E0000}"/>
    <cellStyle name="Note 2 3 2 3 4 3" xfId="24011" xr:uid="{00000000-0005-0000-0000-0000255E0000}"/>
    <cellStyle name="Note 2 3 2 3 5" xfId="24012" xr:uid="{00000000-0005-0000-0000-0000265E0000}"/>
    <cellStyle name="Note 2 3 2 3 5 2" xfId="24013" xr:uid="{00000000-0005-0000-0000-0000275E0000}"/>
    <cellStyle name="Note 2 3 2 3 5 2 2" xfId="24014" xr:uid="{00000000-0005-0000-0000-0000285E0000}"/>
    <cellStyle name="Note 2 3 2 3 5 3" xfId="24015" xr:uid="{00000000-0005-0000-0000-0000295E0000}"/>
    <cellStyle name="Note 2 3 2 3 6" xfId="24016" xr:uid="{00000000-0005-0000-0000-00002A5E0000}"/>
    <cellStyle name="Note 2 3 2 3 6 2" xfId="24017" xr:uid="{00000000-0005-0000-0000-00002B5E0000}"/>
    <cellStyle name="Note 2 3 2 3 6 2 2" xfId="24018" xr:uid="{00000000-0005-0000-0000-00002C5E0000}"/>
    <cellStyle name="Note 2 3 2 3 6 3" xfId="24019" xr:uid="{00000000-0005-0000-0000-00002D5E0000}"/>
    <cellStyle name="Note 2 3 2 3 7" xfId="24020" xr:uid="{00000000-0005-0000-0000-00002E5E0000}"/>
    <cellStyle name="Note 2 3 2 3 7 2" xfId="24021" xr:uid="{00000000-0005-0000-0000-00002F5E0000}"/>
    <cellStyle name="Note 2 3 2 3 7 2 2" xfId="24022" xr:uid="{00000000-0005-0000-0000-0000305E0000}"/>
    <cellStyle name="Note 2 3 2 3 7 3" xfId="24023" xr:uid="{00000000-0005-0000-0000-0000315E0000}"/>
    <cellStyle name="Note 2 3 2 3 8" xfId="24024" xr:uid="{00000000-0005-0000-0000-0000325E0000}"/>
    <cellStyle name="Note 2 3 2 3 8 2" xfId="24025" xr:uid="{00000000-0005-0000-0000-0000335E0000}"/>
    <cellStyle name="Note 2 3 2 3 9" xfId="24026" xr:uid="{00000000-0005-0000-0000-0000345E0000}"/>
    <cellStyle name="Note 2 3 2 3 9 2" xfId="24027" xr:uid="{00000000-0005-0000-0000-0000355E0000}"/>
    <cellStyle name="Note 2 3 2 4" xfId="637" xr:uid="{00000000-0005-0000-0000-0000365E0000}"/>
    <cellStyle name="Note 2 3 2 4 2" xfId="638" xr:uid="{00000000-0005-0000-0000-0000375E0000}"/>
    <cellStyle name="Note 2 3 2 4 2 10" xfId="24028" xr:uid="{00000000-0005-0000-0000-0000385E0000}"/>
    <cellStyle name="Note 2 3 2 4 2 2" xfId="24029" xr:uid="{00000000-0005-0000-0000-0000395E0000}"/>
    <cellStyle name="Note 2 3 2 4 2 3" xfId="24030" xr:uid="{00000000-0005-0000-0000-00003A5E0000}"/>
    <cellStyle name="Note 2 3 2 4 2 4" xfId="24031" xr:uid="{00000000-0005-0000-0000-00003B5E0000}"/>
    <cellStyle name="Note 2 3 2 4 2 4 2" xfId="24032" xr:uid="{00000000-0005-0000-0000-00003C5E0000}"/>
    <cellStyle name="Note 2 3 2 4 2 4 2 2" xfId="24033" xr:uid="{00000000-0005-0000-0000-00003D5E0000}"/>
    <cellStyle name="Note 2 3 2 4 2 4 3" xfId="24034" xr:uid="{00000000-0005-0000-0000-00003E5E0000}"/>
    <cellStyle name="Note 2 3 2 4 2 5" xfId="24035" xr:uid="{00000000-0005-0000-0000-00003F5E0000}"/>
    <cellStyle name="Note 2 3 2 4 2 5 2" xfId="24036" xr:uid="{00000000-0005-0000-0000-0000405E0000}"/>
    <cellStyle name="Note 2 3 2 4 2 5 2 2" xfId="24037" xr:uid="{00000000-0005-0000-0000-0000415E0000}"/>
    <cellStyle name="Note 2 3 2 4 2 5 3" xfId="24038" xr:uid="{00000000-0005-0000-0000-0000425E0000}"/>
    <cellStyle name="Note 2 3 2 4 2 6" xfId="24039" xr:uid="{00000000-0005-0000-0000-0000435E0000}"/>
    <cellStyle name="Note 2 3 2 4 2 6 2" xfId="24040" xr:uid="{00000000-0005-0000-0000-0000445E0000}"/>
    <cellStyle name="Note 2 3 2 4 2 6 2 2" xfId="24041" xr:uid="{00000000-0005-0000-0000-0000455E0000}"/>
    <cellStyle name="Note 2 3 2 4 2 6 3" xfId="24042" xr:uid="{00000000-0005-0000-0000-0000465E0000}"/>
    <cellStyle name="Note 2 3 2 4 2 7" xfId="24043" xr:uid="{00000000-0005-0000-0000-0000475E0000}"/>
    <cellStyle name="Note 2 3 2 4 2 7 2" xfId="24044" xr:uid="{00000000-0005-0000-0000-0000485E0000}"/>
    <cellStyle name="Note 2 3 2 4 2 8" xfId="24045" xr:uid="{00000000-0005-0000-0000-0000495E0000}"/>
    <cellStyle name="Note 2 3 2 4 2 8 2" xfId="24046" xr:uid="{00000000-0005-0000-0000-00004A5E0000}"/>
    <cellStyle name="Note 2 3 2 4 2 9" xfId="24047" xr:uid="{00000000-0005-0000-0000-00004B5E0000}"/>
    <cellStyle name="Note 2 3 2 4 3" xfId="639" xr:uid="{00000000-0005-0000-0000-00004C5E0000}"/>
    <cellStyle name="Note 2 3 2 4 4" xfId="24048" xr:uid="{00000000-0005-0000-0000-00004D5E0000}"/>
    <cellStyle name="Note 2 3 2 4 4 2" xfId="24049" xr:uid="{00000000-0005-0000-0000-00004E5E0000}"/>
    <cellStyle name="Note 2 3 2 4 4 2 2" xfId="24050" xr:uid="{00000000-0005-0000-0000-00004F5E0000}"/>
    <cellStyle name="Note 2 3 2 4 4 3" xfId="24051" xr:uid="{00000000-0005-0000-0000-0000505E0000}"/>
    <cellStyle name="Note 2 3 2 4 5" xfId="24052" xr:uid="{00000000-0005-0000-0000-0000515E0000}"/>
    <cellStyle name="Note 2 3 2 4 5 2" xfId="24053" xr:uid="{00000000-0005-0000-0000-0000525E0000}"/>
    <cellStyle name="Note 2 3 2 4 5 2 2" xfId="24054" xr:uid="{00000000-0005-0000-0000-0000535E0000}"/>
    <cellStyle name="Note 2 3 2 4 5 3" xfId="24055" xr:uid="{00000000-0005-0000-0000-0000545E0000}"/>
    <cellStyle name="Note 2 3 2 5" xfId="24056" xr:uid="{00000000-0005-0000-0000-0000555E0000}"/>
    <cellStyle name="Note 2 3 2 5 2" xfId="24057" xr:uid="{00000000-0005-0000-0000-0000565E0000}"/>
    <cellStyle name="Note 2 3 2 5 3" xfId="24058" xr:uid="{00000000-0005-0000-0000-0000575E0000}"/>
    <cellStyle name="Note 2 3 2 5 3 2" xfId="24059" xr:uid="{00000000-0005-0000-0000-0000585E0000}"/>
    <cellStyle name="Note 2 3 2 5 3 3" xfId="24060" xr:uid="{00000000-0005-0000-0000-0000595E0000}"/>
    <cellStyle name="Note 2 3 2 5 4" xfId="24061" xr:uid="{00000000-0005-0000-0000-00005A5E0000}"/>
    <cellStyle name="Note 2 3 2 5 4 2" xfId="24062" xr:uid="{00000000-0005-0000-0000-00005B5E0000}"/>
    <cellStyle name="Note 2 3 2 5 4 2 2" xfId="24063" xr:uid="{00000000-0005-0000-0000-00005C5E0000}"/>
    <cellStyle name="Note 2 3 2 5 4 3" xfId="24064" xr:uid="{00000000-0005-0000-0000-00005D5E0000}"/>
    <cellStyle name="Note 2 3 2 5 5" xfId="24065" xr:uid="{00000000-0005-0000-0000-00005E5E0000}"/>
    <cellStyle name="Note 2 3 2 5 5 2" xfId="24066" xr:uid="{00000000-0005-0000-0000-00005F5E0000}"/>
    <cellStyle name="Note 2 3 2 5 5 2 2" xfId="24067" xr:uid="{00000000-0005-0000-0000-0000605E0000}"/>
    <cellStyle name="Note 2 3 2 5 5 3" xfId="24068" xr:uid="{00000000-0005-0000-0000-0000615E0000}"/>
    <cellStyle name="Note 2 3 2 5 6" xfId="24069" xr:uid="{00000000-0005-0000-0000-0000625E0000}"/>
    <cellStyle name="Note 2 3 2 5 6 2" xfId="24070" xr:uid="{00000000-0005-0000-0000-0000635E0000}"/>
    <cellStyle name="Note 2 3 2 5 6 2 2" xfId="24071" xr:uid="{00000000-0005-0000-0000-0000645E0000}"/>
    <cellStyle name="Note 2 3 2 5 6 3" xfId="24072" xr:uid="{00000000-0005-0000-0000-0000655E0000}"/>
    <cellStyle name="Note 2 3 2 5 7" xfId="24073" xr:uid="{00000000-0005-0000-0000-0000665E0000}"/>
    <cellStyle name="Note 2 3 2 5 7 2" xfId="24074" xr:uid="{00000000-0005-0000-0000-0000675E0000}"/>
    <cellStyle name="Note 2 3 2 5 8" xfId="24075" xr:uid="{00000000-0005-0000-0000-0000685E0000}"/>
    <cellStyle name="Note 2 3 2 5 8 2" xfId="24076" xr:uid="{00000000-0005-0000-0000-0000695E0000}"/>
    <cellStyle name="Note 2 3 2 5 9" xfId="24077" xr:uid="{00000000-0005-0000-0000-00006A5E0000}"/>
    <cellStyle name="Note 2 3 2 6" xfId="24078" xr:uid="{00000000-0005-0000-0000-00006B5E0000}"/>
    <cellStyle name="Note 2 3 2 6 2" xfId="24079" xr:uid="{00000000-0005-0000-0000-00006C5E0000}"/>
    <cellStyle name="Note 2 3 2 6 3" xfId="24080" xr:uid="{00000000-0005-0000-0000-00006D5E0000}"/>
    <cellStyle name="Note 2 3 2 7" xfId="24081" xr:uid="{00000000-0005-0000-0000-00006E5E0000}"/>
    <cellStyle name="Note 2 3 2 8" xfId="24082" xr:uid="{00000000-0005-0000-0000-00006F5E0000}"/>
    <cellStyle name="Note 2 3 2 8 2" xfId="24083" xr:uid="{00000000-0005-0000-0000-0000705E0000}"/>
    <cellStyle name="Note 2 3 2 8 2 2" xfId="24084" xr:uid="{00000000-0005-0000-0000-0000715E0000}"/>
    <cellStyle name="Note 2 3 2 8 3" xfId="24085" xr:uid="{00000000-0005-0000-0000-0000725E0000}"/>
    <cellStyle name="Note 2 3 2 8 4" xfId="24086" xr:uid="{00000000-0005-0000-0000-0000735E0000}"/>
    <cellStyle name="Note 2 3 2 8 5" xfId="24087" xr:uid="{00000000-0005-0000-0000-0000745E0000}"/>
    <cellStyle name="Note 2 3 2 9" xfId="24088" xr:uid="{00000000-0005-0000-0000-0000755E0000}"/>
    <cellStyle name="Note 2 3 2 9 2" xfId="24089" xr:uid="{00000000-0005-0000-0000-0000765E0000}"/>
    <cellStyle name="Note 2 3 2 9 2 2" xfId="24090" xr:uid="{00000000-0005-0000-0000-0000775E0000}"/>
    <cellStyle name="Note 2 3 2 9 3" xfId="24091" xr:uid="{00000000-0005-0000-0000-0000785E0000}"/>
    <cellStyle name="Note 2 3 3" xfId="640" xr:uid="{00000000-0005-0000-0000-0000795E0000}"/>
    <cellStyle name="Note 2 3 3 10" xfId="24092" xr:uid="{00000000-0005-0000-0000-00007A5E0000}"/>
    <cellStyle name="Note 2 3 3 10 2" xfId="24093" xr:uid="{00000000-0005-0000-0000-00007B5E0000}"/>
    <cellStyle name="Note 2 3 3 10 2 2" xfId="24094" xr:uid="{00000000-0005-0000-0000-00007C5E0000}"/>
    <cellStyle name="Note 2 3 3 10 3" xfId="24095" xr:uid="{00000000-0005-0000-0000-00007D5E0000}"/>
    <cellStyle name="Note 2 3 3 11" xfId="24096" xr:uid="{00000000-0005-0000-0000-00007E5E0000}"/>
    <cellStyle name="Note 2 3 3 11 2" xfId="24097" xr:uid="{00000000-0005-0000-0000-00007F5E0000}"/>
    <cellStyle name="Note 2 3 3 12" xfId="24098" xr:uid="{00000000-0005-0000-0000-0000805E0000}"/>
    <cellStyle name="Note 2 3 3 12 2" xfId="24099" xr:uid="{00000000-0005-0000-0000-0000815E0000}"/>
    <cellStyle name="Note 2 3 3 13" xfId="24100" xr:uid="{00000000-0005-0000-0000-0000825E0000}"/>
    <cellStyle name="Note 2 3 3 14" xfId="24101" xr:uid="{00000000-0005-0000-0000-0000835E0000}"/>
    <cellStyle name="Note 2 3 3 15" xfId="24102" xr:uid="{00000000-0005-0000-0000-0000845E0000}"/>
    <cellStyle name="Note 2 3 3 2" xfId="641" xr:uid="{00000000-0005-0000-0000-0000855E0000}"/>
    <cellStyle name="Note 2 3 3 2 2" xfId="24103" xr:uid="{00000000-0005-0000-0000-0000865E0000}"/>
    <cellStyle name="Note 2 3 3 2 2 2" xfId="24104" xr:uid="{00000000-0005-0000-0000-0000875E0000}"/>
    <cellStyle name="Note 2 3 3 2 2 3" xfId="24105" xr:uid="{00000000-0005-0000-0000-0000885E0000}"/>
    <cellStyle name="Note 2 3 3 2 2 3 2" xfId="24106" xr:uid="{00000000-0005-0000-0000-0000895E0000}"/>
    <cellStyle name="Note 2 3 3 2 2 3 3" xfId="24107" xr:uid="{00000000-0005-0000-0000-00008A5E0000}"/>
    <cellStyle name="Note 2 3 3 2 2 4" xfId="24108" xr:uid="{00000000-0005-0000-0000-00008B5E0000}"/>
    <cellStyle name="Note 2 3 3 2 2 4 2" xfId="24109" xr:uid="{00000000-0005-0000-0000-00008C5E0000}"/>
    <cellStyle name="Note 2 3 3 2 2 4 2 2" xfId="24110" xr:uid="{00000000-0005-0000-0000-00008D5E0000}"/>
    <cellStyle name="Note 2 3 3 2 2 4 3" xfId="24111" xr:uid="{00000000-0005-0000-0000-00008E5E0000}"/>
    <cellStyle name="Note 2 3 3 2 2 5" xfId="24112" xr:uid="{00000000-0005-0000-0000-00008F5E0000}"/>
    <cellStyle name="Note 2 3 3 2 2 5 2" xfId="24113" xr:uid="{00000000-0005-0000-0000-0000905E0000}"/>
    <cellStyle name="Note 2 3 3 2 2 5 2 2" xfId="24114" xr:uid="{00000000-0005-0000-0000-0000915E0000}"/>
    <cellStyle name="Note 2 3 3 2 2 5 3" xfId="24115" xr:uid="{00000000-0005-0000-0000-0000925E0000}"/>
    <cellStyle name="Note 2 3 3 2 2 6" xfId="24116" xr:uid="{00000000-0005-0000-0000-0000935E0000}"/>
    <cellStyle name="Note 2 3 3 2 2 6 2" xfId="24117" xr:uid="{00000000-0005-0000-0000-0000945E0000}"/>
    <cellStyle name="Note 2 3 3 2 2 6 2 2" xfId="24118" xr:uid="{00000000-0005-0000-0000-0000955E0000}"/>
    <cellStyle name="Note 2 3 3 2 2 6 3" xfId="24119" xr:uid="{00000000-0005-0000-0000-0000965E0000}"/>
    <cellStyle name="Note 2 3 3 2 2 7" xfId="24120" xr:uid="{00000000-0005-0000-0000-0000975E0000}"/>
    <cellStyle name="Note 2 3 3 2 2 7 2" xfId="24121" xr:uid="{00000000-0005-0000-0000-0000985E0000}"/>
    <cellStyle name="Note 2 3 3 2 2 8" xfId="24122" xr:uid="{00000000-0005-0000-0000-0000995E0000}"/>
    <cellStyle name="Note 2 3 3 2 2 8 2" xfId="24123" xr:uid="{00000000-0005-0000-0000-00009A5E0000}"/>
    <cellStyle name="Note 2 3 3 2 2 9" xfId="24124" xr:uid="{00000000-0005-0000-0000-00009B5E0000}"/>
    <cellStyle name="Note 2 3 3 2 3" xfId="24125" xr:uid="{00000000-0005-0000-0000-00009C5E0000}"/>
    <cellStyle name="Note 2 3 3 2 3 2" xfId="24126" xr:uid="{00000000-0005-0000-0000-00009D5E0000}"/>
    <cellStyle name="Note 2 3 3 2 3 3" xfId="24127" xr:uid="{00000000-0005-0000-0000-00009E5E0000}"/>
    <cellStyle name="Note 2 3 3 2 3 3 2" xfId="24128" xr:uid="{00000000-0005-0000-0000-00009F5E0000}"/>
    <cellStyle name="Note 2 3 3 2 3 3 3" xfId="24129" xr:uid="{00000000-0005-0000-0000-0000A05E0000}"/>
    <cellStyle name="Note 2 3 3 2 3 4" xfId="24130" xr:uid="{00000000-0005-0000-0000-0000A15E0000}"/>
    <cellStyle name="Note 2 3 3 2 3 4 2" xfId="24131" xr:uid="{00000000-0005-0000-0000-0000A25E0000}"/>
    <cellStyle name="Note 2 3 3 2 3 4 2 2" xfId="24132" xr:uid="{00000000-0005-0000-0000-0000A35E0000}"/>
    <cellStyle name="Note 2 3 3 2 3 4 3" xfId="24133" xr:uid="{00000000-0005-0000-0000-0000A45E0000}"/>
    <cellStyle name="Note 2 3 3 2 3 5" xfId="24134" xr:uid="{00000000-0005-0000-0000-0000A55E0000}"/>
    <cellStyle name="Note 2 3 3 2 3 5 2" xfId="24135" xr:uid="{00000000-0005-0000-0000-0000A65E0000}"/>
    <cellStyle name="Note 2 3 3 2 3 5 2 2" xfId="24136" xr:uid="{00000000-0005-0000-0000-0000A75E0000}"/>
    <cellStyle name="Note 2 3 3 2 3 5 3" xfId="24137" xr:uid="{00000000-0005-0000-0000-0000A85E0000}"/>
    <cellStyle name="Note 2 3 3 2 3 6" xfId="24138" xr:uid="{00000000-0005-0000-0000-0000A95E0000}"/>
    <cellStyle name="Note 2 3 3 2 3 6 2" xfId="24139" xr:uid="{00000000-0005-0000-0000-0000AA5E0000}"/>
    <cellStyle name="Note 2 3 3 2 3 6 2 2" xfId="24140" xr:uid="{00000000-0005-0000-0000-0000AB5E0000}"/>
    <cellStyle name="Note 2 3 3 2 3 6 3" xfId="24141" xr:uid="{00000000-0005-0000-0000-0000AC5E0000}"/>
    <cellStyle name="Note 2 3 3 2 3 7" xfId="24142" xr:uid="{00000000-0005-0000-0000-0000AD5E0000}"/>
    <cellStyle name="Note 2 3 3 2 3 7 2" xfId="24143" xr:uid="{00000000-0005-0000-0000-0000AE5E0000}"/>
    <cellStyle name="Note 2 3 3 2 3 8" xfId="24144" xr:uid="{00000000-0005-0000-0000-0000AF5E0000}"/>
    <cellStyle name="Note 2 3 3 2 3 8 2" xfId="24145" xr:uid="{00000000-0005-0000-0000-0000B05E0000}"/>
    <cellStyle name="Note 2 3 3 2 3 9" xfId="24146" xr:uid="{00000000-0005-0000-0000-0000B15E0000}"/>
    <cellStyle name="Note 2 3 3 2 4" xfId="24147" xr:uid="{00000000-0005-0000-0000-0000B25E0000}"/>
    <cellStyle name="Note 2 3 3 2 4 2" xfId="24148" xr:uid="{00000000-0005-0000-0000-0000B35E0000}"/>
    <cellStyle name="Note 2 3 3 2 4 3" xfId="24149" xr:uid="{00000000-0005-0000-0000-0000B45E0000}"/>
    <cellStyle name="Note 2 3 3 2 4 3 2" xfId="24150" xr:uid="{00000000-0005-0000-0000-0000B55E0000}"/>
    <cellStyle name="Note 2 3 3 2 4 3 2 2" xfId="24151" xr:uid="{00000000-0005-0000-0000-0000B65E0000}"/>
    <cellStyle name="Note 2 3 3 2 4 3 3" xfId="24152" xr:uid="{00000000-0005-0000-0000-0000B75E0000}"/>
    <cellStyle name="Note 2 3 3 2 4 4" xfId="24153" xr:uid="{00000000-0005-0000-0000-0000B85E0000}"/>
    <cellStyle name="Note 2 3 3 2 4 4 2" xfId="24154" xr:uid="{00000000-0005-0000-0000-0000B95E0000}"/>
    <cellStyle name="Note 2 3 3 2 4 4 2 2" xfId="24155" xr:uid="{00000000-0005-0000-0000-0000BA5E0000}"/>
    <cellStyle name="Note 2 3 3 2 4 4 3" xfId="24156" xr:uid="{00000000-0005-0000-0000-0000BB5E0000}"/>
    <cellStyle name="Note 2 3 3 2 4 5" xfId="24157" xr:uid="{00000000-0005-0000-0000-0000BC5E0000}"/>
    <cellStyle name="Note 2 3 3 2 4 5 2" xfId="24158" xr:uid="{00000000-0005-0000-0000-0000BD5E0000}"/>
    <cellStyle name="Note 2 3 3 2 4 5 2 2" xfId="24159" xr:uid="{00000000-0005-0000-0000-0000BE5E0000}"/>
    <cellStyle name="Note 2 3 3 2 4 5 3" xfId="24160" xr:uid="{00000000-0005-0000-0000-0000BF5E0000}"/>
    <cellStyle name="Note 2 3 3 2 4 6" xfId="24161" xr:uid="{00000000-0005-0000-0000-0000C05E0000}"/>
    <cellStyle name="Note 2 3 3 2 4 6 2" xfId="24162" xr:uid="{00000000-0005-0000-0000-0000C15E0000}"/>
    <cellStyle name="Note 2 3 3 2 4 7" xfId="24163" xr:uid="{00000000-0005-0000-0000-0000C25E0000}"/>
    <cellStyle name="Note 2 3 3 2 4 7 2" xfId="24164" xr:uid="{00000000-0005-0000-0000-0000C35E0000}"/>
    <cellStyle name="Note 2 3 3 2 4 8" xfId="24165" xr:uid="{00000000-0005-0000-0000-0000C45E0000}"/>
    <cellStyle name="Note 2 3 3 2 4 9" xfId="24166" xr:uid="{00000000-0005-0000-0000-0000C55E0000}"/>
    <cellStyle name="Note 2 3 3 2 5" xfId="24167" xr:uid="{00000000-0005-0000-0000-0000C65E0000}"/>
    <cellStyle name="Note 2 3 3 2 5 2" xfId="24168" xr:uid="{00000000-0005-0000-0000-0000C75E0000}"/>
    <cellStyle name="Note 2 3 3 2 5 3" xfId="24169" xr:uid="{00000000-0005-0000-0000-0000C85E0000}"/>
    <cellStyle name="Note 2 3 3 2 6" xfId="24170" xr:uid="{00000000-0005-0000-0000-0000C95E0000}"/>
    <cellStyle name="Note 2 3 3 2 6 2" xfId="24171" xr:uid="{00000000-0005-0000-0000-0000CA5E0000}"/>
    <cellStyle name="Note 2 3 3 2 6 2 2" xfId="24172" xr:uid="{00000000-0005-0000-0000-0000CB5E0000}"/>
    <cellStyle name="Note 2 3 3 2 6 2 2 2" xfId="24173" xr:uid="{00000000-0005-0000-0000-0000CC5E0000}"/>
    <cellStyle name="Note 2 3 3 2 6 2 3" xfId="24174" xr:uid="{00000000-0005-0000-0000-0000CD5E0000}"/>
    <cellStyle name="Note 2 3 3 2 6 3" xfId="24175" xr:uid="{00000000-0005-0000-0000-0000CE5E0000}"/>
    <cellStyle name="Note 2 3 3 2 6 3 2" xfId="24176" xr:uid="{00000000-0005-0000-0000-0000CF5E0000}"/>
    <cellStyle name="Note 2 3 3 2 6 3 2 2" xfId="24177" xr:uid="{00000000-0005-0000-0000-0000D05E0000}"/>
    <cellStyle name="Note 2 3 3 2 6 3 3" xfId="24178" xr:uid="{00000000-0005-0000-0000-0000D15E0000}"/>
    <cellStyle name="Note 2 3 3 2 6 4" xfId="24179" xr:uid="{00000000-0005-0000-0000-0000D25E0000}"/>
    <cellStyle name="Note 2 3 3 2 6 4 2" xfId="24180" xr:uid="{00000000-0005-0000-0000-0000D35E0000}"/>
    <cellStyle name="Note 2 3 3 2 6 4 2 2" xfId="24181" xr:uid="{00000000-0005-0000-0000-0000D45E0000}"/>
    <cellStyle name="Note 2 3 3 2 6 4 3" xfId="24182" xr:uid="{00000000-0005-0000-0000-0000D55E0000}"/>
    <cellStyle name="Note 2 3 3 2 6 5" xfId="24183" xr:uid="{00000000-0005-0000-0000-0000D65E0000}"/>
    <cellStyle name="Note 2 3 3 2 6 5 2" xfId="24184" xr:uid="{00000000-0005-0000-0000-0000D75E0000}"/>
    <cellStyle name="Note 2 3 3 2 6 6" xfId="24185" xr:uid="{00000000-0005-0000-0000-0000D85E0000}"/>
    <cellStyle name="Note 2 3 3 2 6 6 2" xfId="24186" xr:uid="{00000000-0005-0000-0000-0000D95E0000}"/>
    <cellStyle name="Note 2 3 3 2 6 7" xfId="24187" xr:uid="{00000000-0005-0000-0000-0000DA5E0000}"/>
    <cellStyle name="Note 2 3 3 2 7" xfId="24188" xr:uid="{00000000-0005-0000-0000-0000DB5E0000}"/>
    <cellStyle name="Note 2 3 3 2 7 2" xfId="24189" xr:uid="{00000000-0005-0000-0000-0000DC5E0000}"/>
    <cellStyle name="Note 2 3 3 2 7 2 2" xfId="24190" xr:uid="{00000000-0005-0000-0000-0000DD5E0000}"/>
    <cellStyle name="Note 2 3 3 2 7 3" xfId="24191" xr:uid="{00000000-0005-0000-0000-0000DE5E0000}"/>
    <cellStyle name="Note 2 3 3 2 8" xfId="24192" xr:uid="{00000000-0005-0000-0000-0000DF5E0000}"/>
    <cellStyle name="Note 2 3 3 2 8 2" xfId="24193" xr:uid="{00000000-0005-0000-0000-0000E05E0000}"/>
    <cellStyle name="Note 2 3 3 2 8 2 2" xfId="24194" xr:uid="{00000000-0005-0000-0000-0000E15E0000}"/>
    <cellStyle name="Note 2 3 3 2 8 3" xfId="24195" xr:uid="{00000000-0005-0000-0000-0000E25E0000}"/>
    <cellStyle name="Note 2 3 3 3" xfId="642" xr:uid="{00000000-0005-0000-0000-0000E35E0000}"/>
    <cellStyle name="Note 2 3 3 3 10" xfId="24196" xr:uid="{00000000-0005-0000-0000-0000E45E0000}"/>
    <cellStyle name="Note 2 3 3 3 2" xfId="643" xr:uid="{00000000-0005-0000-0000-0000E55E0000}"/>
    <cellStyle name="Note 2 3 3 3 2 2" xfId="24197" xr:uid="{00000000-0005-0000-0000-0000E65E0000}"/>
    <cellStyle name="Note 2 3 3 3 2 3" xfId="24198" xr:uid="{00000000-0005-0000-0000-0000E75E0000}"/>
    <cellStyle name="Note 2 3 3 3 2 3 2" xfId="24199" xr:uid="{00000000-0005-0000-0000-0000E85E0000}"/>
    <cellStyle name="Note 2 3 3 3 2 3 3" xfId="24200" xr:uid="{00000000-0005-0000-0000-0000E95E0000}"/>
    <cellStyle name="Note 2 3 3 3 2 4" xfId="24201" xr:uid="{00000000-0005-0000-0000-0000EA5E0000}"/>
    <cellStyle name="Note 2 3 3 3 2 4 2" xfId="24202" xr:uid="{00000000-0005-0000-0000-0000EB5E0000}"/>
    <cellStyle name="Note 2 3 3 3 2 4 2 2" xfId="24203" xr:uid="{00000000-0005-0000-0000-0000EC5E0000}"/>
    <cellStyle name="Note 2 3 3 3 2 4 3" xfId="24204" xr:uid="{00000000-0005-0000-0000-0000ED5E0000}"/>
    <cellStyle name="Note 2 3 3 3 2 5" xfId="24205" xr:uid="{00000000-0005-0000-0000-0000EE5E0000}"/>
    <cellStyle name="Note 2 3 3 3 2 5 2" xfId="24206" xr:uid="{00000000-0005-0000-0000-0000EF5E0000}"/>
    <cellStyle name="Note 2 3 3 3 2 5 2 2" xfId="24207" xr:uid="{00000000-0005-0000-0000-0000F05E0000}"/>
    <cellStyle name="Note 2 3 3 3 2 5 3" xfId="24208" xr:uid="{00000000-0005-0000-0000-0000F15E0000}"/>
    <cellStyle name="Note 2 3 3 3 2 6" xfId="24209" xr:uid="{00000000-0005-0000-0000-0000F25E0000}"/>
    <cellStyle name="Note 2 3 3 3 2 6 2" xfId="24210" xr:uid="{00000000-0005-0000-0000-0000F35E0000}"/>
    <cellStyle name="Note 2 3 3 3 2 6 2 2" xfId="24211" xr:uid="{00000000-0005-0000-0000-0000F45E0000}"/>
    <cellStyle name="Note 2 3 3 3 2 6 3" xfId="24212" xr:uid="{00000000-0005-0000-0000-0000F55E0000}"/>
    <cellStyle name="Note 2 3 3 3 2 7" xfId="24213" xr:uid="{00000000-0005-0000-0000-0000F65E0000}"/>
    <cellStyle name="Note 2 3 3 3 2 7 2" xfId="24214" xr:uid="{00000000-0005-0000-0000-0000F75E0000}"/>
    <cellStyle name="Note 2 3 3 3 2 8" xfId="24215" xr:uid="{00000000-0005-0000-0000-0000F85E0000}"/>
    <cellStyle name="Note 2 3 3 3 2 8 2" xfId="24216" xr:uid="{00000000-0005-0000-0000-0000F95E0000}"/>
    <cellStyle name="Note 2 3 3 3 2 9" xfId="24217" xr:uid="{00000000-0005-0000-0000-0000FA5E0000}"/>
    <cellStyle name="Note 2 3 3 3 3" xfId="644" xr:uid="{00000000-0005-0000-0000-0000FB5E0000}"/>
    <cellStyle name="Note 2 3 3 3 4" xfId="24218" xr:uid="{00000000-0005-0000-0000-0000FC5E0000}"/>
    <cellStyle name="Note 2 3 3 3 4 2" xfId="24219" xr:uid="{00000000-0005-0000-0000-0000FD5E0000}"/>
    <cellStyle name="Note 2 3 3 3 4 3" xfId="24220" xr:uid="{00000000-0005-0000-0000-0000FE5E0000}"/>
    <cellStyle name="Note 2 3 3 3 5" xfId="24221" xr:uid="{00000000-0005-0000-0000-0000FF5E0000}"/>
    <cellStyle name="Note 2 3 3 3 5 2" xfId="24222" xr:uid="{00000000-0005-0000-0000-0000005F0000}"/>
    <cellStyle name="Note 2 3 3 3 5 2 2" xfId="24223" xr:uid="{00000000-0005-0000-0000-0000015F0000}"/>
    <cellStyle name="Note 2 3 3 3 5 3" xfId="24224" xr:uid="{00000000-0005-0000-0000-0000025F0000}"/>
    <cellStyle name="Note 2 3 3 3 6" xfId="24225" xr:uid="{00000000-0005-0000-0000-0000035F0000}"/>
    <cellStyle name="Note 2 3 3 3 6 2" xfId="24226" xr:uid="{00000000-0005-0000-0000-0000045F0000}"/>
    <cellStyle name="Note 2 3 3 3 6 2 2" xfId="24227" xr:uid="{00000000-0005-0000-0000-0000055F0000}"/>
    <cellStyle name="Note 2 3 3 3 6 3" xfId="24228" xr:uid="{00000000-0005-0000-0000-0000065F0000}"/>
    <cellStyle name="Note 2 3 3 3 7" xfId="24229" xr:uid="{00000000-0005-0000-0000-0000075F0000}"/>
    <cellStyle name="Note 2 3 3 3 7 2" xfId="24230" xr:uid="{00000000-0005-0000-0000-0000085F0000}"/>
    <cellStyle name="Note 2 3 3 3 7 2 2" xfId="24231" xr:uid="{00000000-0005-0000-0000-0000095F0000}"/>
    <cellStyle name="Note 2 3 3 3 7 3" xfId="24232" xr:uid="{00000000-0005-0000-0000-00000A5F0000}"/>
    <cellStyle name="Note 2 3 3 3 8" xfId="24233" xr:uid="{00000000-0005-0000-0000-00000B5F0000}"/>
    <cellStyle name="Note 2 3 3 3 8 2" xfId="24234" xr:uid="{00000000-0005-0000-0000-00000C5F0000}"/>
    <cellStyle name="Note 2 3 3 3 9" xfId="24235" xr:uid="{00000000-0005-0000-0000-00000D5F0000}"/>
    <cellStyle name="Note 2 3 3 3 9 2" xfId="24236" xr:uid="{00000000-0005-0000-0000-00000E5F0000}"/>
    <cellStyle name="Note 2 3 3 4" xfId="645" xr:uid="{00000000-0005-0000-0000-00000F5F0000}"/>
    <cellStyle name="Note 2 3 3 4 2" xfId="646" xr:uid="{00000000-0005-0000-0000-0000105F0000}"/>
    <cellStyle name="Note 2 3 3 4 2 10" xfId="24237" xr:uid="{00000000-0005-0000-0000-0000115F0000}"/>
    <cellStyle name="Note 2 3 3 4 2 2" xfId="24238" xr:uid="{00000000-0005-0000-0000-0000125F0000}"/>
    <cellStyle name="Note 2 3 3 4 2 3" xfId="24239" xr:uid="{00000000-0005-0000-0000-0000135F0000}"/>
    <cellStyle name="Note 2 3 3 4 2 4" xfId="24240" xr:uid="{00000000-0005-0000-0000-0000145F0000}"/>
    <cellStyle name="Note 2 3 3 4 2 4 2" xfId="24241" xr:uid="{00000000-0005-0000-0000-0000155F0000}"/>
    <cellStyle name="Note 2 3 3 4 2 4 2 2" xfId="24242" xr:uid="{00000000-0005-0000-0000-0000165F0000}"/>
    <cellStyle name="Note 2 3 3 4 2 4 3" xfId="24243" xr:uid="{00000000-0005-0000-0000-0000175F0000}"/>
    <cellStyle name="Note 2 3 3 4 2 5" xfId="24244" xr:uid="{00000000-0005-0000-0000-0000185F0000}"/>
    <cellStyle name="Note 2 3 3 4 2 5 2" xfId="24245" xr:uid="{00000000-0005-0000-0000-0000195F0000}"/>
    <cellStyle name="Note 2 3 3 4 2 5 2 2" xfId="24246" xr:uid="{00000000-0005-0000-0000-00001A5F0000}"/>
    <cellStyle name="Note 2 3 3 4 2 5 3" xfId="24247" xr:uid="{00000000-0005-0000-0000-00001B5F0000}"/>
    <cellStyle name="Note 2 3 3 4 2 6" xfId="24248" xr:uid="{00000000-0005-0000-0000-00001C5F0000}"/>
    <cellStyle name="Note 2 3 3 4 2 6 2" xfId="24249" xr:uid="{00000000-0005-0000-0000-00001D5F0000}"/>
    <cellStyle name="Note 2 3 3 4 2 6 2 2" xfId="24250" xr:uid="{00000000-0005-0000-0000-00001E5F0000}"/>
    <cellStyle name="Note 2 3 3 4 2 6 3" xfId="24251" xr:uid="{00000000-0005-0000-0000-00001F5F0000}"/>
    <cellStyle name="Note 2 3 3 4 2 7" xfId="24252" xr:uid="{00000000-0005-0000-0000-0000205F0000}"/>
    <cellStyle name="Note 2 3 3 4 2 7 2" xfId="24253" xr:uid="{00000000-0005-0000-0000-0000215F0000}"/>
    <cellStyle name="Note 2 3 3 4 2 8" xfId="24254" xr:uid="{00000000-0005-0000-0000-0000225F0000}"/>
    <cellStyle name="Note 2 3 3 4 2 8 2" xfId="24255" xr:uid="{00000000-0005-0000-0000-0000235F0000}"/>
    <cellStyle name="Note 2 3 3 4 2 9" xfId="24256" xr:uid="{00000000-0005-0000-0000-0000245F0000}"/>
    <cellStyle name="Note 2 3 3 4 3" xfId="647" xr:uid="{00000000-0005-0000-0000-0000255F0000}"/>
    <cellStyle name="Note 2 3 3 4 4" xfId="24257" xr:uid="{00000000-0005-0000-0000-0000265F0000}"/>
    <cellStyle name="Note 2 3 3 4 4 2" xfId="24258" xr:uid="{00000000-0005-0000-0000-0000275F0000}"/>
    <cellStyle name="Note 2 3 3 4 4 2 2" xfId="24259" xr:uid="{00000000-0005-0000-0000-0000285F0000}"/>
    <cellStyle name="Note 2 3 3 4 4 3" xfId="24260" xr:uid="{00000000-0005-0000-0000-0000295F0000}"/>
    <cellStyle name="Note 2 3 3 4 5" xfId="24261" xr:uid="{00000000-0005-0000-0000-00002A5F0000}"/>
    <cellStyle name="Note 2 3 3 4 5 2" xfId="24262" xr:uid="{00000000-0005-0000-0000-00002B5F0000}"/>
    <cellStyle name="Note 2 3 3 4 5 2 2" xfId="24263" xr:uid="{00000000-0005-0000-0000-00002C5F0000}"/>
    <cellStyle name="Note 2 3 3 4 5 3" xfId="24264" xr:uid="{00000000-0005-0000-0000-00002D5F0000}"/>
    <cellStyle name="Note 2 3 3 5" xfId="24265" xr:uid="{00000000-0005-0000-0000-00002E5F0000}"/>
    <cellStyle name="Note 2 3 3 5 2" xfId="24266" xr:uid="{00000000-0005-0000-0000-00002F5F0000}"/>
    <cellStyle name="Note 2 3 3 5 3" xfId="24267" xr:uid="{00000000-0005-0000-0000-0000305F0000}"/>
    <cellStyle name="Note 2 3 3 5 3 2" xfId="24268" xr:uid="{00000000-0005-0000-0000-0000315F0000}"/>
    <cellStyle name="Note 2 3 3 5 3 3" xfId="24269" xr:uid="{00000000-0005-0000-0000-0000325F0000}"/>
    <cellStyle name="Note 2 3 3 5 4" xfId="24270" xr:uid="{00000000-0005-0000-0000-0000335F0000}"/>
    <cellStyle name="Note 2 3 3 5 4 2" xfId="24271" xr:uid="{00000000-0005-0000-0000-0000345F0000}"/>
    <cellStyle name="Note 2 3 3 5 4 2 2" xfId="24272" xr:uid="{00000000-0005-0000-0000-0000355F0000}"/>
    <cellStyle name="Note 2 3 3 5 4 3" xfId="24273" xr:uid="{00000000-0005-0000-0000-0000365F0000}"/>
    <cellStyle name="Note 2 3 3 5 5" xfId="24274" xr:uid="{00000000-0005-0000-0000-0000375F0000}"/>
    <cellStyle name="Note 2 3 3 5 5 2" xfId="24275" xr:uid="{00000000-0005-0000-0000-0000385F0000}"/>
    <cellStyle name="Note 2 3 3 5 5 2 2" xfId="24276" xr:uid="{00000000-0005-0000-0000-0000395F0000}"/>
    <cellStyle name="Note 2 3 3 5 5 3" xfId="24277" xr:uid="{00000000-0005-0000-0000-00003A5F0000}"/>
    <cellStyle name="Note 2 3 3 5 6" xfId="24278" xr:uid="{00000000-0005-0000-0000-00003B5F0000}"/>
    <cellStyle name="Note 2 3 3 5 6 2" xfId="24279" xr:uid="{00000000-0005-0000-0000-00003C5F0000}"/>
    <cellStyle name="Note 2 3 3 5 6 2 2" xfId="24280" xr:uid="{00000000-0005-0000-0000-00003D5F0000}"/>
    <cellStyle name="Note 2 3 3 5 6 3" xfId="24281" xr:uid="{00000000-0005-0000-0000-00003E5F0000}"/>
    <cellStyle name="Note 2 3 3 5 7" xfId="24282" xr:uid="{00000000-0005-0000-0000-00003F5F0000}"/>
    <cellStyle name="Note 2 3 3 5 7 2" xfId="24283" xr:uid="{00000000-0005-0000-0000-0000405F0000}"/>
    <cellStyle name="Note 2 3 3 5 8" xfId="24284" xr:uid="{00000000-0005-0000-0000-0000415F0000}"/>
    <cellStyle name="Note 2 3 3 5 8 2" xfId="24285" xr:uid="{00000000-0005-0000-0000-0000425F0000}"/>
    <cellStyle name="Note 2 3 3 5 9" xfId="24286" xr:uid="{00000000-0005-0000-0000-0000435F0000}"/>
    <cellStyle name="Note 2 3 3 6" xfId="24287" xr:uid="{00000000-0005-0000-0000-0000445F0000}"/>
    <cellStyle name="Note 2 3 3 6 2" xfId="24288" xr:uid="{00000000-0005-0000-0000-0000455F0000}"/>
    <cellStyle name="Note 2 3 3 6 3" xfId="24289" xr:uid="{00000000-0005-0000-0000-0000465F0000}"/>
    <cellStyle name="Note 2 3 3 7" xfId="24290" xr:uid="{00000000-0005-0000-0000-0000475F0000}"/>
    <cellStyle name="Note 2 3 3 8" xfId="24291" xr:uid="{00000000-0005-0000-0000-0000485F0000}"/>
    <cellStyle name="Note 2 3 3 8 2" xfId="24292" xr:uid="{00000000-0005-0000-0000-0000495F0000}"/>
    <cellStyle name="Note 2 3 3 8 2 2" xfId="24293" xr:uid="{00000000-0005-0000-0000-00004A5F0000}"/>
    <cellStyle name="Note 2 3 3 8 3" xfId="24294" xr:uid="{00000000-0005-0000-0000-00004B5F0000}"/>
    <cellStyle name="Note 2 3 3 8 4" xfId="24295" xr:uid="{00000000-0005-0000-0000-00004C5F0000}"/>
    <cellStyle name="Note 2 3 3 8 5" xfId="24296" xr:uid="{00000000-0005-0000-0000-00004D5F0000}"/>
    <cellStyle name="Note 2 3 3 9" xfId="24297" xr:uid="{00000000-0005-0000-0000-00004E5F0000}"/>
    <cellStyle name="Note 2 3 3 9 2" xfId="24298" xr:uid="{00000000-0005-0000-0000-00004F5F0000}"/>
    <cellStyle name="Note 2 3 3 9 2 2" xfId="24299" xr:uid="{00000000-0005-0000-0000-0000505F0000}"/>
    <cellStyle name="Note 2 3 3 9 3" xfId="24300" xr:uid="{00000000-0005-0000-0000-0000515F0000}"/>
    <cellStyle name="Note 2 3 4" xfId="648" xr:uid="{00000000-0005-0000-0000-0000525F0000}"/>
    <cellStyle name="Note 2 3 4 2" xfId="24301" xr:uid="{00000000-0005-0000-0000-0000535F0000}"/>
    <cellStyle name="Note 2 3 4 2 2" xfId="24302" xr:uid="{00000000-0005-0000-0000-0000545F0000}"/>
    <cellStyle name="Note 2 3 4 2 3" xfId="24303" xr:uid="{00000000-0005-0000-0000-0000555F0000}"/>
    <cellStyle name="Note 2 3 4 2 3 2" xfId="24304" xr:uid="{00000000-0005-0000-0000-0000565F0000}"/>
    <cellStyle name="Note 2 3 4 2 3 3" xfId="24305" xr:uid="{00000000-0005-0000-0000-0000575F0000}"/>
    <cellStyle name="Note 2 3 4 2 4" xfId="24306" xr:uid="{00000000-0005-0000-0000-0000585F0000}"/>
    <cellStyle name="Note 2 3 4 2 4 2" xfId="24307" xr:uid="{00000000-0005-0000-0000-0000595F0000}"/>
    <cellStyle name="Note 2 3 4 2 4 2 2" xfId="24308" xr:uid="{00000000-0005-0000-0000-00005A5F0000}"/>
    <cellStyle name="Note 2 3 4 2 4 3" xfId="24309" xr:uid="{00000000-0005-0000-0000-00005B5F0000}"/>
    <cellStyle name="Note 2 3 4 2 5" xfId="24310" xr:uid="{00000000-0005-0000-0000-00005C5F0000}"/>
    <cellStyle name="Note 2 3 4 2 5 2" xfId="24311" xr:uid="{00000000-0005-0000-0000-00005D5F0000}"/>
    <cellStyle name="Note 2 3 4 2 5 2 2" xfId="24312" xr:uid="{00000000-0005-0000-0000-00005E5F0000}"/>
    <cellStyle name="Note 2 3 4 2 5 3" xfId="24313" xr:uid="{00000000-0005-0000-0000-00005F5F0000}"/>
    <cellStyle name="Note 2 3 4 2 6" xfId="24314" xr:uid="{00000000-0005-0000-0000-0000605F0000}"/>
    <cellStyle name="Note 2 3 4 2 6 2" xfId="24315" xr:uid="{00000000-0005-0000-0000-0000615F0000}"/>
    <cellStyle name="Note 2 3 4 2 6 2 2" xfId="24316" xr:uid="{00000000-0005-0000-0000-0000625F0000}"/>
    <cellStyle name="Note 2 3 4 2 6 3" xfId="24317" xr:uid="{00000000-0005-0000-0000-0000635F0000}"/>
    <cellStyle name="Note 2 3 4 2 7" xfId="24318" xr:uid="{00000000-0005-0000-0000-0000645F0000}"/>
    <cellStyle name="Note 2 3 4 2 7 2" xfId="24319" xr:uid="{00000000-0005-0000-0000-0000655F0000}"/>
    <cellStyle name="Note 2 3 4 2 8" xfId="24320" xr:uid="{00000000-0005-0000-0000-0000665F0000}"/>
    <cellStyle name="Note 2 3 4 2 8 2" xfId="24321" xr:uid="{00000000-0005-0000-0000-0000675F0000}"/>
    <cellStyle name="Note 2 3 4 2 9" xfId="24322" xr:uid="{00000000-0005-0000-0000-0000685F0000}"/>
    <cellStyle name="Note 2 3 4 3" xfId="24323" xr:uid="{00000000-0005-0000-0000-0000695F0000}"/>
    <cellStyle name="Note 2 3 4 3 2" xfId="24324" xr:uid="{00000000-0005-0000-0000-00006A5F0000}"/>
    <cellStyle name="Note 2 3 4 3 3" xfId="24325" xr:uid="{00000000-0005-0000-0000-00006B5F0000}"/>
    <cellStyle name="Note 2 3 4 3 3 2" xfId="24326" xr:uid="{00000000-0005-0000-0000-00006C5F0000}"/>
    <cellStyle name="Note 2 3 4 3 3 3" xfId="24327" xr:uid="{00000000-0005-0000-0000-00006D5F0000}"/>
    <cellStyle name="Note 2 3 4 3 4" xfId="24328" xr:uid="{00000000-0005-0000-0000-00006E5F0000}"/>
    <cellStyle name="Note 2 3 4 3 4 2" xfId="24329" xr:uid="{00000000-0005-0000-0000-00006F5F0000}"/>
    <cellStyle name="Note 2 3 4 3 4 2 2" xfId="24330" xr:uid="{00000000-0005-0000-0000-0000705F0000}"/>
    <cellStyle name="Note 2 3 4 3 4 3" xfId="24331" xr:uid="{00000000-0005-0000-0000-0000715F0000}"/>
    <cellStyle name="Note 2 3 4 3 5" xfId="24332" xr:uid="{00000000-0005-0000-0000-0000725F0000}"/>
    <cellStyle name="Note 2 3 4 3 5 2" xfId="24333" xr:uid="{00000000-0005-0000-0000-0000735F0000}"/>
    <cellStyle name="Note 2 3 4 3 5 2 2" xfId="24334" xr:uid="{00000000-0005-0000-0000-0000745F0000}"/>
    <cellStyle name="Note 2 3 4 3 5 3" xfId="24335" xr:uid="{00000000-0005-0000-0000-0000755F0000}"/>
    <cellStyle name="Note 2 3 4 3 6" xfId="24336" xr:uid="{00000000-0005-0000-0000-0000765F0000}"/>
    <cellStyle name="Note 2 3 4 3 6 2" xfId="24337" xr:uid="{00000000-0005-0000-0000-0000775F0000}"/>
    <cellStyle name="Note 2 3 4 3 6 2 2" xfId="24338" xr:uid="{00000000-0005-0000-0000-0000785F0000}"/>
    <cellStyle name="Note 2 3 4 3 6 3" xfId="24339" xr:uid="{00000000-0005-0000-0000-0000795F0000}"/>
    <cellStyle name="Note 2 3 4 3 7" xfId="24340" xr:uid="{00000000-0005-0000-0000-00007A5F0000}"/>
    <cellStyle name="Note 2 3 4 3 7 2" xfId="24341" xr:uid="{00000000-0005-0000-0000-00007B5F0000}"/>
    <cellStyle name="Note 2 3 4 3 8" xfId="24342" xr:uid="{00000000-0005-0000-0000-00007C5F0000}"/>
    <cellStyle name="Note 2 3 4 3 8 2" xfId="24343" xr:uid="{00000000-0005-0000-0000-00007D5F0000}"/>
    <cellStyle name="Note 2 3 4 3 9" xfId="24344" xr:uid="{00000000-0005-0000-0000-00007E5F0000}"/>
    <cellStyle name="Note 2 3 4 4" xfId="24345" xr:uid="{00000000-0005-0000-0000-00007F5F0000}"/>
    <cellStyle name="Note 2 3 4 4 2" xfId="24346" xr:uid="{00000000-0005-0000-0000-0000805F0000}"/>
    <cellStyle name="Note 2 3 4 4 3" xfId="24347" xr:uid="{00000000-0005-0000-0000-0000815F0000}"/>
    <cellStyle name="Note 2 3 4 4 3 2" xfId="24348" xr:uid="{00000000-0005-0000-0000-0000825F0000}"/>
    <cellStyle name="Note 2 3 4 4 3 2 2" xfId="24349" xr:uid="{00000000-0005-0000-0000-0000835F0000}"/>
    <cellStyle name="Note 2 3 4 4 3 3" xfId="24350" xr:uid="{00000000-0005-0000-0000-0000845F0000}"/>
    <cellStyle name="Note 2 3 4 4 4" xfId="24351" xr:uid="{00000000-0005-0000-0000-0000855F0000}"/>
    <cellStyle name="Note 2 3 4 4 4 2" xfId="24352" xr:uid="{00000000-0005-0000-0000-0000865F0000}"/>
    <cellStyle name="Note 2 3 4 4 4 2 2" xfId="24353" xr:uid="{00000000-0005-0000-0000-0000875F0000}"/>
    <cellStyle name="Note 2 3 4 4 4 3" xfId="24354" xr:uid="{00000000-0005-0000-0000-0000885F0000}"/>
    <cellStyle name="Note 2 3 4 4 5" xfId="24355" xr:uid="{00000000-0005-0000-0000-0000895F0000}"/>
    <cellStyle name="Note 2 3 4 4 5 2" xfId="24356" xr:uid="{00000000-0005-0000-0000-00008A5F0000}"/>
    <cellStyle name="Note 2 3 4 4 5 2 2" xfId="24357" xr:uid="{00000000-0005-0000-0000-00008B5F0000}"/>
    <cellStyle name="Note 2 3 4 4 5 3" xfId="24358" xr:uid="{00000000-0005-0000-0000-00008C5F0000}"/>
    <cellStyle name="Note 2 3 4 4 6" xfId="24359" xr:uid="{00000000-0005-0000-0000-00008D5F0000}"/>
    <cellStyle name="Note 2 3 4 4 6 2" xfId="24360" xr:uid="{00000000-0005-0000-0000-00008E5F0000}"/>
    <cellStyle name="Note 2 3 4 4 7" xfId="24361" xr:uid="{00000000-0005-0000-0000-00008F5F0000}"/>
    <cellStyle name="Note 2 3 4 4 7 2" xfId="24362" xr:uid="{00000000-0005-0000-0000-0000905F0000}"/>
    <cellStyle name="Note 2 3 4 4 8" xfId="24363" xr:uid="{00000000-0005-0000-0000-0000915F0000}"/>
    <cellStyle name="Note 2 3 4 4 9" xfId="24364" xr:uid="{00000000-0005-0000-0000-0000925F0000}"/>
    <cellStyle name="Note 2 3 4 5" xfId="24365" xr:uid="{00000000-0005-0000-0000-0000935F0000}"/>
    <cellStyle name="Note 2 3 4 5 2" xfId="24366" xr:uid="{00000000-0005-0000-0000-0000945F0000}"/>
    <cellStyle name="Note 2 3 4 5 3" xfId="24367" xr:uid="{00000000-0005-0000-0000-0000955F0000}"/>
    <cellStyle name="Note 2 3 4 6" xfId="24368" xr:uid="{00000000-0005-0000-0000-0000965F0000}"/>
    <cellStyle name="Note 2 3 4 6 2" xfId="24369" xr:uid="{00000000-0005-0000-0000-0000975F0000}"/>
    <cellStyle name="Note 2 3 4 6 2 2" xfId="24370" xr:uid="{00000000-0005-0000-0000-0000985F0000}"/>
    <cellStyle name="Note 2 3 4 6 2 2 2" xfId="24371" xr:uid="{00000000-0005-0000-0000-0000995F0000}"/>
    <cellStyle name="Note 2 3 4 6 2 3" xfId="24372" xr:uid="{00000000-0005-0000-0000-00009A5F0000}"/>
    <cellStyle name="Note 2 3 4 6 3" xfId="24373" xr:uid="{00000000-0005-0000-0000-00009B5F0000}"/>
    <cellStyle name="Note 2 3 4 6 3 2" xfId="24374" xr:uid="{00000000-0005-0000-0000-00009C5F0000}"/>
    <cellStyle name="Note 2 3 4 6 3 2 2" xfId="24375" xr:uid="{00000000-0005-0000-0000-00009D5F0000}"/>
    <cellStyle name="Note 2 3 4 6 3 3" xfId="24376" xr:uid="{00000000-0005-0000-0000-00009E5F0000}"/>
    <cellStyle name="Note 2 3 4 6 4" xfId="24377" xr:uid="{00000000-0005-0000-0000-00009F5F0000}"/>
    <cellStyle name="Note 2 3 4 6 4 2" xfId="24378" xr:uid="{00000000-0005-0000-0000-0000A05F0000}"/>
    <cellStyle name="Note 2 3 4 6 4 2 2" xfId="24379" xr:uid="{00000000-0005-0000-0000-0000A15F0000}"/>
    <cellStyle name="Note 2 3 4 6 4 3" xfId="24380" xr:uid="{00000000-0005-0000-0000-0000A25F0000}"/>
    <cellStyle name="Note 2 3 4 6 5" xfId="24381" xr:uid="{00000000-0005-0000-0000-0000A35F0000}"/>
    <cellStyle name="Note 2 3 4 6 5 2" xfId="24382" xr:uid="{00000000-0005-0000-0000-0000A45F0000}"/>
    <cellStyle name="Note 2 3 4 6 6" xfId="24383" xr:uid="{00000000-0005-0000-0000-0000A55F0000}"/>
    <cellStyle name="Note 2 3 4 6 6 2" xfId="24384" xr:uid="{00000000-0005-0000-0000-0000A65F0000}"/>
    <cellStyle name="Note 2 3 4 6 7" xfId="24385" xr:uid="{00000000-0005-0000-0000-0000A75F0000}"/>
    <cellStyle name="Note 2 3 4 7" xfId="24386" xr:uid="{00000000-0005-0000-0000-0000A85F0000}"/>
    <cellStyle name="Note 2 3 4 7 2" xfId="24387" xr:uid="{00000000-0005-0000-0000-0000A95F0000}"/>
    <cellStyle name="Note 2 3 4 7 2 2" xfId="24388" xr:uid="{00000000-0005-0000-0000-0000AA5F0000}"/>
    <cellStyle name="Note 2 3 4 7 3" xfId="24389" xr:uid="{00000000-0005-0000-0000-0000AB5F0000}"/>
    <cellStyle name="Note 2 3 4 8" xfId="24390" xr:uid="{00000000-0005-0000-0000-0000AC5F0000}"/>
    <cellStyle name="Note 2 3 4 8 2" xfId="24391" xr:uid="{00000000-0005-0000-0000-0000AD5F0000}"/>
    <cellStyle name="Note 2 3 4 8 2 2" xfId="24392" xr:uid="{00000000-0005-0000-0000-0000AE5F0000}"/>
    <cellStyle name="Note 2 3 4 8 3" xfId="24393" xr:uid="{00000000-0005-0000-0000-0000AF5F0000}"/>
    <cellStyle name="Note 2 3 5" xfId="649" xr:uid="{00000000-0005-0000-0000-0000B05F0000}"/>
    <cellStyle name="Note 2 3 5 10" xfId="24394" xr:uid="{00000000-0005-0000-0000-0000B15F0000}"/>
    <cellStyle name="Note 2 3 5 2" xfId="650" xr:uid="{00000000-0005-0000-0000-0000B25F0000}"/>
    <cellStyle name="Note 2 3 5 2 2" xfId="24395" xr:uid="{00000000-0005-0000-0000-0000B35F0000}"/>
    <cellStyle name="Note 2 3 5 2 3" xfId="24396" xr:uid="{00000000-0005-0000-0000-0000B45F0000}"/>
    <cellStyle name="Note 2 3 5 2 3 2" xfId="24397" xr:uid="{00000000-0005-0000-0000-0000B55F0000}"/>
    <cellStyle name="Note 2 3 5 2 3 3" xfId="24398" xr:uid="{00000000-0005-0000-0000-0000B65F0000}"/>
    <cellStyle name="Note 2 3 5 2 4" xfId="24399" xr:uid="{00000000-0005-0000-0000-0000B75F0000}"/>
    <cellStyle name="Note 2 3 5 2 4 2" xfId="24400" xr:uid="{00000000-0005-0000-0000-0000B85F0000}"/>
    <cellStyle name="Note 2 3 5 2 4 2 2" xfId="24401" xr:uid="{00000000-0005-0000-0000-0000B95F0000}"/>
    <cellStyle name="Note 2 3 5 2 4 3" xfId="24402" xr:uid="{00000000-0005-0000-0000-0000BA5F0000}"/>
    <cellStyle name="Note 2 3 5 2 5" xfId="24403" xr:uid="{00000000-0005-0000-0000-0000BB5F0000}"/>
    <cellStyle name="Note 2 3 5 2 5 2" xfId="24404" xr:uid="{00000000-0005-0000-0000-0000BC5F0000}"/>
    <cellStyle name="Note 2 3 5 2 5 2 2" xfId="24405" xr:uid="{00000000-0005-0000-0000-0000BD5F0000}"/>
    <cellStyle name="Note 2 3 5 2 5 3" xfId="24406" xr:uid="{00000000-0005-0000-0000-0000BE5F0000}"/>
    <cellStyle name="Note 2 3 5 2 6" xfId="24407" xr:uid="{00000000-0005-0000-0000-0000BF5F0000}"/>
    <cellStyle name="Note 2 3 5 2 6 2" xfId="24408" xr:uid="{00000000-0005-0000-0000-0000C05F0000}"/>
    <cellStyle name="Note 2 3 5 2 6 2 2" xfId="24409" xr:uid="{00000000-0005-0000-0000-0000C15F0000}"/>
    <cellStyle name="Note 2 3 5 2 6 3" xfId="24410" xr:uid="{00000000-0005-0000-0000-0000C25F0000}"/>
    <cellStyle name="Note 2 3 5 2 7" xfId="24411" xr:uid="{00000000-0005-0000-0000-0000C35F0000}"/>
    <cellStyle name="Note 2 3 5 2 7 2" xfId="24412" xr:uid="{00000000-0005-0000-0000-0000C45F0000}"/>
    <cellStyle name="Note 2 3 5 2 8" xfId="24413" xr:uid="{00000000-0005-0000-0000-0000C55F0000}"/>
    <cellStyle name="Note 2 3 5 2 8 2" xfId="24414" xr:uid="{00000000-0005-0000-0000-0000C65F0000}"/>
    <cellStyle name="Note 2 3 5 2 9" xfId="24415" xr:uid="{00000000-0005-0000-0000-0000C75F0000}"/>
    <cellStyle name="Note 2 3 5 3" xfId="651" xr:uid="{00000000-0005-0000-0000-0000C85F0000}"/>
    <cellStyle name="Note 2 3 5 4" xfId="24416" xr:uid="{00000000-0005-0000-0000-0000C95F0000}"/>
    <cellStyle name="Note 2 3 5 4 2" xfId="24417" xr:uid="{00000000-0005-0000-0000-0000CA5F0000}"/>
    <cellStyle name="Note 2 3 5 4 3" xfId="24418" xr:uid="{00000000-0005-0000-0000-0000CB5F0000}"/>
    <cellStyle name="Note 2 3 5 5" xfId="24419" xr:uid="{00000000-0005-0000-0000-0000CC5F0000}"/>
    <cellStyle name="Note 2 3 5 5 2" xfId="24420" xr:uid="{00000000-0005-0000-0000-0000CD5F0000}"/>
    <cellStyle name="Note 2 3 5 5 2 2" xfId="24421" xr:uid="{00000000-0005-0000-0000-0000CE5F0000}"/>
    <cellStyle name="Note 2 3 5 5 3" xfId="24422" xr:uid="{00000000-0005-0000-0000-0000CF5F0000}"/>
    <cellStyle name="Note 2 3 5 6" xfId="24423" xr:uid="{00000000-0005-0000-0000-0000D05F0000}"/>
    <cellStyle name="Note 2 3 5 6 2" xfId="24424" xr:uid="{00000000-0005-0000-0000-0000D15F0000}"/>
    <cellStyle name="Note 2 3 5 6 2 2" xfId="24425" xr:uid="{00000000-0005-0000-0000-0000D25F0000}"/>
    <cellStyle name="Note 2 3 5 6 3" xfId="24426" xr:uid="{00000000-0005-0000-0000-0000D35F0000}"/>
    <cellStyle name="Note 2 3 5 7" xfId="24427" xr:uid="{00000000-0005-0000-0000-0000D45F0000}"/>
    <cellStyle name="Note 2 3 5 7 2" xfId="24428" xr:uid="{00000000-0005-0000-0000-0000D55F0000}"/>
    <cellStyle name="Note 2 3 5 7 2 2" xfId="24429" xr:uid="{00000000-0005-0000-0000-0000D65F0000}"/>
    <cellStyle name="Note 2 3 5 7 3" xfId="24430" xr:uid="{00000000-0005-0000-0000-0000D75F0000}"/>
    <cellStyle name="Note 2 3 5 8" xfId="24431" xr:uid="{00000000-0005-0000-0000-0000D85F0000}"/>
    <cellStyle name="Note 2 3 5 8 2" xfId="24432" xr:uid="{00000000-0005-0000-0000-0000D95F0000}"/>
    <cellStyle name="Note 2 3 5 9" xfId="24433" xr:uid="{00000000-0005-0000-0000-0000DA5F0000}"/>
    <cellStyle name="Note 2 3 5 9 2" xfId="24434" xr:uid="{00000000-0005-0000-0000-0000DB5F0000}"/>
    <cellStyle name="Note 2 3 6" xfId="652" xr:uid="{00000000-0005-0000-0000-0000DC5F0000}"/>
    <cellStyle name="Note 2 3 6 2" xfId="653" xr:uid="{00000000-0005-0000-0000-0000DD5F0000}"/>
    <cellStyle name="Note 2 3 6 2 10" xfId="24435" xr:uid="{00000000-0005-0000-0000-0000DE5F0000}"/>
    <cellStyle name="Note 2 3 6 2 2" xfId="24436" xr:uid="{00000000-0005-0000-0000-0000DF5F0000}"/>
    <cellStyle name="Note 2 3 6 2 3" xfId="24437" xr:uid="{00000000-0005-0000-0000-0000E05F0000}"/>
    <cellStyle name="Note 2 3 6 2 4" xfId="24438" xr:uid="{00000000-0005-0000-0000-0000E15F0000}"/>
    <cellStyle name="Note 2 3 6 2 4 2" xfId="24439" xr:uid="{00000000-0005-0000-0000-0000E25F0000}"/>
    <cellStyle name="Note 2 3 6 2 4 2 2" xfId="24440" xr:uid="{00000000-0005-0000-0000-0000E35F0000}"/>
    <cellStyle name="Note 2 3 6 2 4 3" xfId="24441" xr:uid="{00000000-0005-0000-0000-0000E45F0000}"/>
    <cellStyle name="Note 2 3 6 2 5" xfId="24442" xr:uid="{00000000-0005-0000-0000-0000E55F0000}"/>
    <cellStyle name="Note 2 3 6 2 5 2" xfId="24443" xr:uid="{00000000-0005-0000-0000-0000E65F0000}"/>
    <cellStyle name="Note 2 3 6 2 5 2 2" xfId="24444" xr:uid="{00000000-0005-0000-0000-0000E75F0000}"/>
    <cellStyle name="Note 2 3 6 2 5 3" xfId="24445" xr:uid="{00000000-0005-0000-0000-0000E85F0000}"/>
    <cellStyle name="Note 2 3 6 2 6" xfId="24446" xr:uid="{00000000-0005-0000-0000-0000E95F0000}"/>
    <cellStyle name="Note 2 3 6 2 6 2" xfId="24447" xr:uid="{00000000-0005-0000-0000-0000EA5F0000}"/>
    <cellStyle name="Note 2 3 6 2 6 2 2" xfId="24448" xr:uid="{00000000-0005-0000-0000-0000EB5F0000}"/>
    <cellStyle name="Note 2 3 6 2 6 3" xfId="24449" xr:uid="{00000000-0005-0000-0000-0000EC5F0000}"/>
    <cellStyle name="Note 2 3 6 2 7" xfId="24450" xr:uid="{00000000-0005-0000-0000-0000ED5F0000}"/>
    <cellStyle name="Note 2 3 6 2 7 2" xfId="24451" xr:uid="{00000000-0005-0000-0000-0000EE5F0000}"/>
    <cellStyle name="Note 2 3 6 2 8" xfId="24452" xr:uid="{00000000-0005-0000-0000-0000EF5F0000}"/>
    <cellStyle name="Note 2 3 6 2 8 2" xfId="24453" xr:uid="{00000000-0005-0000-0000-0000F05F0000}"/>
    <cellStyle name="Note 2 3 6 2 9" xfId="24454" xr:uid="{00000000-0005-0000-0000-0000F15F0000}"/>
    <cellStyle name="Note 2 3 6 3" xfId="654" xr:uid="{00000000-0005-0000-0000-0000F25F0000}"/>
    <cellStyle name="Note 2 3 6 4" xfId="24455" xr:uid="{00000000-0005-0000-0000-0000F35F0000}"/>
    <cellStyle name="Note 2 3 6 4 2" xfId="24456" xr:uid="{00000000-0005-0000-0000-0000F45F0000}"/>
    <cellStyle name="Note 2 3 6 4 2 2" xfId="24457" xr:uid="{00000000-0005-0000-0000-0000F55F0000}"/>
    <cellStyle name="Note 2 3 6 4 3" xfId="24458" xr:uid="{00000000-0005-0000-0000-0000F65F0000}"/>
    <cellStyle name="Note 2 3 6 5" xfId="24459" xr:uid="{00000000-0005-0000-0000-0000F75F0000}"/>
    <cellStyle name="Note 2 3 6 5 2" xfId="24460" xr:uid="{00000000-0005-0000-0000-0000F85F0000}"/>
    <cellStyle name="Note 2 3 6 5 2 2" xfId="24461" xr:uid="{00000000-0005-0000-0000-0000F95F0000}"/>
    <cellStyle name="Note 2 3 6 5 3" xfId="24462" xr:uid="{00000000-0005-0000-0000-0000FA5F0000}"/>
    <cellStyle name="Note 2 3 7" xfId="24463" xr:uid="{00000000-0005-0000-0000-0000FB5F0000}"/>
    <cellStyle name="Note 2 3 7 2" xfId="24464" xr:uid="{00000000-0005-0000-0000-0000FC5F0000}"/>
    <cellStyle name="Note 2 3 7 3" xfId="24465" xr:uid="{00000000-0005-0000-0000-0000FD5F0000}"/>
    <cellStyle name="Note 2 3 7 3 2" xfId="24466" xr:uid="{00000000-0005-0000-0000-0000FE5F0000}"/>
    <cellStyle name="Note 2 3 7 3 3" xfId="24467" xr:uid="{00000000-0005-0000-0000-0000FF5F0000}"/>
    <cellStyle name="Note 2 3 7 4" xfId="24468" xr:uid="{00000000-0005-0000-0000-000000600000}"/>
    <cellStyle name="Note 2 3 7 4 2" xfId="24469" xr:uid="{00000000-0005-0000-0000-000001600000}"/>
    <cellStyle name="Note 2 3 7 4 2 2" xfId="24470" xr:uid="{00000000-0005-0000-0000-000002600000}"/>
    <cellStyle name="Note 2 3 7 4 3" xfId="24471" xr:uid="{00000000-0005-0000-0000-000003600000}"/>
    <cellStyle name="Note 2 3 7 5" xfId="24472" xr:uid="{00000000-0005-0000-0000-000004600000}"/>
    <cellStyle name="Note 2 3 7 5 2" xfId="24473" xr:uid="{00000000-0005-0000-0000-000005600000}"/>
    <cellStyle name="Note 2 3 7 5 2 2" xfId="24474" xr:uid="{00000000-0005-0000-0000-000006600000}"/>
    <cellStyle name="Note 2 3 7 5 3" xfId="24475" xr:uid="{00000000-0005-0000-0000-000007600000}"/>
    <cellStyle name="Note 2 3 7 6" xfId="24476" xr:uid="{00000000-0005-0000-0000-000008600000}"/>
    <cellStyle name="Note 2 3 7 6 2" xfId="24477" xr:uid="{00000000-0005-0000-0000-000009600000}"/>
    <cellStyle name="Note 2 3 7 6 2 2" xfId="24478" xr:uid="{00000000-0005-0000-0000-00000A600000}"/>
    <cellStyle name="Note 2 3 7 6 3" xfId="24479" xr:uid="{00000000-0005-0000-0000-00000B600000}"/>
    <cellStyle name="Note 2 3 7 7" xfId="24480" xr:uid="{00000000-0005-0000-0000-00000C600000}"/>
    <cellStyle name="Note 2 3 7 7 2" xfId="24481" xr:uid="{00000000-0005-0000-0000-00000D600000}"/>
    <cellStyle name="Note 2 3 7 8" xfId="24482" xr:uid="{00000000-0005-0000-0000-00000E600000}"/>
    <cellStyle name="Note 2 3 7 8 2" xfId="24483" xr:uid="{00000000-0005-0000-0000-00000F600000}"/>
    <cellStyle name="Note 2 3 7 9" xfId="24484" xr:uid="{00000000-0005-0000-0000-000010600000}"/>
    <cellStyle name="Note 2 3 8" xfId="24485" xr:uid="{00000000-0005-0000-0000-000011600000}"/>
    <cellStyle name="Note 2 3 8 2" xfId="24486" xr:uid="{00000000-0005-0000-0000-000012600000}"/>
    <cellStyle name="Note 2 3 8 3" xfId="24487" xr:uid="{00000000-0005-0000-0000-000013600000}"/>
    <cellStyle name="Note 2 3 9" xfId="24488" xr:uid="{00000000-0005-0000-0000-000014600000}"/>
    <cellStyle name="Note 2 4" xfId="655" xr:uid="{00000000-0005-0000-0000-000015600000}"/>
    <cellStyle name="Note 2 4 10" xfId="24489" xr:uid="{00000000-0005-0000-0000-000016600000}"/>
    <cellStyle name="Note 2 4 10 2" xfId="24490" xr:uid="{00000000-0005-0000-0000-000017600000}"/>
    <cellStyle name="Note 2 4 10 2 2" xfId="24491" xr:uid="{00000000-0005-0000-0000-000018600000}"/>
    <cellStyle name="Note 2 4 10 3" xfId="24492" xr:uid="{00000000-0005-0000-0000-000019600000}"/>
    <cellStyle name="Note 2 4 11" xfId="24493" xr:uid="{00000000-0005-0000-0000-00001A600000}"/>
    <cellStyle name="Note 2 4 11 2" xfId="24494" xr:uid="{00000000-0005-0000-0000-00001B600000}"/>
    <cellStyle name="Note 2 4 12" xfId="24495" xr:uid="{00000000-0005-0000-0000-00001C600000}"/>
    <cellStyle name="Note 2 4 12 2" xfId="24496" xr:uid="{00000000-0005-0000-0000-00001D600000}"/>
    <cellStyle name="Note 2 4 13" xfId="24497" xr:uid="{00000000-0005-0000-0000-00001E600000}"/>
    <cellStyle name="Note 2 4 14" xfId="24498" xr:uid="{00000000-0005-0000-0000-00001F600000}"/>
    <cellStyle name="Note 2 4 15" xfId="24499" xr:uid="{00000000-0005-0000-0000-000020600000}"/>
    <cellStyle name="Note 2 4 2" xfId="656" xr:uid="{00000000-0005-0000-0000-000021600000}"/>
    <cellStyle name="Note 2 4 2 2" xfId="24500" xr:uid="{00000000-0005-0000-0000-000022600000}"/>
    <cellStyle name="Note 2 4 2 2 2" xfId="24501" xr:uid="{00000000-0005-0000-0000-000023600000}"/>
    <cellStyle name="Note 2 4 2 2 3" xfId="24502" xr:uid="{00000000-0005-0000-0000-000024600000}"/>
    <cellStyle name="Note 2 4 2 2 3 2" xfId="24503" xr:uid="{00000000-0005-0000-0000-000025600000}"/>
    <cellStyle name="Note 2 4 2 2 3 3" xfId="24504" xr:uid="{00000000-0005-0000-0000-000026600000}"/>
    <cellStyle name="Note 2 4 2 2 4" xfId="24505" xr:uid="{00000000-0005-0000-0000-000027600000}"/>
    <cellStyle name="Note 2 4 2 2 4 2" xfId="24506" xr:uid="{00000000-0005-0000-0000-000028600000}"/>
    <cellStyle name="Note 2 4 2 2 4 2 2" xfId="24507" xr:uid="{00000000-0005-0000-0000-000029600000}"/>
    <cellStyle name="Note 2 4 2 2 4 3" xfId="24508" xr:uid="{00000000-0005-0000-0000-00002A600000}"/>
    <cellStyle name="Note 2 4 2 2 5" xfId="24509" xr:uid="{00000000-0005-0000-0000-00002B600000}"/>
    <cellStyle name="Note 2 4 2 2 5 2" xfId="24510" xr:uid="{00000000-0005-0000-0000-00002C600000}"/>
    <cellStyle name="Note 2 4 2 2 5 2 2" xfId="24511" xr:uid="{00000000-0005-0000-0000-00002D600000}"/>
    <cellStyle name="Note 2 4 2 2 5 3" xfId="24512" xr:uid="{00000000-0005-0000-0000-00002E600000}"/>
    <cellStyle name="Note 2 4 2 2 6" xfId="24513" xr:uid="{00000000-0005-0000-0000-00002F600000}"/>
    <cellStyle name="Note 2 4 2 2 6 2" xfId="24514" xr:uid="{00000000-0005-0000-0000-000030600000}"/>
    <cellStyle name="Note 2 4 2 2 6 2 2" xfId="24515" xr:uid="{00000000-0005-0000-0000-000031600000}"/>
    <cellStyle name="Note 2 4 2 2 6 3" xfId="24516" xr:uid="{00000000-0005-0000-0000-000032600000}"/>
    <cellStyle name="Note 2 4 2 2 7" xfId="24517" xr:uid="{00000000-0005-0000-0000-000033600000}"/>
    <cellStyle name="Note 2 4 2 2 7 2" xfId="24518" xr:uid="{00000000-0005-0000-0000-000034600000}"/>
    <cellStyle name="Note 2 4 2 2 8" xfId="24519" xr:uid="{00000000-0005-0000-0000-000035600000}"/>
    <cellStyle name="Note 2 4 2 2 8 2" xfId="24520" xr:uid="{00000000-0005-0000-0000-000036600000}"/>
    <cellStyle name="Note 2 4 2 2 9" xfId="24521" xr:uid="{00000000-0005-0000-0000-000037600000}"/>
    <cellStyle name="Note 2 4 2 3" xfId="24522" xr:uid="{00000000-0005-0000-0000-000038600000}"/>
    <cellStyle name="Note 2 4 2 3 2" xfId="24523" xr:uid="{00000000-0005-0000-0000-000039600000}"/>
    <cellStyle name="Note 2 4 2 3 3" xfId="24524" xr:uid="{00000000-0005-0000-0000-00003A600000}"/>
    <cellStyle name="Note 2 4 2 3 3 2" xfId="24525" xr:uid="{00000000-0005-0000-0000-00003B600000}"/>
    <cellStyle name="Note 2 4 2 3 3 3" xfId="24526" xr:uid="{00000000-0005-0000-0000-00003C600000}"/>
    <cellStyle name="Note 2 4 2 3 4" xfId="24527" xr:uid="{00000000-0005-0000-0000-00003D600000}"/>
    <cellStyle name="Note 2 4 2 3 4 2" xfId="24528" xr:uid="{00000000-0005-0000-0000-00003E600000}"/>
    <cellStyle name="Note 2 4 2 3 4 2 2" xfId="24529" xr:uid="{00000000-0005-0000-0000-00003F600000}"/>
    <cellStyle name="Note 2 4 2 3 4 3" xfId="24530" xr:uid="{00000000-0005-0000-0000-000040600000}"/>
    <cellStyle name="Note 2 4 2 3 5" xfId="24531" xr:uid="{00000000-0005-0000-0000-000041600000}"/>
    <cellStyle name="Note 2 4 2 3 5 2" xfId="24532" xr:uid="{00000000-0005-0000-0000-000042600000}"/>
    <cellStyle name="Note 2 4 2 3 5 2 2" xfId="24533" xr:uid="{00000000-0005-0000-0000-000043600000}"/>
    <cellStyle name="Note 2 4 2 3 5 3" xfId="24534" xr:uid="{00000000-0005-0000-0000-000044600000}"/>
    <cellStyle name="Note 2 4 2 3 6" xfId="24535" xr:uid="{00000000-0005-0000-0000-000045600000}"/>
    <cellStyle name="Note 2 4 2 3 6 2" xfId="24536" xr:uid="{00000000-0005-0000-0000-000046600000}"/>
    <cellStyle name="Note 2 4 2 3 6 2 2" xfId="24537" xr:uid="{00000000-0005-0000-0000-000047600000}"/>
    <cellStyle name="Note 2 4 2 3 6 3" xfId="24538" xr:uid="{00000000-0005-0000-0000-000048600000}"/>
    <cellStyle name="Note 2 4 2 3 7" xfId="24539" xr:uid="{00000000-0005-0000-0000-000049600000}"/>
    <cellStyle name="Note 2 4 2 3 7 2" xfId="24540" xr:uid="{00000000-0005-0000-0000-00004A600000}"/>
    <cellStyle name="Note 2 4 2 3 8" xfId="24541" xr:uid="{00000000-0005-0000-0000-00004B600000}"/>
    <cellStyle name="Note 2 4 2 3 8 2" xfId="24542" xr:uid="{00000000-0005-0000-0000-00004C600000}"/>
    <cellStyle name="Note 2 4 2 3 9" xfId="24543" xr:uid="{00000000-0005-0000-0000-00004D600000}"/>
    <cellStyle name="Note 2 4 2 4" xfId="24544" xr:uid="{00000000-0005-0000-0000-00004E600000}"/>
    <cellStyle name="Note 2 4 2 4 2" xfId="24545" xr:uid="{00000000-0005-0000-0000-00004F600000}"/>
    <cellStyle name="Note 2 4 2 4 3" xfId="24546" xr:uid="{00000000-0005-0000-0000-000050600000}"/>
    <cellStyle name="Note 2 4 2 4 3 2" xfId="24547" xr:uid="{00000000-0005-0000-0000-000051600000}"/>
    <cellStyle name="Note 2 4 2 4 3 2 2" xfId="24548" xr:uid="{00000000-0005-0000-0000-000052600000}"/>
    <cellStyle name="Note 2 4 2 4 3 3" xfId="24549" xr:uid="{00000000-0005-0000-0000-000053600000}"/>
    <cellStyle name="Note 2 4 2 4 4" xfId="24550" xr:uid="{00000000-0005-0000-0000-000054600000}"/>
    <cellStyle name="Note 2 4 2 4 4 2" xfId="24551" xr:uid="{00000000-0005-0000-0000-000055600000}"/>
    <cellStyle name="Note 2 4 2 4 4 2 2" xfId="24552" xr:uid="{00000000-0005-0000-0000-000056600000}"/>
    <cellStyle name="Note 2 4 2 4 4 3" xfId="24553" xr:uid="{00000000-0005-0000-0000-000057600000}"/>
    <cellStyle name="Note 2 4 2 4 5" xfId="24554" xr:uid="{00000000-0005-0000-0000-000058600000}"/>
    <cellStyle name="Note 2 4 2 4 5 2" xfId="24555" xr:uid="{00000000-0005-0000-0000-000059600000}"/>
    <cellStyle name="Note 2 4 2 4 5 2 2" xfId="24556" xr:uid="{00000000-0005-0000-0000-00005A600000}"/>
    <cellStyle name="Note 2 4 2 4 5 3" xfId="24557" xr:uid="{00000000-0005-0000-0000-00005B600000}"/>
    <cellStyle name="Note 2 4 2 4 6" xfId="24558" xr:uid="{00000000-0005-0000-0000-00005C600000}"/>
    <cellStyle name="Note 2 4 2 4 6 2" xfId="24559" xr:uid="{00000000-0005-0000-0000-00005D600000}"/>
    <cellStyle name="Note 2 4 2 4 7" xfId="24560" xr:uid="{00000000-0005-0000-0000-00005E600000}"/>
    <cellStyle name="Note 2 4 2 4 7 2" xfId="24561" xr:uid="{00000000-0005-0000-0000-00005F600000}"/>
    <cellStyle name="Note 2 4 2 4 8" xfId="24562" xr:uid="{00000000-0005-0000-0000-000060600000}"/>
    <cellStyle name="Note 2 4 2 4 9" xfId="24563" xr:uid="{00000000-0005-0000-0000-000061600000}"/>
    <cellStyle name="Note 2 4 2 5" xfId="24564" xr:uid="{00000000-0005-0000-0000-000062600000}"/>
    <cellStyle name="Note 2 4 2 5 2" xfId="24565" xr:uid="{00000000-0005-0000-0000-000063600000}"/>
    <cellStyle name="Note 2 4 2 5 3" xfId="24566" xr:uid="{00000000-0005-0000-0000-000064600000}"/>
    <cellStyle name="Note 2 4 2 6" xfId="24567" xr:uid="{00000000-0005-0000-0000-000065600000}"/>
    <cellStyle name="Note 2 4 2 6 2" xfId="24568" xr:uid="{00000000-0005-0000-0000-000066600000}"/>
    <cellStyle name="Note 2 4 2 6 2 2" xfId="24569" xr:uid="{00000000-0005-0000-0000-000067600000}"/>
    <cellStyle name="Note 2 4 2 6 2 2 2" xfId="24570" xr:uid="{00000000-0005-0000-0000-000068600000}"/>
    <cellStyle name="Note 2 4 2 6 2 3" xfId="24571" xr:uid="{00000000-0005-0000-0000-000069600000}"/>
    <cellStyle name="Note 2 4 2 6 3" xfId="24572" xr:uid="{00000000-0005-0000-0000-00006A600000}"/>
    <cellStyle name="Note 2 4 2 6 3 2" xfId="24573" xr:uid="{00000000-0005-0000-0000-00006B600000}"/>
    <cellStyle name="Note 2 4 2 6 3 2 2" xfId="24574" xr:uid="{00000000-0005-0000-0000-00006C600000}"/>
    <cellStyle name="Note 2 4 2 6 3 3" xfId="24575" xr:uid="{00000000-0005-0000-0000-00006D600000}"/>
    <cellStyle name="Note 2 4 2 6 4" xfId="24576" xr:uid="{00000000-0005-0000-0000-00006E600000}"/>
    <cellStyle name="Note 2 4 2 6 4 2" xfId="24577" xr:uid="{00000000-0005-0000-0000-00006F600000}"/>
    <cellStyle name="Note 2 4 2 6 4 2 2" xfId="24578" xr:uid="{00000000-0005-0000-0000-000070600000}"/>
    <cellStyle name="Note 2 4 2 6 4 3" xfId="24579" xr:uid="{00000000-0005-0000-0000-000071600000}"/>
    <cellStyle name="Note 2 4 2 6 5" xfId="24580" xr:uid="{00000000-0005-0000-0000-000072600000}"/>
    <cellStyle name="Note 2 4 2 6 5 2" xfId="24581" xr:uid="{00000000-0005-0000-0000-000073600000}"/>
    <cellStyle name="Note 2 4 2 6 6" xfId="24582" xr:uid="{00000000-0005-0000-0000-000074600000}"/>
    <cellStyle name="Note 2 4 2 6 6 2" xfId="24583" xr:uid="{00000000-0005-0000-0000-000075600000}"/>
    <cellStyle name="Note 2 4 2 6 7" xfId="24584" xr:uid="{00000000-0005-0000-0000-000076600000}"/>
    <cellStyle name="Note 2 4 2 7" xfId="24585" xr:uid="{00000000-0005-0000-0000-000077600000}"/>
    <cellStyle name="Note 2 4 2 7 2" xfId="24586" xr:uid="{00000000-0005-0000-0000-000078600000}"/>
    <cellStyle name="Note 2 4 2 7 2 2" xfId="24587" xr:uid="{00000000-0005-0000-0000-000079600000}"/>
    <cellStyle name="Note 2 4 2 7 3" xfId="24588" xr:uid="{00000000-0005-0000-0000-00007A600000}"/>
    <cellStyle name="Note 2 4 2 8" xfId="24589" xr:uid="{00000000-0005-0000-0000-00007B600000}"/>
    <cellStyle name="Note 2 4 2 8 2" xfId="24590" xr:uid="{00000000-0005-0000-0000-00007C600000}"/>
    <cellStyle name="Note 2 4 2 8 2 2" xfId="24591" xr:uid="{00000000-0005-0000-0000-00007D600000}"/>
    <cellStyle name="Note 2 4 2 8 3" xfId="24592" xr:uid="{00000000-0005-0000-0000-00007E600000}"/>
    <cellStyle name="Note 2 4 3" xfId="657" xr:uid="{00000000-0005-0000-0000-00007F600000}"/>
    <cellStyle name="Note 2 4 3 10" xfId="24593" xr:uid="{00000000-0005-0000-0000-000080600000}"/>
    <cellStyle name="Note 2 4 3 2" xfId="658" xr:uid="{00000000-0005-0000-0000-000081600000}"/>
    <cellStyle name="Note 2 4 3 2 2" xfId="24594" xr:uid="{00000000-0005-0000-0000-000082600000}"/>
    <cellStyle name="Note 2 4 3 2 3" xfId="24595" xr:uid="{00000000-0005-0000-0000-000083600000}"/>
    <cellStyle name="Note 2 4 3 2 3 2" xfId="24596" xr:uid="{00000000-0005-0000-0000-000084600000}"/>
    <cellStyle name="Note 2 4 3 2 3 3" xfId="24597" xr:uid="{00000000-0005-0000-0000-000085600000}"/>
    <cellStyle name="Note 2 4 3 2 4" xfId="24598" xr:uid="{00000000-0005-0000-0000-000086600000}"/>
    <cellStyle name="Note 2 4 3 2 4 2" xfId="24599" xr:uid="{00000000-0005-0000-0000-000087600000}"/>
    <cellStyle name="Note 2 4 3 2 4 2 2" xfId="24600" xr:uid="{00000000-0005-0000-0000-000088600000}"/>
    <cellStyle name="Note 2 4 3 2 4 3" xfId="24601" xr:uid="{00000000-0005-0000-0000-000089600000}"/>
    <cellStyle name="Note 2 4 3 2 5" xfId="24602" xr:uid="{00000000-0005-0000-0000-00008A600000}"/>
    <cellStyle name="Note 2 4 3 2 5 2" xfId="24603" xr:uid="{00000000-0005-0000-0000-00008B600000}"/>
    <cellStyle name="Note 2 4 3 2 5 2 2" xfId="24604" xr:uid="{00000000-0005-0000-0000-00008C600000}"/>
    <cellStyle name="Note 2 4 3 2 5 3" xfId="24605" xr:uid="{00000000-0005-0000-0000-00008D600000}"/>
    <cellStyle name="Note 2 4 3 2 6" xfId="24606" xr:uid="{00000000-0005-0000-0000-00008E600000}"/>
    <cellStyle name="Note 2 4 3 2 6 2" xfId="24607" xr:uid="{00000000-0005-0000-0000-00008F600000}"/>
    <cellStyle name="Note 2 4 3 2 6 2 2" xfId="24608" xr:uid="{00000000-0005-0000-0000-000090600000}"/>
    <cellStyle name="Note 2 4 3 2 6 3" xfId="24609" xr:uid="{00000000-0005-0000-0000-000091600000}"/>
    <cellStyle name="Note 2 4 3 2 7" xfId="24610" xr:uid="{00000000-0005-0000-0000-000092600000}"/>
    <cellStyle name="Note 2 4 3 2 7 2" xfId="24611" xr:uid="{00000000-0005-0000-0000-000093600000}"/>
    <cellStyle name="Note 2 4 3 2 8" xfId="24612" xr:uid="{00000000-0005-0000-0000-000094600000}"/>
    <cellStyle name="Note 2 4 3 2 8 2" xfId="24613" xr:uid="{00000000-0005-0000-0000-000095600000}"/>
    <cellStyle name="Note 2 4 3 2 9" xfId="24614" xr:uid="{00000000-0005-0000-0000-000096600000}"/>
    <cellStyle name="Note 2 4 3 3" xfId="659" xr:uid="{00000000-0005-0000-0000-000097600000}"/>
    <cellStyle name="Note 2 4 3 4" xfId="24615" xr:uid="{00000000-0005-0000-0000-000098600000}"/>
    <cellStyle name="Note 2 4 3 4 2" xfId="24616" xr:uid="{00000000-0005-0000-0000-000099600000}"/>
    <cellStyle name="Note 2 4 3 4 3" xfId="24617" xr:uid="{00000000-0005-0000-0000-00009A600000}"/>
    <cellStyle name="Note 2 4 3 5" xfId="24618" xr:uid="{00000000-0005-0000-0000-00009B600000}"/>
    <cellStyle name="Note 2 4 3 5 2" xfId="24619" xr:uid="{00000000-0005-0000-0000-00009C600000}"/>
    <cellStyle name="Note 2 4 3 5 2 2" xfId="24620" xr:uid="{00000000-0005-0000-0000-00009D600000}"/>
    <cellStyle name="Note 2 4 3 5 3" xfId="24621" xr:uid="{00000000-0005-0000-0000-00009E600000}"/>
    <cellStyle name="Note 2 4 3 6" xfId="24622" xr:uid="{00000000-0005-0000-0000-00009F600000}"/>
    <cellStyle name="Note 2 4 3 6 2" xfId="24623" xr:uid="{00000000-0005-0000-0000-0000A0600000}"/>
    <cellStyle name="Note 2 4 3 6 2 2" xfId="24624" xr:uid="{00000000-0005-0000-0000-0000A1600000}"/>
    <cellStyle name="Note 2 4 3 6 3" xfId="24625" xr:uid="{00000000-0005-0000-0000-0000A2600000}"/>
    <cellStyle name="Note 2 4 3 7" xfId="24626" xr:uid="{00000000-0005-0000-0000-0000A3600000}"/>
    <cellStyle name="Note 2 4 3 7 2" xfId="24627" xr:uid="{00000000-0005-0000-0000-0000A4600000}"/>
    <cellStyle name="Note 2 4 3 7 2 2" xfId="24628" xr:uid="{00000000-0005-0000-0000-0000A5600000}"/>
    <cellStyle name="Note 2 4 3 7 3" xfId="24629" xr:uid="{00000000-0005-0000-0000-0000A6600000}"/>
    <cellStyle name="Note 2 4 3 8" xfId="24630" xr:uid="{00000000-0005-0000-0000-0000A7600000}"/>
    <cellStyle name="Note 2 4 3 8 2" xfId="24631" xr:uid="{00000000-0005-0000-0000-0000A8600000}"/>
    <cellStyle name="Note 2 4 3 9" xfId="24632" xr:uid="{00000000-0005-0000-0000-0000A9600000}"/>
    <cellStyle name="Note 2 4 3 9 2" xfId="24633" xr:uid="{00000000-0005-0000-0000-0000AA600000}"/>
    <cellStyle name="Note 2 4 4" xfId="660" xr:uid="{00000000-0005-0000-0000-0000AB600000}"/>
    <cellStyle name="Note 2 4 4 2" xfId="661" xr:uid="{00000000-0005-0000-0000-0000AC600000}"/>
    <cellStyle name="Note 2 4 4 2 10" xfId="24634" xr:uid="{00000000-0005-0000-0000-0000AD600000}"/>
    <cellStyle name="Note 2 4 4 2 2" xfId="24635" xr:uid="{00000000-0005-0000-0000-0000AE600000}"/>
    <cellStyle name="Note 2 4 4 2 3" xfId="24636" xr:uid="{00000000-0005-0000-0000-0000AF600000}"/>
    <cellStyle name="Note 2 4 4 2 4" xfId="24637" xr:uid="{00000000-0005-0000-0000-0000B0600000}"/>
    <cellStyle name="Note 2 4 4 2 4 2" xfId="24638" xr:uid="{00000000-0005-0000-0000-0000B1600000}"/>
    <cellStyle name="Note 2 4 4 2 4 2 2" xfId="24639" xr:uid="{00000000-0005-0000-0000-0000B2600000}"/>
    <cellStyle name="Note 2 4 4 2 4 3" xfId="24640" xr:uid="{00000000-0005-0000-0000-0000B3600000}"/>
    <cellStyle name="Note 2 4 4 2 5" xfId="24641" xr:uid="{00000000-0005-0000-0000-0000B4600000}"/>
    <cellStyle name="Note 2 4 4 2 5 2" xfId="24642" xr:uid="{00000000-0005-0000-0000-0000B5600000}"/>
    <cellStyle name="Note 2 4 4 2 5 2 2" xfId="24643" xr:uid="{00000000-0005-0000-0000-0000B6600000}"/>
    <cellStyle name="Note 2 4 4 2 5 3" xfId="24644" xr:uid="{00000000-0005-0000-0000-0000B7600000}"/>
    <cellStyle name="Note 2 4 4 2 6" xfId="24645" xr:uid="{00000000-0005-0000-0000-0000B8600000}"/>
    <cellStyle name="Note 2 4 4 2 6 2" xfId="24646" xr:uid="{00000000-0005-0000-0000-0000B9600000}"/>
    <cellStyle name="Note 2 4 4 2 6 2 2" xfId="24647" xr:uid="{00000000-0005-0000-0000-0000BA600000}"/>
    <cellStyle name="Note 2 4 4 2 6 3" xfId="24648" xr:uid="{00000000-0005-0000-0000-0000BB600000}"/>
    <cellStyle name="Note 2 4 4 2 7" xfId="24649" xr:uid="{00000000-0005-0000-0000-0000BC600000}"/>
    <cellStyle name="Note 2 4 4 2 7 2" xfId="24650" xr:uid="{00000000-0005-0000-0000-0000BD600000}"/>
    <cellStyle name="Note 2 4 4 2 8" xfId="24651" xr:uid="{00000000-0005-0000-0000-0000BE600000}"/>
    <cellStyle name="Note 2 4 4 2 8 2" xfId="24652" xr:uid="{00000000-0005-0000-0000-0000BF600000}"/>
    <cellStyle name="Note 2 4 4 2 9" xfId="24653" xr:uid="{00000000-0005-0000-0000-0000C0600000}"/>
    <cellStyle name="Note 2 4 4 3" xfId="662" xr:uid="{00000000-0005-0000-0000-0000C1600000}"/>
    <cellStyle name="Note 2 4 4 4" xfId="24654" xr:uid="{00000000-0005-0000-0000-0000C2600000}"/>
    <cellStyle name="Note 2 4 4 4 2" xfId="24655" xr:uid="{00000000-0005-0000-0000-0000C3600000}"/>
    <cellStyle name="Note 2 4 4 4 2 2" xfId="24656" xr:uid="{00000000-0005-0000-0000-0000C4600000}"/>
    <cellStyle name="Note 2 4 4 4 3" xfId="24657" xr:uid="{00000000-0005-0000-0000-0000C5600000}"/>
    <cellStyle name="Note 2 4 4 5" xfId="24658" xr:uid="{00000000-0005-0000-0000-0000C6600000}"/>
    <cellStyle name="Note 2 4 4 5 2" xfId="24659" xr:uid="{00000000-0005-0000-0000-0000C7600000}"/>
    <cellStyle name="Note 2 4 4 5 2 2" xfId="24660" xr:uid="{00000000-0005-0000-0000-0000C8600000}"/>
    <cellStyle name="Note 2 4 4 5 3" xfId="24661" xr:uid="{00000000-0005-0000-0000-0000C9600000}"/>
    <cellStyle name="Note 2 4 5" xfId="24662" xr:uid="{00000000-0005-0000-0000-0000CA600000}"/>
    <cellStyle name="Note 2 4 5 2" xfId="24663" xr:uid="{00000000-0005-0000-0000-0000CB600000}"/>
    <cellStyle name="Note 2 4 5 3" xfId="24664" xr:uid="{00000000-0005-0000-0000-0000CC600000}"/>
    <cellStyle name="Note 2 4 5 3 2" xfId="24665" xr:uid="{00000000-0005-0000-0000-0000CD600000}"/>
    <cellStyle name="Note 2 4 5 3 3" xfId="24666" xr:uid="{00000000-0005-0000-0000-0000CE600000}"/>
    <cellStyle name="Note 2 4 5 4" xfId="24667" xr:uid="{00000000-0005-0000-0000-0000CF600000}"/>
    <cellStyle name="Note 2 4 5 4 2" xfId="24668" xr:uid="{00000000-0005-0000-0000-0000D0600000}"/>
    <cellStyle name="Note 2 4 5 4 2 2" xfId="24669" xr:uid="{00000000-0005-0000-0000-0000D1600000}"/>
    <cellStyle name="Note 2 4 5 4 3" xfId="24670" xr:uid="{00000000-0005-0000-0000-0000D2600000}"/>
    <cellStyle name="Note 2 4 5 5" xfId="24671" xr:uid="{00000000-0005-0000-0000-0000D3600000}"/>
    <cellStyle name="Note 2 4 5 5 2" xfId="24672" xr:uid="{00000000-0005-0000-0000-0000D4600000}"/>
    <cellStyle name="Note 2 4 5 5 2 2" xfId="24673" xr:uid="{00000000-0005-0000-0000-0000D5600000}"/>
    <cellStyle name="Note 2 4 5 5 3" xfId="24674" xr:uid="{00000000-0005-0000-0000-0000D6600000}"/>
    <cellStyle name="Note 2 4 5 6" xfId="24675" xr:uid="{00000000-0005-0000-0000-0000D7600000}"/>
    <cellStyle name="Note 2 4 5 6 2" xfId="24676" xr:uid="{00000000-0005-0000-0000-0000D8600000}"/>
    <cellStyle name="Note 2 4 5 6 2 2" xfId="24677" xr:uid="{00000000-0005-0000-0000-0000D9600000}"/>
    <cellStyle name="Note 2 4 5 6 3" xfId="24678" xr:uid="{00000000-0005-0000-0000-0000DA600000}"/>
    <cellStyle name="Note 2 4 5 7" xfId="24679" xr:uid="{00000000-0005-0000-0000-0000DB600000}"/>
    <cellStyle name="Note 2 4 5 7 2" xfId="24680" xr:uid="{00000000-0005-0000-0000-0000DC600000}"/>
    <cellStyle name="Note 2 4 5 8" xfId="24681" xr:uid="{00000000-0005-0000-0000-0000DD600000}"/>
    <cellStyle name="Note 2 4 5 8 2" xfId="24682" xr:uid="{00000000-0005-0000-0000-0000DE600000}"/>
    <cellStyle name="Note 2 4 5 9" xfId="24683" xr:uid="{00000000-0005-0000-0000-0000DF600000}"/>
    <cellStyle name="Note 2 4 6" xfId="24684" xr:uid="{00000000-0005-0000-0000-0000E0600000}"/>
    <cellStyle name="Note 2 4 6 2" xfId="24685" xr:uid="{00000000-0005-0000-0000-0000E1600000}"/>
    <cellStyle name="Note 2 4 6 3" xfId="24686" xr:uid="{00000000-0005-0000-0000-0000E2600000}"/>
    <cellStyle name="Note 2 4 7" xfId="24687" xr:uid="{00000000-0005-0000-0000-0000E3600000}"/>
    <cellStyle name="Note 2 4 8" xfId="24688" xr:uid="{00000000-0005-0000-0000-0000E4600000}"/>
    <cellStyle name="Note 2 4 8 2" xfId="24689" xr:uid="{00000000-0005-0000-0000-0000E5600000}"/>
    <cellStyle name="Note 2 4 8 2 2" xfId="24690" xr:uid="{00000000-0005-0000-0000-0000E6600000}"/>
    <cellStyle name="Note 2 4 8 3" xfId="24691" xr:uid="{00000000-0005-0000-0000-0000E7600000}"/>
    <cellStyle name="Note 2 4 8 4" xfId="24692" xr:uid="{00000000-0005-0000-0000-0000E8600000}"/>
    <cellStyle name="Note 2 4 8 5" xfId="24693" xr:uid="{00000000-0005-0000-0000-0000E9600000}"/>
    <cellStyle name="Note 2 4 9" xfId="24694" xr:uid="{00000000-0005-0000-0000-0000EA600000}"/>
    <cellStyle name="Note 2 4 9 2" xfId="24695" xr:uid="{00000000-0005-0000-0000-0000EB600000}"/>
    <cellStyle name="Note 2 4 9 2 2" xfId="24696" xr:uid="{00000000-0005-0000-0000-0000EC600000}"/>
    <cellStyle name="Note 2 4 9 3" xfId="24697" xr:uid="{00000000-0005-0000-0000-0000ED600000}"/>
    <cellStyle name="Note 2 5" xfId="663" xr:uid="{00000000-0005-0000-0000-0000EE600000}"/>
    <cellStyle name="Note 2 5 10" xfId="24698" xr:uid="{00000000-0005-0000-0000-0000EF600000}"/>
    <cellStyle name="Note 2 5 10 2" xfId="24699" xr:uid="{00000000-0005-0000-0000-0000F0600000}"/>
    <cellStyle name="Note 2 5 10 2 2" xfId="24700" xr:uid="{00000000-0005-0000-0000-0000F1600000}"/>
    <cellStyle name="Note 2 5 10 3" xfId="24701" xr:uid="{00000000-0005-0000-0000-0000F2600000}"/>
    <cellStyle name="Note 2 5 11" xfId="24702" xr:uid="{00000000-0005-0000-0000-0000F3600000}"/>
    <cellStyle name="Note 2 5 11 2" xfId="24703" xr:uid="{00000000-0005-0000-0000-0000F4600000}"/>
    <cellStyle name="Note 2 5 12" xfId="24704" xr:uid="{00000000-0005-0000-0000-0000F5600000}"/>
    <cellStyle name="Note 2 5 12 2" xfId="24705" xr:uid="{00000000-0005-0000-0000-0000F6600000}"/>
    <cellStyle name="Note 2 5 13" xfId="24706" xr:uid="{00000000-0005-0000-0000-0000F7600000}"/>
    <cellStyle name="Note 2 5 14" xfId="24707" xr:uid="{00000000-0005-0000-0000-0000F8600000}"/>
    <cellStyle name="Note 2 5 15" xfId="24708" xr:uid="{00000000-0005-0000-0000-0000F9600000}"/>
    <cellStyle name="Note 2 5 2" xfId="664" xr:uid="{00000000-0005-0000-0000-0000FA600000}"/>
    <cellStyle name="Note 2 5 2 2" xfId="24709" xr:uid="{00000000-0005-0000-0000-0000FB600000}"/>
    <cellStyle name="Note 2 5 2 2 2" xfId="24710" xr:uid="{00000000-0005-0000-0000-0000FC600000}"/>
    <cellStyle name="Note 2 5 2 2 3" xfId="24711" xr:uid="{00000000-0005-0000-0000-0000FD600000}"/>
    <cellStyle name="Note 2 5 2 2 3 2" xfId="24712" xr:uid="{00000000-0005-0000-0000-0000FE600000}"/>
    <cellStyle name="Note 2 5 2 2 3 3" xfId="24713" xr:uid="{00000000-0005-0000-0000-0000FF600000}"/>
    <cellStyle name="Note 2 5 2 2 4" xfId="24714" xr:uid="{00000000-0005-0000-0000-000000610000}"/>
    <cellStyle name="Note 2 5 2 2 4 2" xfId="24715" xr:uid="{00000000-0005-0000-0000-000001610000}"/>
    <cellStyle name="Note 2 5 2 2 4 2 2" xfId="24716" xr:uid="{00000000-0005-0000-0000-000002610000}"/>
    <cellStyle name="Note 2 5 2 2 4 3" xfId="24717" xr:uid="{00000000-0005-0000-0000-000003610000}"/>
    <cellStyle name="Note 2 5 2 2 5" xfId="24718" xr:uid="{00000000-0005-0000-0000-000004610000}"/>
    <cellStyle name="Note 2 5 2 2 5 2" xfId="24719" xr:uid="{00000000-0005-0000-0000-000005610000}"/>
    <cellStyle name="Note 2 5 2 2 5 2 2" xfId="24720" xr:uid="{00000000-0005-0000-0000-000006610000}"/>
    <cellStyle name="Note 2 5 2 2 5 3" xfId="24721" xr:uid="{00000000-0005-0000-0000-000007610000}"/>
    <cellStyle name="Note 2 5 2 2 6" xfId="24722" xr:uid="{00000000-0005-0000-0000-000008610000}"/>
    <cellStyle name="Note 2 5 2 2 6 2" xfId="24723" xr:uid="{00000000-0005-0000-0000-000009610000}"/>
    <cellStyle name="Note 2 5 2 2 6 2 2" xfId="24724" xr:uid="{00000000-0005-0000-0000-00000A610000}"/>
    <cellStyle name="Note 2 5 2 2 6 3" xfId="24725" xr:uid="{00000000-0005-0000-0000-00000B610000}"/>
    <cellStyle name="Note 2 5 2 2 7" xfId="24726" xr:uid="{00000000-0005-0000-0000-00000C610000}"/>
    <cellStyle name="Note 2 5 2 2 7 2" xfId="24727" xr:uid="{00000000-0005-0000-0000-00000D610000}"/>
    <cellStyle name="Note 2 5 2 2 8" xfId="24728" xr:uid="{00000000-0005-0000-0000-00000E610000}"/>
    <cellStyle name="Note 2 5 2 2 8 2" xfId="24729" xr:uid="{00000000-0005-0000-0000-00000F610000}"/>
    <cellStyle name="Note 2 5 2 2 9" xfId="24730" xr:uid="{00000000-0005-0000-0000-000010610000}"/>
    <cellStyle name="Note 2 5 2 3" xfId="24731" xr:uid="{00000000-0005-0000-0000-000011610000}"/>
    <cellStyle name="Note 2 5 2 3 2" xfId="24732" xr:uid="{00000000-0005-0000-0000-000012610000}"/>
    <cellStyle name="Note 2 5 2 3 3" xfId="24733" xr:uid="{00000000-0005-0000-0000-000013610000}"/>
    <cellStyle name="Note 2 5 2 3 3 2" xfId="24734" xr:uid="{00000000-0005-0000-0000-000014610000}"/>
    <cellStyle name="Note 2 5 2 3 3 3" xfId="24735" xr:uid="{00000000-0005-0000-0000-000015610000}"/>
    <cellStyle name="Note 2 5 2 3 4" xfId="24736" xr:uid="{00000000-0005-0000-0000-000016610000}"/>
    <cellStyle name="Note 2 5 2 3 4 2" xfId="24737" xr:uid="{00000000-0005-0000-0000-000017610000}"/>
    <cellStyle name="Note 2 5 2 3 4 2 2" xfId="24738" xr:uid="{00000000-0005-0000-0000-000018610000}"/>
    <cellStyle name="Note 2 5 2 3 4 3" xfId="24739" xr:uid="{00000000-0005-0000-0000-000019610000}"/>
    <cellStyle name="Note 2 5 2 3 5" xfId="24740" xr:uid="{00000000-0005-0000-0000-00001A610000}"/>
    <cellStyle name="Note 2 5 2 3 5 2" xfId="24741" xr:uid="{00000000-0005-0000-0000-00001B610000}"/>
    <cellStyle name="Note 2 5 2 3 5 2 2" xfId="24742" xr:uid="{00000000-0005-0000-0000-00001C610000}"/>
    <cellStyle name="Note 2 5 2 3 5 3" xfId="24743" xr:uid="{00000000-0005-0000-0000-00001D610000}"/>
    <cellStyle name="Note 2 5 2 3 6" xfId="24744" xr:uid="{00000000-0005-0000-0000-00001E610000}"/>
    <cellStyle name="Note 2 5 2 3 6 2" xfId="24745" xr:uid="{00000000-0005-0000-0000-00001F610000}"/>
    <cellStyle name="Note 2 5 2 3 6 2 2" xfId="24746" xr:uid="{00000000-0005-0000-0000-000020610000}"/>
    <cellStyle name="Note 2 5 2 3 6 3" xfId="24747" xr:uid="{00000000-0005-0000-0000-000021610000}"/>
    <cellStyle name="Note 2 5 2 3 7" xfId="24748" xr:uid="{00000000-0005-0000-0000-000022610000}"/>
    <cellStyle name="Note 2 5 2 3 7 2" xfId="24749" xr:uid="{00000000-0005-0000-0000-000023610000}"/>
    <cellStyle name="Note 2 5 2 3 8" xfId="24750" xr:uid="{00000000-0005-0000-0000-000024610000}"/>
    <cellStyle name="Note 2 5 2 3 8 2" xfId="24751" xr:uid="{00000000-0005-0000-0000-000025610000}"/>
    <cellStyle name="Note 2 5 2 3 9" xfId="24752" xr:uid="{00000000-0005-0000-0000-000026610000}"/>
    <cellStyle name="Note 2 5 2 4" xfId="24753" xr:uid="{00000000-0005-0000-0000-000027610000}"/>
    <cellStyle name="Note 2 5 2 4 2" xfId="24754" xr:uid="{00000000-0005-0000-0000-000028610000}"/>
    <cellStyle name="Note 2 5 2 4 3" xfId="24755" xr:uid="{00000000-0005-0000-0000-000029610000}"/>
    <cellStyle name="Note 2 5 2 4 3 2" xfId="24756" xr:uid="{00000000-0005-0000-0000-00002A610000}"/>
    <cellStyle name="Note 2 5 2 4 3 2 2" xfId="24757" xr:uid="{00000000-0005-0000-0000-00002B610000}"/>
    <cellStyle name="Note 2 5 2 4 3 3" xfId="24758" xr:uid="{00000000-0005-0000-0000-00002C610000}"/>
    <cellStyle name="Note 2 5 2 4 4" xfId="24759" xr:uid="{00000000-0005-0000-0000-00002D610000}"/>
    <cellStyle name="Note 2 5 2 4 4 2" xfId="24760" xr:uid="{00000000-0005-0000-0000-00002E610000}"/>
    <cellStyle name="Note 2 5 2 4 4 2 2" xfId="24761" xr:uid="{00000000-0005-0000-0000-00002F610000}"/>
    <cellStyle name="Note 2 5 2 4 4 3" xfId="24762" xr:uid="{00000000-0005-0000-0000-000030610000}"/>
    <cellStyle name="Note 2 5 2 4 5" xfId="24763" xr:uid="{00000000-0005-0000-0000-000031610000}"/>
    <cellStyle name="Note 2 5 2 4 5 2" xfId="24764" xr:uid="{00000000-0005-0000-0000-000032610000}"/>
    <cellStyle name="Note 2 5 2 4 5 2 2" xfId="24765" xr:uid="{00000000-0005-0000-0000-000033610000}"/>
    <cellStyle name="Note 2 5 2 4 5 3" xfId="24766" xr:uid="{00000000-0005-0000-0000-000034610000}"/>
    <cellStyle name="Note 2 5 2 4 6" xfId="24767" xr:uid="{00000000-0005-0000-0000-000035610000}"/>
    <cellStyle name="Note 2 5 2 4 6 2" xfId="24768" xr:uid="{00000000-0005-0000-0000-000036610000}"/>
    <cellStyle name="Note 2 5 2 4 7" xfId="24769" xr:uid="{00000000-0005-0000-0000-000037610000}"/>
    <cellStyle name="Note 2 5 2 4 7 2" xfId="24770" xr:uid="{00000000-0005-0000-0000-000038610000}"/>
    <cellStyle name="Note 2 5 2 4 8" xfId="24771" xr:uid="{00000000-0005-0000-0000-000039610000}"/>
    <cellStyle name="Note 2 5 2 4 9" xfId="24772" xr:uid="{00000000-0005-0000-0000-00003A610000}"/>
    <cellStyle name="Note 2 5 2 5" xfId="24773" xr:uid="{00000000-0005-0000-0000-00003B610000}"/>
    <cellStyle name="Note 2 5 2 5 2" xfId="24774" xr:uid="{00000000-0005-0000-0000-00003C610000}"/>
    <cellStyle name="Note 2 5 2 5 3" xfId="24775" xr:uid="{00000000-0005-0000-0000-00003D610000}"/>
    <cellStyle name="Note 2 5 2 6" xfId="24776" xr:uid="{00000000-0005-0000-0000-00003E610000}"/>
    <cellStyle name="Note 2 5 2 6 2" xfId="24777" xr:uid="{00000000-0005-0000-0000-00003F610000}"/>
    <cellStyle name="Note 2 5 2 6 2 2" xfId="24778" xr:uid="{00000000-0005-0000-0000-000040610000}"/>
    <cellStyle name="Note 2 5 2 6 2 2 2" xfId="24779" xr:uid="{00000000-0005-0000-0000-000041610000}"/>
    <cellStyle name="Note 2 5 2 6 2 3" xfId="24780" xr:uid="{00000000-0005-0000-0000-000042610000}"/>
    <cellStyle name="Note 2 5 2 6 3" xfId="24781" xr:uid="{00000000-0005-0000-0000-000043610000}"/>
    <cellStyle name="Note 2 5 2 6 3 2" xfId="24782" xr:uid="{00000000-0005-0000-0000-000044610000}"/>
    <cellStyle name="Note 2 5 2 6 3 2 2" xfId="24783" xr:uid="{00000000-0005-0000-0000-000045610000}"/>
    <cellStyle name="Note 2 5 2 6 3 3" xfId="24784" xr:uid="{00000000-0005-0000-0000-000046610000}"/>
    <cellStyle name="Note 2 5 2 6 4" xfId="24785" xr:uid="{00000000-0005-0000-0000-000047610000}"/>
    <cellStyle name="Note 2 5 2 6 4 2" xfId="24786" xr:uid="{00000000-0005-0000-0000-000048610000}"/>
    <cellStyle name="Note 2 5 2 6 4 2 2" xfId="24787" xr:uid="{00000000-0005-0000-0000-000049610000}"/>
    <cellStyle name="Note 2 5 2 6 4 3" xfId="24788" xr:uid="{00000000-0005-0000-0000-00004A610000}"/>
    <cellStyle name="Note 2 5 2 6 5" xfId="24789" xr:uid="{00000000-0005-0000-0000-00004B610000}"/>
    <cellStyle name="Note 2 5 2 6 5 2" xfId="24790" xr:uid="{00000000-0005-0000-0000-00004C610000}"/>
    <cellStyle name="Note 2 5 2 6 6" xfId="24791" xr:uid="{00000000-0005-0000-0000-00004D610000}"/>
    <cellStyle name="Note 2 5 2 6 6 2" xfId="24792" xr:uid="{00000000-0005-0000-0000-00004E610000}"/>
    <cellStyle name="Note 2 5 2 6 7" xfId="24793" xr:uid="{00000000-0005-0000-0000-00004F610000}"/>
    <cellStyle name="Note 2 5 2 7" xfId="24794" xr:uid="{00000000-0005-0000-0000-000050610000}"/>
    <cellStyle name="Note 2 5 2 7 2" xfId="24795" xr:uid="{00000000-0005-0000-0000-000051610000}"/>
    <cellStyle name="Note 2 5 2 7 2 2" xfId="24796" xr:uid="{00000000-0005-0000-0000-000052610000}"/>
    <cellStyle name="Note 2 5 2 7 3" xfId="24797" xr:uid="{00000000-0005-0000-0000-000053610000}"/>
    <cellStyle name="Note 2 5 2 8" xfId="24798" xr:uid="{00000000-0005-0000-0000-000054610000}"/>
    <cellStyle name="Note 2 5 2 8 2" xfId="24799" xr:uid="{00000000-0005-0000-0000-000055610000}"/>
    <cellStyle name="Note 2 5 2 8 2 2" xfId="24800" xr:uid="{00000000-0005-0000-0000-000056610000}"/>
    <cellStyle name="Note 2 5 2 8 3" xfId="24801" xr:uid="{00000000-0005-0000-0000-000057610000}"/>
    <cellStyle name="Note 2 5 3" xfId="665" xr:uid="{00000000-0005-0000-0000-000058610000}"/>
    <cellStyle name="Note 2 5 3 10" xfId="24802" xr:uid="{00000000-0005-0000-0000-000059610000}"/>
    <cellStyle name="Note 2 5 3 2" xfId="666" xr:uid="{00000000-0005-0000-0000-00005A610000}"/>
    <cellStyle name="Note 2 5 3 2 2" xfId="24803" xr:uid="{00000000-0005-0000-0000-00005B610000}"/>
    <cellStyle name="Note 2 5 3 2 3" xfId="24804" xr:uid="{00000000-0005-0000-0000-00005C610000}"/>
    <cellStyle name="Note 2 5 3 2 3 2" xfId="24805" xr:uid="{00000000-0005-0000-0000-00005D610000}"/>
    <cellStyle name="Note 2 5 3 2 3 3" xfId="24806" xr:uid="{00000000-0005-0000-0000-00005E610000}"/>
    <cellStyle name="Note 2 5 3 2 4" xfId="24807" xr:uid="{00000000-0005-0000-0000-00005F610000}"/>
    <cellStyle name="Note 2 5 3 2 4 2" xfId="24808" xr:uid="{00000000-0005-0000-0000-000060610000}"/>
    <cellStyle name="Note 2 5 3 2 4 2 2" xfId="24809" xr:uid="{00000000-0005-0000-0000-000061610000}"/>
    <cellStyle name="Note 2 5 3 2 4 3" xfId="24810" xr:uid="{00000000-0005-0000-0000-000062610000}"/>
    <cellStyle name="Note 2 5 3 2 5" xfId="24811" xr:uid="{00000000-0005-0000-0000-000063610000}"/>
    <cellStyle name="Note 2 5 3 2 5 2" xfId="24812" xr:uid="{00000000-0005-0000-0000-000064610000}"/>
    <cellStyle name="Note 2 5 3 2 5 2 2" xfId="24813" xr:uid="{00000000-0005-0000-0000-000065610000}"/>
    <cellStyle name="Note 2 5 3 2 5 3" xfId="24814" xr:uid="{00000000-0005-0000-0000-000066610000}"/>
    <cellStyle name="Note 2 5 3 2 6" xfId="24815" xr:uid="{00000000-0005-0000-0000-000067610000}"/>
    <cellStyle name="Note 2 5 3 2 6 2" xfId="24816" xr:uid="{00000000-0005-0000-0000-000068610000}"/>
    <cellStyle name="Note 2 5 3 2 6 2 2" xfId="24817" xr:uid="{00000000-0005-0000-0000-000069610000}"/>
    <cellStyle name="Note 2 5 3 2 6 3" xfId="24818" xr:uid="{00000000-0005-0000-0000-00006A610000}"/>
    <cellStyle name="Note 2 5 3 2 7" xfId="24819" xr:uid="{00000000-0005-0000-0000-00006B610000}"/>
    <cellStyle name="Note 2 5 3 2 7 2" xfId="24820" xr:uid="{00000000-0005-0000-0000-00006C610000}"/>
    <cellStyle name="Note 2 5 3 2 8" xfId="24821" xr:uid="{00000000-0005-0000-0000-00006D610000}"/>
    <cellStyle name="Note 2 5 3 2 8 2" xfId="24822" xr:uid="{00000000-0005-0000-0000-00006E610000}"/>
    <cellStyle name="Note 2 5 3 2 9" xfId="24823" xr:uid="{00000000-0005-0000-0000-00006F610000}"/>
    <cellStyle name="Note 2 5 3 3" xfId="667" xr:uid="{00000000-0005-0000-0000-000070610000}"/>
    <cellStyle name="Note 2 5 3 4" xfId="24824" xr:uid="{00000000-0005-0000-0000-000071610000}"/>
    <cellStyle name="Note 2 5 3 4 2" xfId="24825" xr:uid="{00000000-0005-0000-0000-000072610000}"/>
    <cellStyle name="Note 2 5 3 4 3" xfId="24826" xr:uid="{00000000-0005-0000-0000-000073610000}"/>
    <cellStyle name="Note 2 5 3 5" xfId="24827" xr:uid="{00000000-0005-0000-0000-000074610000}"/>
    <cellStyle name="Note 2 5 3 5 2" xfId="24828" xr:uid="{00000000-0005-0000-0000-000075610000}"/>
    <cellStyle name="Note 2 5 3 5 2 2" xfId="24829" xr:uid="{00000000-0005-0000-0000-000076610000}"/>
    <cellStyle name="Note 2 5 3 5 3" xfId="24830" xr:uid="{00000000-0005-0000-0000-000077610000}"/>
    <cellStyle name="Note 2 5 3 6" xfId="24831" xr:uid="{00000000-0005-0000-0000-000078610000}"/>
    <cellStyle name="Note 2 5 3 6 2" xfId="24832" xr:uid="{00000000-0005-0000-0000-000079610000}"/>
    <cellStyle name="Note 2 5 3 6 2 2" xfId="24833" xr:uid="{00000000-0005-0000-0000-00007A610000}"/>
    <cellStyle name="Note 2 5 3 6 3" xfId="24834" xr:uid="{00000000-0005-0000-0000-00007B610000}"/>
    <cellStyle name="Note 2 5 3 7" xfId="24835" xr:uid="{00000000-0005-0000-0000-00007C610000}"/>
    <cellStyle name="Note 2 5 3 7 2" xfId="24836" xr:uid="{00000000-0005-0000-0000-00007D610000}"/>
    <cellStyle name="Note 2 5 3 7 2 2" xfId="24837" xr:uid="{00000000-0005-0000-0000-00007E610000}"/>
    <cellStyle name="Note 2 5 3 7 3" xfId="24838" xr:uid="{00000000-0005-0000-0000-00007F610000}"/>
    <cellStyle name="Note 2 5 3 8" xfId="24839" xr:uid="{00000000-0005-0000-0000-000080610000}"/>
    <cellStyle name="Note 2 5 3 8 2" xfId="24840" xr:uid="{00000000-0005-0000-0000-000081610000}"/>
    <cellStyle name="Note 2 5 3 9" xfId="24841" xr:uid="{00000000-0005-0000-0000-000082610000}"/>
    <cellStyle name="Note 2 5 3 9 2" xfId="24842" xr:uid="{00000000-0005-0000-0000-000083610000}"/>
    <cellStyle name="Note 2 5 4" xfId="668" xr:uid="{00000000-0005-0000-0000-000084610000}"/>
    <cellStyle name="Note 2 5 4 2" xfId="669" xr:uid="{00000000-0005-0000-0000-000085610000}"/>
    <cellStyle name="Note 2 5 4 2 10" xfId="24843" xr:uid="{00000000-0005-0000-0000-000086610000}"/>
    <cellStyle name="Note 2 5 4 2 2" xfId="24844" xr:uid="{00000000-0005-0000-0000-000087610000}"/>
    <cellStyle name="Note 2 5 4 2 3" xfId="24845" xr:uid="{00000000-0005-0000-0000-000088610000}"/>
    <cellStyle name="Note 2 5 4 2 4" xfId="24846" xr:uid="{00000000-0005-0000-0000-000089610000}"/>
    <cellStyle name="Note 2 5 4 2 4 2" xfId="24847" xr:uid="{00000000-0005-0000-0000-00008A610000}"/>
    <cellStyle name="Note 2 5 4 2 4 2 2" xfId="24848" xr:uid="{00000000-0005-0000-0000-00008B610000}"/>
    <cellStyle name="Note 2 5 4 2 4 3" xfId="24849" xr:uid="{00000000-0005-0000-0000-00008C610000}"/>
    <cellStyle name="Note 2 5 4 2 5" xfId="24850" xr:uid="{00000000-0005-0000-0000-00008D610000}"/>
    <cellStyle name="Note 2 5 4 2 5 2" xfId="24851" xr:uid="{00000000-0005-0000-0000-00008E610000}"/>
    <cellStyle name="Note 2 5 4 2 5 2 2" xfId="24852" xr:uid="{00000000-0005-0000-0000-00008F610000}"/>
    <cellStyle name="Note 2 5 4 2 5 3" xfId="24853" xr:uid="{00000000-0005-0000-0000-000090610000}"/>
    <cellStyle name="Note 2 5 4 2 6" xfId="24854" xr:uid="{00000000-0005-0000-0000-000091610000}"/>
    <cellStyle name="Note 2 5 4 2 6 2" xfId="24855" xr:uid="{00000000-0005-0000-0000-000092610000}"/>
    <cellStyle name="Note 2 5 4 2 6 2 2" xfId="24856" xr:uid="{00000000-0005-0000-0000-000093610000}"/>
    <cellStyle name="Note 2 5 4 2 6 3" xfId="24857" xr:uid="{00000000-0005-0000-0000-000094610000}"/>
    <cellStyle name="Note 2 5 4 2 7" xfId="24858" xr:uid="{00000000-0005-0000-0000-000095610000}"/>
    <cellStyle name="Note 2 5 4 2 7 2" xfId="24859" xr:uid="{00000000-0005-0000-0000-000096610000}"/>
    <cellStyle name="Note 2 5 4 2 8" xfId="24860" xr:uid="{00000000-0005-0000-0000-000097610000}"/>
    <cellStyle name="Note 2 5 4 2 8 2" xfId="24861" xr:uid="{00000000-0005-0000-0000-000098610000}"/>
    <cellStyle name="Note 2 5 4 2 9" xfId="24862" xr:uid="{00000000-0005-0000-0000-000099610000}"/>
    <cellStyle name="Note 2 5 4 3" xfId="670" xr:uid="{00000000-0005-0000-0000-00009A610000}"/>
    <cellStyle name="Note 2 5 4 4" xfId="24863" xr:uid="{00000000-0005-0000-0000-00009B610000}"/>
    <cellStyle name="Note 2 5 4 4 2" xfId="24864" xr:uid="{00000000-0005-0000-0000-00009C610000}"/>
    <cellStyle name="Note 2 5 4 4 2 2" xfId="24865" xr:uid="{00000000-0005-0000-0000-00009D610000}"/>
    <cellStyle name="Note 2 5 4 4 3" xfId="24866" xr:uid="{00000000-0005-0000-0000-00009E610000}"/>
    <cellStyle name="Note 2 5 4 5" xfId="24867" xr:uid="{00000000-0005-0000-0000-00009F610000}"/>
    <cellStyle name="Note 2 5 4 5 2" xfId="24868" xr:uid="{00000000-0005-0000-0000-0000A0610000}"/>
    <cellStyle name="Note 2 5 4 5 2 2" xfId="24869" xr:uid="{00000000-0005-0000-0000-0000A1610000}"/>
    <cellStyle name="Note 2 5 4 5 3" xfId="24870" xr:uid="{00000000-0005-0000-0000-0000A2610000}"/>
    <cellStyle name="Note 2 5 5" xfId="24871" xr:uid="{00000000-0005-0000-0000-0000A3610000}"/>
    <cellStyle name="Note 2 5 5 2" xfId="24872" xr:uid="{00000000-0005-0000-0000-0000A4610000}"/>
    <cellStyle name="Note 2 5 5 3" xfId="24873" xr:uid="{00000000-0005-0000-0000-0000A5610000}"/>
    <cellStyle name="Note 2 5 5 3 2" xfId="24874" xr:uid="{00000000-0005-0000-0000-0000A6610000}"/>
    <cellStyle name="Note 2 5 5 3 3" xfId="24875" xr:uid="{00000000-0005-0000-0000-0000A7610000}"/>
    <cellStyle name="Note 2 5 5 4" xfId="24876" xr:uid="{00000000-0005-0000-0000-0000A8610000}"/>
    <cellStyle name="Note 2 5 5 4 2" xfId="24877" xr:uid="{00000000-0005-0000-0000-0000A9610000}"/>
    <cellStyle name="Note 2 5 5 4 2 2" xfId="24878" xr:uid="{00000000-0005-0000-0000-0000AA610000}"/>
    <cellStyle name="Note 2 5 5 4 3" xfId="24879" xr:uid="{00000000-0005-0000-0000-0000AB610000}"/>
    <cellStyle name="Note 2 5 5 5" xfId="24880" xr:uid="{00000000-0005-0000-0000-0000AC610000}"/>
    <cellStyle name="Note 2 5 5 5 2" xfId="24881" xr:uid="{00000000-0005-0000-0000-0000AD610000}"/>
    <cellStyle name="Note 2 5 5 5 2 2" xfId="24882" xr:uid="{00000000-0005-0000-0000-0000AE610000}"/>
    <cellStyle name="Note 2 5 5 5 3" xfId="24883" xr:uid="{00000000-0005-0000-0000-0000AF610000}"/>
    <cellStyle name="Note 2 5 5 6" xfId="24884" xr:uid="{00000000-0005-0000-0000-0000B0610000}"/>
    <cellStyle name="Note 2 5 5 6 2" xfId="24885" xr:uid="{00000000-0005-0000-0000-0000B1610000}"/>
    <cellStyle name="Note 2 5 5 6 2 2" xfId="24886" xr:uid="{00000000-0005-0000-0000-0000B2610000}"/>
    <cellStyle name="Note 2 5 5 6 3" xfId="24887" xr:uid="{00000000-0005-0000-0000-0000B3610000}"/>
    <cellStyle name="Note 2 5 5 7" xfId="24888" xr:uid="{00000000-0005-0000-0000-0000B4610000}"/>
    <cellStyle name="Note 2 5 5 7 2" xfId="24889" xr:uid="{00000000-0005-0000-0000-0000B5610000}"/>
    <cellStyle name="Note 2 5 5 8" xfId="24890" xr:uid="{00000000-0005-0000-0000-0000B6610000}"/>
    <cellStyle name="Note 2 5 5 8 2" xfId="24891" xr:uid="{00000000-0005-0000-0000-0000B7610000}"/>
    <cellStyle name="Note 2 5 5 9" xfId="24892" xr:uid="{00000000-0005-0000-0000-0000B8610000}"/>
    <cellStyle name="Note 2 5 6" xfId="24893" xr:uid="{00000000-0005-0000-0000-0000B9610000}"/>
    <cellStyle name="Note 2 5 6 2" xfId="24894" xr:uid="{00000000-0005-0000-0000-0000BA610000}"/>
    <cellStyle name="Note 2 5 6 3" xfId="24895" xr:uid="{00000000-0005-0000-0000-0000BB610000}"/>
    <cellStyle name="Note 2 5 7" xfId="24896" xr:uid="{00000000-0005-0000-0000-0000BC610000}"/>
    <cellStyle name="Note 2 5 8" xfId="24897" xr:uid="{00000000-0005-0000-0000-0000BD610000}"/>
    <cellStyle name="Note 2 5 8 2" xfId="24898" xr:uid="{00000000-0005-0000-0000-0000BE610000}"/>
    <cellStyle name="Note 2 5 8 2 2" xfId="24899" xr:uid="{00000000-0005-0000-0000-0000BF610000}"/>
    <cellStyle name="Note 2 5 8 3" xfId="24900" xr:uid="{00000000-0005-0000-0000-0000C0610000}"/>
    <cellStyle name="Note 2 5 8 4" xfId="24901" xr:uid="{00000000-0005-0000-0000-0000C1610000}"/>
    <cellStyle name="Note 2 5 8 5" xfId="24902" xr:uid="{00000000-0005-0000-0000-0000C2610000}"/>
    <cellStyle name="Note 2 5 9" xfId="24903" xr:uid="{00000000-0005-0000-0000-0000C3610000}"/>
    <cellStyle name="Note 2 5 9 2" xfId="24904" xr:uid="{00000000-0005-0000-0000-0000C4610000}"/>
    <cellStyle name="Note 2 5 9 2 2" xfId="24905" xr:uid="{00000000-0005-0000-0000-0000C5610000}"/>
    <cellStyle name="Note 2 5 9 3" xfId="24906" xr:uid="{00000000-0005-0000-0000-0000C6610000}"/>
    <cellStyle name="Note 2 6" xfId="671" xr:uid="{00000000-0005-0000-0000-0000C7610000}"/>
    <cellStyle name="Note 2 6 2" xfId="24907" xr:uid="{00000000-0005-0000-0000-0000C8610000}"/>
    <cellStyle name="Note 2 6 2 2" xfId="24908" xr:uid="{00000000-0005-0000-0000-0000C9610000}"/>
    <cellStyle name="Note 2 6 2 3" xfId="24909" xr:uid="{00000000-0005-0000-0000-0000CA610000}"/>
    <cellStyle name="Note 2 6 2 3 2" xfId="24910" xr:uid="{00000000-0005-0000-0000-0000CB610000}"/>
    <cellStyle name="Note 2 6 2 3 3" xfId="24911" xr:uid="{00000000-0005-0000-0000-0000CC610000}"/>
    <cellStyle name="Note 2 6 2 4" xfId="24912" xr:uid="{00000000-0005-0000-0000-0000CD610000}"/>
    <cellStyle name="Note 2 6 2 4 2" xfId="24913" xr:uid="{00000000-0005-0000-0000-0000CE610000}"/>
    <cellStyle name="Note 2 6 2 4 2 2" xfId="24914" xr:uid="{00000000-0005-0000-0000-0000CF610000}"/>
    <cellStyle name="Note 2 6 2 4 3" xfId="24915" xr:uid="{00000000-0005-0000-0000-0000D0610000}"/>
    <cellStyle name="Note 2 6 2 5" xfId="24916" xr:uid="{00000000-0005-0000-0000-0000D1610000}"/>
    <cellStyle name="Note 2 6 2 5 2" xfId="24917" xr:uid="{00000000-0005-0000-0000-0000D2610000}"/>
    <cellStyle name="Note 2 6 2 5 2 2" xfId="24918" xr:uid="{00000000-0005-0000-0000-0000D3610000}"/>
    <cellStyle name="Note 2 6 2 5 3" xfId="24919" xr:uid="{00000000-0005-0000-0000-0000D4610000}"/>
    <cellStyle name="Note 2 6 2 6" xfId="24920" xr:uid="{00000000-0005-0000-0000-0000D5610000}"/>
    <cellStyle name="Note 2 6 2 6 2" xfId="24921" xr:uid="{00000000-0005-0000-0000-0000D6610000}"/>
    <cellStyle name="Note 2 6 2 6 2 2" xfId="24922" xr:uid="{00000000-0005-0000-0000-0000D7610000}"/>
    <cellStyle name="Note 2 6 2 6 3" xfId="24923" xr:uid="{00000000-0005-0000-0000-0000D8610000}"/>
    <cellStyle name="Note 2 6 2 7" xfId="24924" xr:uid="{00000000-0005-0000-0000-0000D9610000}"/>
    <cellStyle name="Note 2 6 2 7 2" xfId="24925" xr:uid="{00000000-0005-0000-0000-0000DA610000}"/>
    <cellStyle name="Note 2 6 2 8" xfId="24926" xr:uid="{00000000-0005-0000-0000-0000DB610000}"/>
    <cellStyle name="Note 2 6 2 8 2" xfId="24927" xr:uid="{00000000-0005-0000-0000-0000DC610000}"/>
    <cellStyle name="Note 2 6 2 9" xfId="24928" xr:uid="{00000000-0005-0000-0000-0000DD610000}"/>
    <cellStyle name="Note 2 6 3" xfId="24929" xr:uid="{00000000-0005-0000-0000-0000DE610000}"/>
    <cellStyle name="Note 2 6 3 2" xfId="24930" xr:uid="{00000000-0005-0000-0000-0000DF610000}"/>
    <cellStyle name="Note 2 6 3 3" xfId="24931" xr:uid="{00000000-0005-0000-0000-0000E0610000}"/>
    <cellStyle name="Note 2 6 3 3 2" xfId="24932" xr:uid="{00000000-0005-0000-0000-0000E1610000}"/>
    <cellStyle name="Note 2 6 3 3 3" xfId="24933" xr:uid="{00000000-0005-0000-0000-0000E2610000}"/>
    <cellStyle name="Note 2 6 3 4" xfId="24934" xr:uid="{00000000-0005-0000-0000-0000E3610000}"/>
    <cellStyle name="Note 2 6 3 4 2" xfId="24935" xr:uid="{00000000-0005-0000-0000-0000E4610000}"/>
    <cellStyle name="Note 2 6 3 4 2 2" xfId="24936" xr:uid="{00000000-0005-0000-0000-0000E5610000}"/>
    <cellStyle name="Note 2 6 3 4 3" xfId="24937" xr:uid="{00000000-0005-0000-0000-0000E6610000}"/>
    <cellStyle name="Note 2 6 3 5" xfId="24938" xr:uid="{00000000-0005-0000-0000-0000E7610000}"/>
    <cellStyle name="Note 2 6 3 5 2" xfId="24939" xr:uid="{00000000-0005-0000-0000-0000E8610000}"/>
    <cellStyle name="Note 2 6 3 5 2 2" xfId="24940" xr:uid="{00000000-0005-0000-0000-0000E9610000}"/>
    <cellStyle name="Note 2 6 3 5 3" xfId="24941" xr:uid="{00000000-0005-0000-0000-0000EA610000}"/>
    <cellStyle name="Note 2 6 3 6" xfId="24942" xr:uid="{00000000-0005-0000-0000-0000EB610000}"/>
    <cellStyle name="Note 2 6 3 6 2" xfId="24943" xr:uid="{00000000-0005-0000-0000-0000EC610000}"/>
    <cellStyle name="Note 2 6 3 6 2 2" xfId="24944" xr:uid="{00000000-0005-0000-0000-0000ED610000}"/>
    <cellStyle name="Note 2 6 3 6 3" xfId="24945" xr:uid="{00000000-0005-0000-0000-0000EE610000}"/>
    <cellStyle name="Note 2 6 3 7" xfId="24946" xr:uid="{00000000-0005-0000-0000-0000EF610000}"/>
    <cellStyle name="Note 2 6 3 7 2" xfId="24947" xr:uid="{00000000-0005-0000-0000-0000F0610000}"/>
    <cellStyle name="Note 2 6 3 8" xfId="24948" xr:uid="{00000000-0005-0000-0000-0000F1610000}"/>
    <cellStyle name="Note 2 6 3 8 2" xfId="24949" xr:uid="{00000000-0005-0000-0000-0000F2610000}"/>
    <cellStyle name="Note 2 6 3 9" xfId="24950" xr:uid="{00000000-0005-0000-0000-0000F3610000}"/>
    <cellStyle name="Note 2 6 4" xfId="24951" xr:uid="{00000000-0005-0000-0000-0000F4610000}"/>
    <cellStyle name="Note 2 6 4 2" xfId="24952" xr:uid="{00000000-0005-0000-0000-0000F5610000}"/>
    <cellStyle name="Note 2 6 4 3" xfId="24953" xr:uid="{00000000-0005-0000-0000-0000F6610000}"/>
    <cellStyle name="Note 2 6 4 3 2" xfId="24954" xr:uid="{00000000-0005-0000-0000-0000F7610000}"/>
    <cellStyle name="Note 2 6 4 3 2 2" xfId="24955" xr:uid="{00000000-0005-0000-0000-0000F8610000}"/>
    <cellStyle name="Note 2 6 4 3 3" xfId="24956" xr:uid="{00000000-0005-0000-0000-0000F9610000}"/>
    <cellStyle name="Note 2 6 4 4" xfId="24957" xr:uid="{00000000-0005-0000-0000-0000FA610000}"/>
    <cellStyle name="Note 2 6 4 4 2" xfId="24958" xr:uid="{00000000-0005-0000-0000-0000FB610000}"/>
    <cellStyle name="Note 2 6 4 4 2 2" xfId="24959" xr:uid="{00000000-0005-0000-0000-0000FC610000}"/>
    <cellStyle name="Note 2 6 4 4 3" xfId="24960" xr:uid="{00000000-0005-0000-0000-0000FD610000}"/>
    <cellStyle name="Note 2 6 4 5" xfId="24961" xr:uid="{00000000-0005-0000-0000-0000FE610000}"/>
    <cellStyle name="Note 2 6 4 5 2" xfId="24962" xr:uid="{00000000-0005-0000-0000-0000FF610000}"/>
    <cellStyle name="Note 2 6 4 5 2 2" xfId="24963" xr:uid="{00000000-0005-0000-0000-000000620000}"/>
    <cellStyle name="Note 2 6 4 5 3" xfId="24964" xr:uid="{00000000-0005-0000-0000-000001620000}"/>
    <cellStyle name="Note 2 6 4 6" xfId="24965" xr:uid="{00000000-0005-0000-0000-000002620000}"/>
    <cellStyle name="Note 2 6 4 6 2" xfId="24966" xr:uid="{00000000-0005-0000-0000-000003620000}"/>
    <cellStyle name="Note 2 6 4 7" xfId="24967" xr:uid="{00000000-0005-0000-0000-000004620000}"/>
    <cellStyle name="Note 2 6 4 7 2" xfId="24968" xr:uid="{00000000-0005-0000-0000-000005620000}"/>
    <cellStyle name="Note 2 6 4 8" xfId="24969" xr:uid="{00000000-0005-0000-0000-000006620000}"/>
    <cellStyle name="Note 2 6 4 9" xfId="24970" xr:uid="{00000000-0005-0000-0000-000007620000}"/>
    <cellStyle name="Note 2 6 5" xfId="24971" xr:uid="{00000000-0005-0000-0000-000008620000}"/>
    <cellStyle name="Note 2 6 5 2" xfId="24972" xr:uid="{00000000-0005-0000-0000-000009620000}"/>
    <cellStyle name="Note 2 6 5 3" xfId="24973" xr:uid="{00000000-0005-0000-0000-00000A620000}"/>
    <cellStyle name="Note 2 6 6" xfId="24974" xr:uid="{00000000-0005-0000-0000-00000B620000}"/>
    <cellStyle name="Note 2 6 6 2" xfId="24975" xr:uid="{00000000-0005-0000-0000-00000C620000}"/>
    <cellStyle name="Note 2 6 6 2 2" xfId="24976" xr:uid="{00000000-0005-0000-0000-00000D620000}"/>
    <cellStyle name="Note 2 6 6 2 2 2" xfId="24977" xr:uid="{00000000-0005-0000-0000-00000E620000}"/>
    <cellStyle name="Note 2 6 6 2 3" xfId="24978" xr:uid="{00000000-0005-0000-0000-00000F620000}"/>
    <cellStyle name="Note 2 6 6 3" xfId="24979" xr:uid="{00000000-0005-0000-0000-000010620000}"/>
    <cellStyle name="Note 2 6 6 3 2" xfId="24980" xr:uid="{00000000-0005-0000-0000-000011620000}"/>
    <cellStyle name="Note 2 6 6 3 2 2" xfId="24981" xr:uid="{00000000-0005-0000-0000-000012620000}"/>
    <cellStyle name="Note 2 6 6 3 3" xfId="24982" xr:uid="{00000000-0005-0000-0000-000013620000}"/>
    <cellStyle name="Note 2 6 6 4" xfId="24983" xr:uid="{00000000-0005-0000-0000-000014620000}"/>
    <cellStyle name="Note 2 6 6 4 2" xfId="24984" xr:uid="{00000000-0005-0000-0000-000015620000}"/>
    <cellStyle name="Note 2 6 6 4 2 2" xfId="24985" xr:uid="{00000000-0005-0000-0000-000016620000}"/>
    <cellStyle name="Note 2 6 6 4 3" xfId="24986" xr:uid="{00000000-0005-0000-0000-000017620000}"/>
    <cellStyle name="Note 2 6 6 5" xfId="24987" xr:uid="{00000000-0005-0000-0000-000018620000}"/>
    <cellStyle name="Note 2 6 6 5 2" xfId="24988" xr:uid="{00000000-0005-0000-0000-000019620000}"/>
    <cellStyle name="Note 2 6 6 6" xfId="24989" xr:uid="{00000000-0005-0000-0000-00001A620000}"/>
    <cellStyle name="Note 2 6 6 6 2" xfId="24990" xr:uid="{00000000-0005-0000-0000-00001B620000}"/>
    <cellStyle name="Note 2 6 6 7" xfId="24991" xr:uid="{00000000-0005-0000-0000-00001C620000}"/>
    <cellStyle name="Note 2 6 7" xfId="24992" xr:uid="{00000000-0005-0000-0000-00001D620000}"/>
    <cellStyle name="Note 2 6 7 2" xfId="24993" xr:uid="{00000000-0005-0000-0000-00001E620000}"/>
    <cellStyle name="Note 2 6 7 2 2" xfId="24994" xr:uid="{00000000-0005-0000-0000-00001F620000}"/>
    <cellStyle name="Note 2 6 7 3" xfId="24995" xr:uid="{00000000-0005-0000-0000-000020620000}"/>
    <cellStyle name="Note 2 6 8" xfId="24996" xr:uid="{00000000-0005-0000-0000-000021620000}"/>
    <cellStyle name="Note 2 6 8 2" xfId="24997" xr:uid="{00000000-0005-0000-0000-000022620000}"/>
    <cellStyle name="Note 2 6 8 2 2" xfId="24998" xr:uid="{00000000-0005-0000-0000-000023620000}"/>
    <cellStyle name="Note 2 6 8 3" xfId="24999" xr:uid="{00000000-0005-0000-0000-000024620000}"/>
    <cellStyle name="Note 2 7" xfId="672" xr:uid="{00000000-0005-0000-0000-000025620000}"/>
    <cellStyle name="Note 2 7 10" xfId="25000" xr:uid="{00000000-0005-0000-0000-000026620000}"/>
    <cellStyle name="Note 2 7 2" xfId="673" xr:uid="{00000000-0005-0000-0000-000027620000}"/>
    <cellStyle name="Note 2 7 2 2" xfId="25001" xr:uid="{00000000-0005-0000-0000-000028620000}"/>
    <cellStyle name="Note 2 7 2 3" xfId="25002" xr:uid="{00000000-0005-0000-0000-000029620000}"/>
    <cellStyle name="Note 2 7 2 3 2" xfId="25003" xr:uid="{00000000-0005-0000-0000-00002A620000}"/>
    <cellStyle name="Note 2 7 2 3 3" xfId="25004" xr:uid="{00000000-0005-0000-0000-00002B620000}"/>
    <cellStyle name="Note 2 7 2 4" xfId="25005" xr:uid="{00000000-0005-0000-0000-00002C620000}"/>
    <cellStyle name="Note 2 7 2 4 2" xfId="25006" xr:uid="{00000000-0005-0000-0000-00002D620000}"/>
    <cellStyle name="Note 2 7 2 4 2 2" xfId="25007" xr:uid="{00000000-0005-0000-0000-00002E620000}"/>
    <cellStyle name="Note 2 7 2 4 3" xfId="25008" xr:uid="{00000000-0005-0000-0000-00002F620000}"/>
    <cellStyle name="Note 2 7 2 5" xfId="25009" xr:uid="{00000000-0005-0000-0000-000030620000}"/>
    <cellStyle name="Note 2 7 2 5 2" xfId="25010" xr:uid="{00000000-0005-0000-0000-000031620000}"/>
    <cellStyle name="Note 2 7 2 5 2 2" xfId="25011" xr:uid="{00000000-0005-0000-0000-000032620000}"/>
    <cellStyle name="Note 2 7 2 5 3" xfId="25012" xr:uid="{00000000-0005-0000-0000-000033620000}"/>
    <cellStyle name="Note 2 7 2 6" xfId="25013" xr:uid="{00000000-0005-0000-0000-000034620000}"/>
    <cellStyle name="Note 2 7 2 6 2" xfId="25014" xr:uid="{00000000-0005-0000-0000-000035620000}"/>
    <cellStyle name="Note 2 7 2 6 2 2" xfId="25015" xr:uid="{00000000-0005-0000-0000-000036620000}"/>
    <cellStyle name="Note 2 7 2 6 3" xfId="25016" xr:uid="{00000000-0005-0000-0000-000037620000}"/>
    <cellStyle name="Note 2 7 2 7" xfId="25017" xr:uid="{00000000-0005-0000-0000-000038620000}"/>
    <cellStyle name="Note 2 7 2 7 2" xfId="25018" xr:uid="{00000000-0005-0000-0000-000039620000}"/>
    <cellStyle name="Note 2 7 2 8" xfId="25019" xr:uid="{00000000-0005-0000-0000-00003A620000}"/>
    <cellStyle name="Note 2 7 2 8 2" xfId="25020" xr:uid="{00000000-0005-0000-0000-00003B620000}"/>
    <cellStyle name="Note 2 7 2 9" xfId="25021" xr:uid="{00000000-0005-0000-0000-00003C620000}"/>
    <cellStyle name="Note 2 7 3" xfId="674" xr:uid="{00000000-0005-0000-0000-00003D620000}"/>
    <cellStyle name="Note 2 7 4" xfId="25022" xr:uid="{00000000-0005-0000-0000-00003E620000}"/>
    <cellStyle name="Note 2 7 4 2" xfId="25023" xr:uid="{00000000-0005-0000-0000-00003F620000}"/>
    <cellStyle name="Note 2 7 4 3" xfId="25024" xr:uid="{00000000-0005-0000-0000-000040620000}"/>
    <cellStyle name="Note 2 7 5" xfId="25025" xr:uid="{00000000-0005-0000-0000-000041620000}"/>
    <cellStyle name="Note 2 7 5 2" xfId="25026" xr:uid="{00000000-0005-0000-0000-000042620000}"/>
    <cellStyle name="Note 2 7 5 2 2" xfId="25027" xr:uid="{00000000-0005-0000-0000-000043620000}"/>
    <cellStyle name="Note 2 7 5 3" xfId="25028" xr:uid="{00000000-0005-0000-0000-000044620000}"/>
    <cellStyle name="Note 2 7 6" xfId="25029" xr:uid="{00000000-0005-0000-0000-000045620000}"/>
    <cellStyle name="Note 2 7 6 2" xfId="25030" xr:uid="{00000000-0005-0000-0000-000046620000}"/>
    <cellStyle name="Note 2 7 6 2 2" xfId="25031" xr:uid="{00000000-0005-0000-0000-000047620000}"/>
    <cellStyle name="Note 2 7 6 3" xfId="25032" xr:uid="{00000000-0005-0000-0000-000048620000}"/>
    <cellStyle name="Note 2 7 7" xfId="25033" xr:uid="{00000000-0005-0000-0000-000049620000}"/>
    <cellStyle name="Note 2 7 7 2" xfId="25034" xr:uid="{00000000-0005-0000-0000-00004A620000}"/>
    <cellStyle name="Note 2 7 7 2 2" xfId="25035" xr:uid="{00000000-0005-0000-0000-00004B620000}"/>
    <cellStyle name="Note 2 7 7 3" xfId="25036" xr:uid="{00000000-0005-0000-0000-00004C620000}"/>
    <cellStyle name="Note 2 7 8" xfId="25037" xr:uid="{00000000-0005-0000-0000-00004D620000}"/>
    <cellStyle name="Note 2 7 8 2" xfId="25038" xr:uid="{00000000-0005-0000-0000-00004E620000}"/>
    <cellStyle name="Note 2 7 9" xfId="25039" xr:uid="{00000000-0005-0000-0000-00004F620000}"/>
    <cellStyle name="Note 2 7 9 2" xfId="25040" xr:uid="{00000000-0005-0000-0000-000050620000}"/>
    <cellStyle name="Note 2 8" xfId="675" xr:uid="{00000000-0005-0000-0000-000051620000}"/>
    <cellStyle name="Note 2 8 2" xfId="676" xr:uid="{00000000-0005-0000-0000-000052620000}"/>
    <cellStyle name="Note 2 8 2 10" xfId="25041" xr:uid="{00000000-0005-0000-0000-000053620000}"/>
    <cellStyle name="Note 2 8 2 2" xfId="25042" xr:uid="{00000000-0005-0000-0000-000054620000}"/>
    <cellStyle name="Note 2 8 2 3" xfId="25043" xr:uid="{00000000-0005-0000-0000-000055620000}"/>
    <cellStyle name="Note 2 8 2 4" xfId="25044" xr:uid="{00000000-0005-0000-0000-000056620000}"/>
    <cellStyle name="Note 2 8 2 4 2" xfId="25045" xr:uid="{00000000-0005-0000-0000-000057620000}"/>
    <cellStyle name="Note 2 8 2 4 2 2" xfId="25046" xr:uid="{00000000-0005-0000-0000-000058620000}"/>
    <cellStyle name="Note 2 8 2 4 3" xfId="25047" xr:uid="{00000000-0005-0000-0000-000059620000}"/>
    <cellStyle name="Note 2 8 2 5" xfId="25048" xr:uid="{00000000-0005-0000-0000-00005A620000}"/>
    <cellStyle name="Note 2 8 2 5 2" xfId="25049" xr:uid="{00000000-0005-0000-0000-00005B620000}"/>
    <cellStyle name="Note 2 8 2 5 2 2" xfId="25050" xr:uid="{00000000-0005-0000-0000-00005C620000}"/>
    <cellStyle name="Note 2 8 2 5 3" xfId="25051" xr:uid="{00000000-0005-0000-0000-00005D620000}"/>
    <cellStyle name="Note 2 8 2 6" xfId="25052" xr:uid="{00000000-0005-0000-0000-00005E620000}"/>
    <cellStyle name="Note 2 8 2 6 2" xfId="25053" xr:uid="{00000000-0005-0000-0000-00005F620000}"/>
    <cellStyle name="Note 2 8 2 6 2 2" xfId="25054" xr:uid="{00000000-0005-0000-0000-000060620000}"/>
    <cellStyle name="Note 2 8 2 6 3" xfId="25055" xr:uid="{00000000-0005-0000-0000-000061620000}"/>
    <cellStyle name="Note 2 8 2 7" xfId="25056" xr:uid="{00000000-0005-0000-0000-000062620000}"/>
    <cellStyle name="Note 2 8 2 7 2" xfId="25057" xr:uid="{00000000-0005-0000-0000-000063620000}"/>
    <cellStyle name="Note 2 8 2 8" xfId="25058" xr:uid="{00000000-0005-0000-0000-000064620000}"/>
    <cellStyle name="Note 2 8 2 8 2" xfId="25059" xr:uid="{00000000-0005-0000-0000-000065620000}"/>
    <cellStyle name="Note 2 8 2 9" xfId="25060" xr:uid="{00000000-0005-0000-0000-000066620000}"/>
    <cellStyle name="Note 2 8 3" xfId="677" xr:uid="{00000000-0005-0000-0000-000067620000}"/>
    <cellStyle name="Note 2 8 4" xfId="25061" xr:uid="{00000000-0005-0000-0000-000068620000}"/>
    <cellStyle name="Note 2 8 4 2" xfId="25062" xr:uid="{00000000-0005-0000-0000-000069620000}"/>
    <cellStyle name="Note 2 8 4 2 2" xfId="25063" xr:uid="{00000000-0005-0000-0000-00006A620000}"/>
    <cellStyle name="Note 2 8 4 3" xfId="25064" xr:uid="{00000000-0005-0000-0000-00006B620000}"/>
    <cellStyle name="Note 2 8 5" xfId="25065" xr:uid="{00000000-0005-0000-0000-00006C620000}"/>
    <cellStyle name="Note 2 8 5 2" xfId="25066" xr:uid="{00000000-0005-0000-0000-00006D620000}"/>
    <cellStyle name="Note 2 8 5 2 2" xfId="25067" xr:uid="{00000000-0005-0000-0000-00006E620000}"/>
    <cellStyle name="Note 2 8 5 3" xfId="25068" xr:uid="{00000000-0005-0000-0000-00006F620000}"/>
    <cellStyle name="Note 2 9" xfId="25069" xr:uid="{00000000-0005-0000-0000-000070620000}"/>
    <cellStyle name="Note 2 9 2" xfId="25070" xr:uid="{00000000-0005-0000-0000-000071620000}"/>
    <cellStyle name="Note 2 9 3" xfId="25071" xr:uid="{00000000-0005-0000-0000-000072620000}"/>
    <cellStyle name="Note 2 9 3 2" xfId="25072" xr:uid="{00000000-0005-0000-0000-000073620000}"/>
    <cellStyle name="Note 2 9 3 3" xfId="25073" xr:uid="{00000000-0005-0000-0000-000074620000}"/>
    <cellStyle name="Note 2 9 4" xfId="25074" xr:uid="{00000000-0005-0000-0000-000075620000}"/>
    <cellStyle name="Note 2 9 4 2" xfId="25075" xr:uid="{00000000-0005-0000-0000-000076620000}"/>
    <cellStyle name="Note 2 9 4 2 2" xfId="25076" xr:uid="{00000000-0005-0000-0000-000077620000}"/>
    <cellStyle name="Note 2 9 4 3" xfId="25077" xr:uid="{00000000-0005-0000-0000-000078620000}"/>
    <cellStyle name="Note 2 9 5" xfId="25078" xr:uid="{00000000-0005-0000-0000-000079620000}"/>
    <cellStyle name="Note 2 9 5 2" xfId="25079" xr:uid="{00000000-0005-0000-0000-00007A620000}"/>
    <cellStyle name="Note 2 9 5 2 2" xfId="25080" xr:uid="{00000000-0005-0000-0000-00007B620000}"/>
    <cellStyle name="Note 2 9 5 3" xfId="25081" xr:uid="{00000000-0005-0000-0000-00007C620000}"/>
    <cellStyle name="Note 2 9 6" xfId="25082" xr:uid="{00000000-0005-0000-0000-00007D620000}"/>
    <cellStyle name="Note 2 9 6 2" xfId="25083" xr:uid="{00000000-0005-0000-0000-00007E620000}"/>
    <cellStyle name="Note 2 9 6 2 2" xfId="25084" xr:uid="{00000000-0005-0000-0000-00007F620000}"/>
    <cellStyle name="Note 2 9 6 3" xfId="25085" xr:uid="{00000000-0005-0000-0000-000080620000}"/>
    <cellStyle name="Note 2 9 7" xfId="25086" xr:uid="{00000000-0005-0000-0000-000081620000}"/>
    <cellStyle name="Note 2 9 7 2" xfId="25087" xr:uid="{00000000-0005-0000-0000-000082620000}"/>
    <cellStyle name="Note 2 9 8" xfId="25088" xr:uid="{00000000-0005-0000-0000-000083620000}"/>
    <cellStyle name="Note 2 9 8 2" xfId="25089" xr:uid="{00000000-0005-0000-0000-000084620000}"/>
    <cellStyle name="Note 2 9 9" xfId="25090" xr:uid="{00000000-0005-0000-0000-000085620000}"/>
    <cellStyle name="Note 3" xfId="25091" xr:uid="{00000000-0005-0000-0000-000086620000}"/>
    <cellStyle name="Output" xfId="25667" builtinId="21" customBuiltin="1"/>
    <cellStyle name="Output 2" xfId="25092" xr:uid="{00000000-0005-0000-0000-000088620000}"/>
    <cellStyle name="Percent" xfId="25706" builtinId="5"/>
    <cellStyle name="Percent 10" xfId="678" xr:uid="{00000000-0005-0000-0000-000089620000}"/>
    <cellStyle name="Percent 10 2" xfId="679" xr:uid="{00000000-0005-0000-0000-00008A620000}"/>
    <cellStyle name="Percent 10 2 2" xfId="25093" xr:uid="{00000000-0005-0000-0000-00008B620000}"/>
    <cellStyle name="Percent 10 2 2 2" xfId="25094" xr:uid="{00000000-0005-0000-0000-00008C620000}"/>
    <cellStyle name="Percent 10 2 3" xfId="25095" xr:uid="{00000000-0005-0000-0000-00008D620000}"/>
    <cellStyle name="Percent 10 2 4" xfId="25096" xr:uid="{00000000-0005-0000-0000-00008E620000}"/>
    <cellStyle name="Percent 10 3" xfId="680" xr:uid="{00000000-0005-0000-0000-00008F620000}"/>
    <cellStyle name="Percent 10 3 2" xfId="681" xr:uid="{00000000-0005-0000-0000-000090620000}"/>
    <cellStyle name="Percent 10 3 2 2" xfId="25578" xr:uid="{00000000-0005-0000-0000-000091620000}"/>
    <cellStyle name="Percent 10 3 3" xfId="682" xr:uid="{00000000-0005-0000-0000-000092620000}"/>
    <cellStyle name="Percent 10 3 3 2" xfId="25097" xr:uid="{00000000-0005-0000-0000-000093620000}"/>
    <cellStyle name="Percent 10 3 4" xfId="25098" xr:uid="{00000000-0005-0000-0000-000094620000}"/>
    <cellStyle name="Percent 10 3 5" xfId="25099" xr:uid="{00000000-0005-0000-0000-000095620000}"/>
    <cellStyle name="Percent 10 3 6" xfId="25100" xr:uid="{00000000-0005-0000-0000-000096620000}"/>
    <cellStyle name="Percent 10 4" xfId="683" xr:uid="{00000000-0005-0000-0000-000097620000}"/>
    <cellStyle name="Percent 10 4 2" xfId="684" xr:uid="{00000000-0005-0000-0000-000098620000}"/>
    <cellStyle name="Percent 10 4 2 2" xfId="25579" xr:uid="{00000000-0005-0000-0000-000099620000}"/>
    <cellStyle name="Percent 10 4 3" xfId="685" xr:uid="{00000000-0005-0000-0000-00009A620000}"/>
    <cellStyle name="Percent 10 5" xfId="25101" xr:uid="{00000000-0005-0000-0000-00009B620000}"/>
    <cellStyle name="Percent 10 6" xfId="25102" xr:uid="{00000000-0005-0000-0000-00009C620000}"/>
    <cellStyle name="Percent 11" xfId="686" xr:uid="{00000000-0005-0000-0000-00009D620000}"/>
    <cellStyle name="Percent 11 2" xfId="687" xr:uid="{00000000-0005-0000-0000-00009E620000}"/>
    <cellStyle name="Percent 11 2 2" xfId="25103" xr:uid="{00000000-0005-0000-0000-00009F620000}"/>
    <cellStyle name="Percent 11 2 2 2" xfId="25104" xr:uid="{00000000-0005-0000-0000-0000A0620000}"/>
    <cellStyle name="Percent 11 2 3" xfId="25105" xr:uid="{00000000-0005-0000-0000-0000A1620000}"/>
    <cellStyle name="Percent 11 2 4" xfId="25106" xr:uid="{00000000-0005-0000-0000-0000A2620000}"/>
    <cellStyle name="Percent 11 3" xfId="688" xr:uid="{00000000-0005-0000-0000-0000A3620000}"/>
    <cellStyle name="Percent 11 3 2" xfId="689" xr:uid="{00000000-0005-0000-0000-0000A4620000}"/>
    <cellStyle name="Percent 11 3 2 2" xfId="25580" xr:uid="{00000000-0005-0000-0000-0000A5620000}"/>
    <cellStyle name="Percent 11 3 3" xfId="690" xr:uid="{00000000-0005-0000-0000-0000A6620000}"/>
    <cellStyle name="Percent 11 3 3 2" xfId="25107" xr:uid="{00000000-0005-0000-0000-0000A7620000}"/>
    <cellStyle name="Percent 11 3 4" xfId="25108" xr:uid="{00000000-0005-0000-0000-0000A8620000}"/>
    <cellStyle name="Percent 11 3 5" xfId="25109" xr:uid="{00000000-0005-0000-0000-0000A9620000}"/>
    <cellStyle name="Percent 11 3 6" xfId="25110" xr:uid="{00000000-0005-0000-0000-0000AA620000}"/>
    <cellStyle name="Percent 11 4" xfId="691" xr:uid="{00000000-0005-0000-0000-0000AB620000}"/>
    <cellStyle name="Percent 11 4 2" xfId="692" xr:uid="{00000000-0005-0000-0000-0000AC620000}"/>
    <cellStyle name="Percent 11 4 2 2" xfId="25581" xr:uid="{00000000-0005-0000-0000-0000AD620000}"/>
    <cellStyle name="Percent 11 4 3" xfId="693" xr:uid="{00000000-0005-0000-0000-0000AE620000}"/>
    <cellStyle name="Percent 11 5" xfId="25111" xr:uid="{00000000-0005-0000-0000-0000AF620000}"/>
    <cellStyle name="Percent 11 6" xfId="25112" xr:uid="{00000000-0005-0000-0000-0000B0620000}"/>
    <cellStyle name="Percent 12" xfId="694" xr:uid="{00000000-0005-0000-0000-0000B1620000}"/>
    <cellStyle name="Percent 12 10" xfId="25113" xr:uid="{00000000-0005-0000-0000-0000B2620000}"/>
    <cellStyle name="Percent 12 10 2" xfId="25114" xr:uid="{00000000-0005-0000-0000-0000B3620000}"/>
    <cellStyle name="Percent 12 10 2 2" xfId="25115" xr:uid="{00000000-0005-0000-0000-0000B4620000}"/>
    <cellStyle name="Percent 12 10 3" xfId="25116" xr:uid="{00000000-0005-0000-0000-0000B5620000}"/>
    <cellStyle name="Percent 12 11" xfId="25117" xr:uid="{00000000-0005-0000-0000-0000B6620000}"/>
    <cellStyle name="Percent 12 11 2" xfId="25118" xr:uid="{00000000-0005-0000-0000-0000B7620000}"/>
    <cellStyle name="Percent 12 11 2 2" xfId="25119" xr:uid="{00000000-0005-0000-0000-0000B8620000}"/>
    <cellStyle name="Percent 12 11 3" xfId="25120" xr:uid="{00000000-0005-0000-0000-0000B9620000}"/>
    <cellStyle name="Percent 12 2" xfId="695" xr:uid="{00000000-0005-0000-0000-0000BA620000}"/>
    <cellStyle name="Percent 12 2 2" xfId="25121" xr:uid="{00000000-0005-0000-0000-0000BB620000}"/>
    <cellStyle name="Percent 12 2 2 2" xfId="25122" xr:uid="{00000000-0005-0000-0000-0000BC620000}"/>
    <cellStyle name="Percent 12 2 2 3" xfId="25123" xr:uid="{00000000-0005-0000-0000-0000BD620000}"/>
    <cellStyle name="Percent 12 2 2 3 2" xfId="25124" xr:uid="{00000000-0005-0000-0000-0000BE620000}"/>
    <cellStyle name="Percent 12 2 2 3 3" xfId="25125" xr:uid="{00000000-0005-0000-0000-0000BF620000}"/>
    <cellStyle name="Percent 12 2 2 4" xfId="25126" xr:uid="{00000000-0005-0000-0000-0000C0620000}"/>
    <cellStyle name="Percent 12 2 2 4 2" xfId="25127" xr:uid="{00000000-0005-0000-0000-0000C1620000}"/>
    <cellStyle name="Percent 12 2 2 4 2 2" xfId="25128" xr:uid="{00000000-0005-0000-0000-0000C2620000}"/>
    <cellStyle name="Percent 12 2 2 4 3" xfId="25129" xr:uid="{00000000-0005-0000-0000-0000C3620000}"/>
    <cellStyle name="Percent 12 2 2 5" xfId="25130" xr:uid="{00000000-0005-0000-0000-0000C4620000}"/>
    <cellStyle name="Percent 12 2 2 5 2" xfId="25131" xr:uid="{00000000-0005-0000-0000-0000C5620000}"/>
    <cellStyle name="Percent 12 2 2 5 2 2" xfId="25132" xr:uid="{00000000-0005-0000-0000-0000C6620000}"/>
    <cellStyle name="Percent 12 2 2 5 3" xfId="25133" xr:uid="{00000000-0005-0000-0000-0000C7620000}"/>
    <cellStyle name="Percent 12 2 2 6" xfId="25134" xr:uid="{00000000-0005-0000-0000-0000C8620000}"/>
    <cellStyle name="Percent 12 2 2 6 2" xfId="25135" xr:uid="{00000000-0005-0000-0000-0000C9620000}"/>
    <cellStyle name="Percent 12 2 2 6 2 2" xfId="25136" xr:uid="{00000000-0005-0000-0000-0000CA620000}"/>
    <cellStyle name="Percent 12 2 2 6 3" xfId="25137" xr:uid="{00000000-0005-0000-0000-0000CB620000}"/>
    <cellStyle name="Percent 12 2 2 7" xfId="25138" xr:uid="{00000000-0005-0000-0000-0000CC620000}"/>
    <cellStyle name="Percent 12 2 2 7 2" xfId="25139" xr:uid="{00000000-0005-0000-0000-0000CD620000}"/>
    <cellStyle name="Percent 12 2 2 8" xfId="25140" xr:uid="{00000000-0005-0000-0000-0000CE620000}"/>
    <cellStyle name="Percent 12 2 2 8 2" xfId="25141" xr:uid="{00000000-0005-0000-0000-0000CF620000}"/>
    <cellStyle name="Percent 12 2 2 9" xfId="25142" xr:uid="{00000000-0005-0000-0000-0000D0620000}"/>
    <cellStyle name="Percent 12 2 3" xfId="25143" xr:uid="{00000000-0005-0000-0000-0000D1620000}"/>
    <cellStyle name="Percent 12 2 3 2" xfId="25144" xr:uid="{00000000-0005-0000-0000-0000D2620000}"/>
    <cellStyle name="Percent 12 2 3 3" xfId="25145" xr:uid="{00000000-0005-0000-0000-0000D3620000}"/>
    <cellStyle name="Percent 12 2 3 3 2" xfId="25146" xr:uid="{00000000-0005-0000-0000-0000D4620000}"/>
    <cellStyle name="Percent 12 2 3 3 3" xfId="25147" xr:uid="{00000000-0005-0000-0000-0000D5620000}"/>
    <cellStyle name="Percent 12 2 3 4" xfId="25148" xr:uid="{00000000-0005-0000-0000-0000D6620000}"/>
    <cellStyle name="Percent 12 2 3 4 2" xfId="25149" xr:uid="{00000000-0005-0000-0000-0000D7620000}"/>
    <cellStyle name="Percent 12 2 3 4 2 2" xfId="25150" xr:uid="{00000000-0005-0000-0000-0000D8620000}"/>
    <cellStyle name="Percent 12 2 3 4 3" xfId="25151" xr:uid="{00000000-0005-0000-0000-0000D9620000}"/>
    <cellStyle name="Percent 12 2 3 5" xfId="25152" xr:uid="{00000000-0005-0000-0000-0000DA620000}"/>
    <cellStyle name="Percent 12 2 3 5 2" xfId="25153" xr:uid="{00000000-0005-0000-0000-0000DB620000}"/>
    <cellStyle name="Percent 12 2 3 5 2 2" xfId="25154" xr:uid="{00000000-0005-0000-0000-0000DC620000}"/>
    <cellStyle name="Percent 12 2 3 5 3" xfId="25155" xr:uid="{00000000-0005-0000-0000-0000DD620000}"/>
    <cellStyle name="Percent 12 2 3 6" xfId="25156" xr:uid="{00000000-0005-0000-0000-0000DE620000}"/>
    <cellStyle name="Percent 12 2 3 6 2" xfId="25157" xr:uid="{00000000-0005-0000-0000-0000DF620000}"/>
    <cellStyle name="Percent 12 2 3 6 2 2" xfId="25158" xr:uid="{00000000-0005-0000-0000-0000E0620000}"/>
    <cellStyle name="Percent 12 2 3 6 3" xfId="25159" xr:uid="{00000000-0005-0000-0000-0000E1620000}"/>
    <cellStyle name="Percent 12 2 3 7" xfId="25160" xr:uid="{00000000-0005-0000-0000-0000E2620000}"/>
    <cellStyle name="Percent 12 2 3 7 2" xfId="25161" xr:uid="{00000000-0005-0000-0000-0000E3620000}"/>
    <cellStyle name="Percent 12 2 3 8" xfId="25162" xr:uid="{00000000-0005-0000-0000-0000E4620000}"/>
    <cellStyle name="Percent 12 2 3 8 2" xfId="25163" xr:uid="{00000000-0005-0000-0000-0000E5620000}"/>
    <cellStyle name="Percent 12 2 3 9" xfId="25164" xr:uid="{00000000-0005-0000-0000-0000E6620000}"/>
    <cellStyle name="Percent 12 2 4" xfId="25165" xr:uid="{00000000-0005-0000-0000-0000E7620000}"/>
    <cellStyle name="Percent 12 2 4 2" xfId="25166" xr:uid="{00000000-0005-0000-0000-0000E8620000}"/>
    <cellStyle name="Percent 12 2 4 3" xfId="25167" xr:uid="{00000000-0005-0000-0000-0000E9620000}"/>
    <cellStyle name="Percent 12 2 4 3 2" xfId="25168" xr:uid="{00000000-0005-0000-0000-0000EA620000}"/>
    <cellStyle name="Percent 12 2 4 3 2 2" xfId="25169" xr:uid="{00000000-0005-0000-0000-0000EB620000}"/>
    <cellStyle name="Percent 12 2 4 3 3" xfId="25170" xr:uid="{00000000-0005-0000-0000-0000EC620000}"/>
    <cellStyle name="Percent 12 2 4 4" xfId="25171" xr:uid="{00000000-0005-0000-0000-0000ED620000}"/>
    <cellStyle name="Percent 12 2 4 4 2" xfId="25172" xr:uid="{00000000-0005-0000-0000-0000EE620000}"/>
    <cellStyle name="Percent 12 2 4 4 2 2" xfId="25173" xr:uid="{00000000-0005-0000-0000-0000EF620000}"/>
    <cellStyle name="Percent 12 2 4 4 3" xfId="25174" xr:uid="{00000000-0005-0000-0000-0000F0620000}"/>
    <cellStyle name="Percent 12 2 4 5" xfId="25175" xr:uid="{00000000-0005-0000-0000-0000F1620000}"/>
    <cellStyle name="Percent 12 2 4 5 2" xfId="25176" xr:uid="{00000000-0005-0000-0000-0000F2620000}"/>
    <cellStyle name="Percent 12 2 4 5 2 2" xfId="25177" xr:uid="{00000000-0005-0000-0000-0000F3620000}"/>
    <cellStyle name="Percent 12 2 4 5 3" xfId="25178" xr:uid="{00000000-0005-0000-0000-0000F4620000}"/>
    <cellStyle name="Percent 12 2 4 6" xfId="25179" xr:uid="{00000000-0005-0000-0000-0000F5620000}"/>
    <cellStyle name="Percent 12 2 4 6 2" xfId="25180" xr:uid="{00000000-0005-0000-0000-0000F6620000}"/>
    <cellStyle name="Percent 12 2 4 7" xfId="25181" xr:uid="{00000000-0005-0000-0000-0000F7620000}"/>
    <cellStyle name="Percent 12 2 4 7 2" xfId="25182" xr:uid="{00000000-0005-0000-0000-0000F8620000}"/>
    <cellStyle name="Percent 12 2 4 8" xfId="25183" xr:uid="{00000000-0005-0000-0000-0000F9620000}"/>
    <cellStyle name="Percent 12 2 4 9" xfId="25184" xr:uid="{00000000-0005-0000-0000-0000FA620000}"/>
    <cellStyle name="Percent 12 2 5" xfId="25185" xr:uid="{00000000-0005-0000-0000-0000FB620000}"/>
    <cellStyle name="Percent 12 2 5 2" xfId="25186" xr:uid="{00000000-0005-0000-0000-0000FC620000}"/>
    <cellStyle name="Percent 12 2 5 3" xfId="25187" xr:uid="{00000000-0005-0000-0000-0000FD620000}"/>
    <cellStyle name="Percent 12 2 6" xfId="25188" xr:uid="{00000000-0005-0000-0000-0000FE620000}"/>
    <cellStyle name="Percent 12 2 6 2" xfId="25189" xr:uid="{00000000-0005-0000-0000-0000FF620000}"/>
    <cellStyle name="Percent 12 2 6 2 2" xfId="25190" xr:uid="{00000000-0005-0000-0000-000000630000}"/>
    <cellStyle name="Percent 12 2 6 2 2 2" xfId="25191" xr:uid="{00000000-0005-0000-0000-000001630000}"/>
    <cellStyle name="Percent 12 2 6 2 3" xfId="25192" xr:uid="{00000000-0005-0000-0000-000002630000}"/>
    <cellStyle name="Percent 12 2 6 3" xfId="25193" xr:uid="{00000000-0005-0000-0000-000003630000}"/>
    <cellStyle name="Percent 12 2 6 3 2" xfId="25194" xr:uid="{00000000-0005-0000-0000-000004630000}"/>
    <cellStyle name="Percent 12 2 6 3 2 2" xfId="25195" xr:uid="{00000000-0005-0000-0000-000005630000}"/>
    <cellStyle name="Percent 12 2 6 3 3" xfId="25196" xr:uid="{00000000-0005-0000-0000-000006630000}"/>
    <cellStyle name="Percent 12 2 6 4" xfId="25197" xr:uid="{00000000-0005-0000-0000-000007630000}"/>
    <cellStyle name="Percent 12 2 6 4 2" xfId="25198" xr:uid="{00000000-0005-0000-0000-000008630000}"/>
    <cellStyle name="Percent 12 2 6 4 2 2" xfId="25199" xr:uid="{00000000-0005-0000-0000-000009630000}"/>
    <cellStyle name="Percent 12 2 6 4 3" xfId="25200" xr:uid="{00000000-0005-0000-0000-00000A630000}"/>
    <cellStyle name="Percent 12 2 6 5" xfId="25201" xr:uid="{00000000-0005-0000-0000-00000B630000}"/>
    <cellStyle name="Percent 12 2 6 5 2" xfId="25202" xr:uid="{00000000-0005-0000-0000-00000C630000}"/>
    <cellStyle name="Percent 12 2 6 6" xfId="25203" xr:uid="{00000000-0005-0000-0000-00000D630000}"/>
    <cellStyle name="Percent 12 2 6 6 2" xfId="25204" xr:uid="{00000000-0005-0000-0000-00000E630000}"/>
    <cellStyle name="Percent 12 2 6 7" xfId="25205" xr:uid="{00000000-0005-0000-0000-00000F630000}"/>
    <cellStyle name="Percent 12 2 7" xfId="25206" xr:uid="{00000000-0005-0000-0000-000010630000}"/>
    <cellStyle name="Percent 12 2 7 2" xfId="25207" xr:uid="{00000000-0005-0000-0000-000011630000}"/>
    <cellStyle name="Percent 12 2 7 2 2" xfId="25208" xr:uid="{00000000-0005-0000-0000-000012630000}"/>
    <cellStyle name="Percent 12 2 7 3" xfId="25209" xr:uid="{00000000-0005-0000-0000-000013630000}"/>
    <cellStyle name="Percent 12 2 8" xfId="25210" xr:uid="{00000000-0005-0000-0000-000014630000}"/>
    <cellStyle name="Percent 12 2 8 2" xfId="25211" xr:uid="{00000000-0005-0000-0000-000015630000}"/>
    <cellStyle name="Percent 12 2 8 2 2" xfId="25212" xr:uid="{00000000-0005-0000-0000-000016630000}"/>
    <cellStyle name="Percent 12 2 8 3" xfId="25213" xr:uid="{00000000-0005-0000-0000-000017630000}"/>
    <cellStyle name="Percent 12 3" xfId="25214" xr:uid="{00000000-0005-0000-0000-000018630000}"/>
    <cellStyle name="Percent 12 3 10" xfId="25215" xr:uid="{00000000-0005-0000-0000-000019630000}"/>
    <cellStyle name="Percent 12 3 2" xfId="25216" xr:uid="{00000000-0005-0000-0000-00001A630000}"/>
    <cellStyle name="Percent 12 3 2 2" xfId="25217" xr:uid="{00000000-0005-0000-0000-00001B630000}"/>
    <cellStyle name="Percent 12 3 2 3" xfId="25218" xr:uid="{00000000-0005-0000-0000-00001C630000}"/>
    <cellStyle name="Percent 12 3 2 3 2" xfId="25219" xr:uid="{00000000-0005-0000-0000-00001D630000}"/>
    <cellStyle name="Percent 12 3 2 3 3" xfId="25220" xr:uid="{00000000-0005-0000-0000-00001E630000}"/>
    <cellStyle name="Percent 12 3 2 4" xfId="25221" xr:uid="{00000000-0005-0000-0000-00001F630000}"/>
    <cellStyle name="Percent 12 3 2 4 2" xfId="25222" xr:uid="{00000000-0005-0000-0000-000020630000}"/>
    <cellStyle name="Percent 12 3 2 4 2 2" xfId="25223" xr:uid="{00000000-0005-0000-0000-000021630000}"/>
    <cellStyle name="Percent 12 3 2 4 3" xfId="25224" xr:uid="{00000000-0005-0000-0000-000022630000}"/>
    <cellStyle name="Percent 12 3 2 5" xfId="25225" xr:uid="{00000000-0005-0000-0000-000023630000}"/>
    <cellStyle name="Percent 12 3 2 5 2" xfId="25226" xr:uid="{00000000-0005-0000-0000-000024630000}"/>
    <cellStyle name="Percent 12 3 2 5 2 2" xfId="25227" xr:uid="{00000000-0005-0000-0000-000025630000}"/>
    <cellStyle name="Percent 12 3 2 5 3" xfId="25228" xr:uid="{00000000-0005-0000-0000-000026630000}"/>
    <cellStyle name="Percent 12 3 2 6" xfId="25229" xr:uid="{00000000-0005-0000-0000-000027630000}"/>
    <cellStyle name="Percent 12 3 2 6 2" xfId="25230" xr:uid="{00000000-0005-0000-0000-000028630000}"/>
    <cellStyle name="Percent 12 3 2 6 2 2" xfId="25231" xr:uid="{00000000-0005-0000-0000-000029630000}"/>
    <cellStyle name="Percent 12 3 2 6 3" xfId="25232" xr:uid="{00000000-0005-0000-0000-00002A630000}"/>
    <cellStyle name="Percent 12 3 2 7" xfId="25233" xr:uid="{00000000-0005-0000-0000-00002B630000}"/>
    <cellStyle name="Percent 12 3 2 7 2" xfId="25234" xr:uid="{00000000-0005-0000-0000-00002C630000}"/>
    <cellStyle name="Percent 12 3 2 8" xfId="25235" xr:uid="{00000000-0005-0000-0000-00002D630000}"/>
    <cellStyle name="Percent 12 3 2 8 2" xfId="25236" xr:uid="{00000000-0005-0000-0000-00002E630000}"/>
    <cellStyle name="Percent 12 3 2 9" xfId="25237" xr:uid="{00000000-0005-0000-0000-00002F630000}"/>
    <cellStyle name="Percent 12 3 3" xfId="25238" xr:uid="{00000000-0005-0000-0000-000030630000}"/>
    <cellStyle name="Percent 12 3 4" xfId="25239" xr:uid="{00000000-0005-0000-0000-000031630000}"/>
    <cellStyle name="Percent 12 3 4 2" xfId="25240" xr:uid="{00000000-0005-0000-0000-000032630000}"/>
    <cellStyle name="Percent 12 3 4 3" xfId="25241" xr:uid="{00000000-0005-0000-0000-000033630000}"/>
    <cellStyle name="Percent 12 3 5" xfId="25242" xr:uid="{00000000-0005-0000-0000-000034630000}"/>
    <cellStyle name="Percent 12 3 5 2" xfId="25243" xr:uid="{00000000-0005-0000-0000-000035630000}"/>
    <cellStyle name="Percent 12 3 5 2 2" xfId="25244" xr:uid="{00000000-0005-0000-0000-000036630000}"/>
    <cellStyle name="Percent 12 3 5 3" xfId="25245" xr:uid="{00000000-0005-0000-0000-000037630000}"/>
    <cellStyle name="Percent 12 3 6" xfId="25246" xr:uid="{00000000-0005-0000-0000-000038630000}"/>
    <cellStyle name="Percent 12 3 6 2" xfId="25247" xr:uid="{00000000-0005-0000-0000-000039630000}"/>
    <cellStyle name="Percent 12 3 6 2 2" xfId="25248" xr:uid="{00000000-0005-0000-0000-00003A630000}"/>
    <cellStyle name="Percent 12 3 6 3" xfId="25249" xr:uid="{00000000-0005-0000-0000-00003B630000}"/>
    <cellStyle name="Percent 12 3 7" xfId="25250" xr:uid="{00000000-0005-0000-0000-00003C630000}"/>
    <cellStyle name="Percent 12 3 7 2" xfId="25251" xr:uid="{00000000-0005-0000-0000-00003D630000}"/>
    <cellStyle name="Percent 12 3 7 2 2" xfId="25252" xr:uid="{00000000-0005-0000-0000-00003E630000}"/>
    <cellStyle name="Percent 12 3 7 3" xfId="25253" xr:uid="{00000000-0005-0000-0000-00003F630000}"/>
    <cellStyle name="Percent 12 3 8" xfId="25254" xr:uid="{00000000-0005-0000-0000-000040630000}"/>
    <cellStyle name="Percent 12 3 8 2" xfId="25255" xr:uid="{00000000-0005-0000-0000-000041630000}"/>
    <cellStyle name="Percent 12 3 9" xfId="25256" xr:uid="{00000000-0005-0000-0000-000042630000}"/>
    <cellStyle name="Percent 12 3 9 2" xfId="25257" xr:uid="{00000000-0005-0000-0000-000043630000}"/>
    <cellStyle name="Percent 12 4" xfId="25258" xr:uid="{00000000-0005-0000-0000-000044630000}"/>
    <cellStyle name="Percent 12 4 2" xfId="25259" xr:uid="{00000000-0005-0000-0000-000045630000}"/>
    <cellStyle name="Percent 12 4 3" xfId="25260" xr:uid="{00000000-0005-0000-0000-000046630000}"/>
    <cellStyle name="Percent 12 4 3 2" xfId="25261" xr:uid="{00000000-0005-0000-0000-000047630000}"/>
    <cellStyle name="Percent 12 4 3 3" xfId="25262" xr:uid="{00000000-0005-0000-0000-000048630000}"/>
    <cellStyle name="Percent 12 4 4" xfId="25263" xr:uid="{00000000-0005-0000-0000-000049630000}"/>
    <cellStyle name="Percent 12 4 4 2" xfId="25264" xr:uid="{00000000-0005-0000-0000-00004A630000}"/>
    <cellStyle name="Percent 12 4 4 2 2" xfId="25265" xr:uid="{00000000-0005-0000-0000-00004B630000}"/>
    <cellStyle name="Percent 12 4 4 3" xfId="25266" xr:uid="{00000000-0005-0000-0000-00004C630000}"/>
    <cellStyle name="Percent 12 4 5" xfId="25267" xr:uid="{00000000-0005-0000-0000-00004D630000}"/>
    <cellStyle name="Percent 12 4 5 2" xfId="25268" xr:uid="{00000000-0005-0000-0000-00004E630000}"/>
    <cellStyle name="Percent 12 4 5 2 2" xfId="25269" xr:uid="{00000000-0005-0000-0000-00004F630000}"/>
    <cellStyle name="Percent 12 4 5 3" xfId="25270" xr:uid="{00000000-0005-0000-0000-000050630000}"/>
    <cellStyle name="Percent 12 4 6" xfId="25271" xr:uid="{00000000-0005-0000-0000-000051630000}"/>
    <cellStyle name="Percent 12 4 6 2" xfId="25272" xr:uid="{00000000-0005-0000-0000-000052630000}"/>
    <cellStyle name="Percent 12 4 6 2 2" xfId="25273" xr:uid="{00000000-0005-0000-0000-000053630000}"/>
    <cellStyle name="Percent 12 4 6 3" xfId="25274" xr:uid="{00000000-0005-0000-0000-000054630000}"/>
    <cellStyle name="Percent 12 4 7" xfId="25275" xr:uid="{00000000-0005-0000-0000-000055630000}"/>
    <cellStyle name="Percent 12 4 7 2" xfId="25276" xr:uid="{00000000-0005-0000-0000-000056630000}"/>
    <cellStyle name="Percent 12 4 8" xfId="25277" xr:uid="{00000000-0005-0000-0000-000057630000}"/>
    <cellStyle name="Percent 12 4 8 2" xfId="25278" xr:uid="{00000000-0005-0000-0000-000058630000}"/>
    <cellStyle name="Percent 12 4 9" xfId="25279" xr:uid="{00000000-0005-0000-0000-000059630000}"/>
    <cellStyle name="Percent 12 5" xfId="25280" xr:uid="{00000000-0005-0000-0000-00005A630000}"/>
    <cellStyle name="Percent 12 5 2" xfId="25281" xr:uid="{00000000-0005-0000-0000-00005B630000}"/>
    <cellStyle name="Percent 12 5 3" xfId="25282" xr:uid="{00000000-0005-0000-0000-00005C630000}"/>
    <cellStyle name="Percent 12 5 3 2" xfId="25283" xr:uid="{00000000-0005-0000-0000-00005D630000}"/>
    <cellStyle name="Percent 12 5 3 3" xfId="25284" xr:uid="{00000000-0005-0000-0000-00005E630000}"/>
    <cellStyle name="Percent 12 5 4" xfId="25285" xr:uid="{00000000-0005-0000-0000-00005F630000}"/>
    <cellStyle name="Percent 12 5 4 2" xfId="25286" xr:uid="{00000000-0005-0000-0000-000060630000}"/>
    <cellStyle name="Percent 12 5 4 2 2" xfId="25287" xr:uid="{00000000-0005-0000-0000-000061630000}"/>
    <cellStyle name="Percent 12 5 4 3" xfId="25288" xr:uid="{00000000-0005-0000-0000-000062630000}"/>
    <cellStyle name="Percent 12 5 5" xfId="25289" xr:uid="{00000000-0005-0000-0000-000063630000}"/>
    <cellStyle name="Percent 12 5 5 2" xfId="25290" xr:uid="{00000000-0005-0000-0000-000064630000}"/>
    <cellStyle name="Percent 12 5 5 2 2" xfId="25291" xr:uid="{00000000-0005-0000-0000-000065630000}"/>
    <cellStyle name="Percent 12 5 5 3" xfId="25292" xr:uid="{00000000-0005-0000-0000-000066630000}"/>
    <cellStyle name="Percent 12 5 6" xfId="25293" xr:uid="{00000000-0005-0000-0000-000067630000}"/>
    <cellStyle name="Percent 12 5 6 2" xfId="25294" xr:uid="{00000000-0005-0000-0000-000068630000}"/>
    <cellStyle name="Percent 12 5 6 2 2" xfId="25295" xr:uid="{00000000-0005-0000-0000-000069630000}"/>
    <cellStyle name="Percent 12 5 6 3" xfId="25296" xr:uid="{00000000-0005-0000-0000-00006A630000}"/>
    <cellStyle name="Percent 12 5 7" xfId="25297" xr:uid="{00000000-0005-0000-0000-00006B630000}"/>
    <cellStyle name="Percent 12 5 7 2" xfId="25298" xr:uid="{00000000-0005-0000-0000-00006C630000}"/>
    <cellStyle name="Percent 12 5 8" xfId="25299" xr:uid="{00000000-0005-0000-0000-00006D630000}"/>
    <cellStyle name="Percent 12 5 8 2" xfId="25300" xr:uid="{00000000-0005-0000-0000-00006E630000}"/>
    <cellStyle name="Percent 12 5 9" xfId="25301" xr:uid="{00000000-0005-0000-0000-00006F630000}"/>
    <cellStyle name="Percent 12 6" xfId="25302" xr:uid="{00000000-0005-0000-0000-000070630000}"/>
    <cellStyle name="Percent 12 6 2" xfId="25303" xr:uid="{00000000-0005-0000-0000-000071630000}"/>
    <cellStyle name="Percent 12 6 3" xfId="25304" xr:uid="{00000000-0005-0000-0000-000072630000}"/>
    <cellStyle name="Percent 12 6 3 2" xfId="25305" xr:uid="{00000000-0005-0000-0000-000073630000}"/>
    <cellStyle name="Percent 12 6 3 3" xfId="25306" xr:uid="{00000000-0005-0000-0000-000074630000}"/>
    <cellStyle name="Percent 12 6 4" xfId="25307" xr:uid="{00000000-0005-0000-0000-000075630000}"/>
    <cellStyle name="Percent 12 6 4 2" xfId="25308" xr:uid="{00000000-0005-0000-0000-000076630000}"/>
    <cellStyle name="Percent 12 6 4 2 2" xfId="25309" xr:uid="{00000000-0005-0000-0000-000077630000}"/>
    <cellStyle name="Percent 12 6 4 3" xfId="25310" xr:uid="{00000000-0005-0000-0000-000078630000}"/>
    <cellStyle name="Percent 12 6 5" xfId="25311" xr:uid="{00000000-0005-0000-0000-000079630000}"/>
    <cellStyle name="Percent 12 6 5 2" xfId="25312" xr:uid="{00000000-0005-0000-0000-00007A630000}"/>
    <cellStyle name="Percent 12 6 5 2 2" xfId="25313" xr:uid="{00000000-0005-0000-0000-00007B630000}"/>
    <cellStyle name="Percent 12 6 5 3" xfId="25314" xr:uid="{00000000-0005-0000-0000-00007C630000}"/>
    <cellStyle name="Percent 12 6 6" xfId="25315" xr:uid="{00000000-0005-0000-0000-00007D630000}"/>
    <cellStyle name="Percent 12 6 6 2" xfId="25316" xr:uid="{00000000-0005-0000-0000-00007E630000}"/>
    <cellStyle name="Percent 12 6 6 2 2" xfId="25317" xr:uid="{00000000-0005-0000-0000-00007F630000}"/>
    <cellStyle name="Percent 12 6 6 3" xfId="25318" xr:uid="{00000000-0005-0000-0000-000080630000}"/>
    <cellStyle name="Percent 12 6 7" xfId="25319" xr:uid="{00000000-0005-0000-0000-000081630000}"/>
    <cellStyle name="Percent 12 6 7 2" xfId="25320" xr:uid="{00000000-0005-0000-0000-000082630000}"/>
    <cellStyle name="Percent 12 6 8" xfId="25321" xr:uid="{00000000-0005-0000-0000-000083630000}"/>
    <cellStyle name="Percent 12 6 8 2" xfId="25322" xr:uid="{00000000-0005-0000-0000-000084630000}"/>
    <cellStyle name="Percent 12 6 9" xfId="25323" xr:uid="{00000000-0005-0000-0000-000085630000}"/>
    <cellStyle name="Percent 12 7" xfId="25324" xr:uid="{00000000-0005-0000-0000-000086630000}"/>
    <cellStyle name="Percent 12 7 2" xfId="25325" xr:uid="{00000000-0005-0000-0000-000087630000}"/>
    <cellStyle name="Percent 12 7 3" xfId="25326" xr:uid="{00000000-0005-0000-0000-000088630000}"/>
    <cellStyle name="Percent 12 8" xfId="25327" xr:uid="{00000000-0005-0000-0000-000089630000}"/>
    <cellStyle name="Percent 12 8 2" xfId="25328" xr:uid="{00000000-0005-0000-0000-00008A630000}"/>
    <cellStyle name="Percent 12 8 3" xfId="25329" xr:uid="{00000000-0005-0000-0000-00008B630000}"/>
    <cellStyle name="Percent 12 8 3 2" xfId="25330" xr:uid="{00000000-0005-0000-0000-00008C630000}"/>
    <cellStyle name="Percent 12 8 3 2 2" xfId="25331" xr:uid="{00000000-0005-0000-0000-00008D630000}"/>
    <cellStyle name="Percent 12 8 3 3" xfId="25332" xr:uid="{00000000-0005-0000-0000-00008E630000}"/>
    <cellStyle name="Percent 12 8 4" xfId="25333" xr:uid="{00000000-0005-0000-0000-00008F630000}"/>
    <cellStyle name="Percent 12 8 4 2" xfId="25334" xr:uid="{00000000-0005-0000-0000-000090630000}"/>
    <cellStyle name="Percent 12 8 4 2 2" xfId="25335" xr:uid="{00000000-0005-0000-0000-000091630000}"/>
    <cellStyle name="Percent 12 8 4 3" xfId="25336" xr:uid="{00000000-0005-0000-0000-000092630000}"/>
    <cellStyle name="Percent 12 8 5" xfId="25337" xr:uid="{00000000-0005-0000-0000-000093630000}"/>
    <cellStyle name="Percent 12 8 5 2" xfId="25338" xr:uid="{00000000-0005-0000-0000-000094630000}"/>
    <cellStyle name="Percent 12 8 5 2 2" xfId="25339" xr:uid="{00000000-0005-0000-0000-000095630000}"/>
    <cellStyle name="Percent 12 8 5 3" xfId="25340" xr:uid="{00000000-0005-0000-0000-000096630000}"/>
    <cellStyle name="Percent 12 8 6" xfId="25341" xr:uid="{00000000-0005-0000-0000-000097630000}"/>
    <cellStyle name="Percent 12 8 6 2" xfId="25342" xr:uid="{00000000-0005-0000-0000-000098630000}"/>
    <cellStyle name="Percent 12 8 7" xfId="25343" xr:uid="{00000000-0005-0000-0000-000099630000}"/>
    <cellStyle name="Percent 12 8 7 2" xfId="25344" xr:uid="{00000000-0005-0000-0000-00009A630000}"/>
    <cellStyle name="Percent 12 8 8" xfId="25345" xr:uid="{00000000-0005-0000-0000-00009B630000}"/>
    <cellStyle name="Percent 12 8 9" xfId="25346" xr:uid="{00000000-0005-0000-0000-00009C630000}"/>
    <cellStyle name="Percent 12 9" xfId="25347" xr:uid="{00000000-0005-0000-0000-00009D630000}"/>
    <cellStyle name="Percent 13" xfId="696" xr:uid="{00000000-0005-0000-0000-00009E630000}"/>
    <cellStyle name="Percent 13 10" xfId="25348" xr:uid="{00000000-0005-0000-0000-00009F630000}"/>
    <cellStyle name="Percent 13 2" xfId="697" xr:uid="{00000000-0005-0000-0000-0000A0630000}"/>
    <cellStyle name="Percent 13 2 2" xfId="25582" xr:uid="{00000000-0005-0000-0000-0000A1630000}"/>
    <cellStyle name="Percent 13 3" xfId="698" xr:uid="{00000000-0005-0000-0000-0000A2630000}"/>
    <cellStyle name="Percent 13 4" xfId="25349" xr:uid="{00000000-0005-0000-0000-0000A3630000}"/>
    <cellStyle name="Percent 13 4 2" xfId="25350" xr:uid="{00000000-0005-0000-0000-0000A4630000}"/>
    <cellStyle name="Percent 13 4 2 2" xfId="25351" xr:uid="{00000000-0005-0000-0000-0000A5630000}"/>
    <cellStyle name="Percent 13 4 3" xfId="25352" xr:uid="{00000000-0005-0000-0000-0000A6630000}"/>
    <cellStyle name="Percent 13 5" xfId="25353" xr:uid="{00000000-0005-0000-0000-0000A7630000}"/>
    <cellStyle name="Percent 13 5 2" xfId="25354" xr:uid="{00000000-0005-0000-0000-0000A8630000}"/>
    <cellStyle name="Percent 13 5 2 2" xfId="25355" xr:uid="{00000000-0005-0000-0000-0000A9630000}"/>
    <cellStyle name="Percent 13 5 3" xfId="25356" xr:uid="{00000000-0005-0000-0000-0000AA630000}"/>
    <cellStyle name="Percent 13 6" xfId="25357" xr:uid="{00000000-0005-0000-0000-0000AB630000}"/>
    <cellStyle name="Percent 13 6 2" xfId="25358" xr:uid="{00000000-0005-0000-0000-0000AC630000}"/>
    <cellStyle name="Percent 13 6 2 2" xfId="25359" xr:uid="{00000000-0005-0000-0000-0000AD630000}"/>
    <cellStyle name="Percent 13 6 3" xfId="25360" xr:uid="{00000000-0005-0000-0000-0000AE630000}"/>
    <cellStyle name="Percent 13 7" xfId="25361" xr:uid="{00000000-0005-0000-0000-0000AF630000}"/>
    <cellStyle name="Percent 13 7 2" xfId="25362" xr:uid="{00000000-0005-0000-0000-0000B0630000}"/>
    <cellStyle name="Percent 13 8" xfId="25363" xr:uid="{00000000-0005-0000-0000-0000B1630000}"/>
    <cellStyle name="Percent 13 8 2" xfId="25364" xr:uid="{00000000-0005-0000-0000-0000B2630000}"/>
    <cellStyle name="Percent 13 9" xfId="25365" xr:uid="{00000000-0005-0000-0000-0000B3630000}"/>
    <cellStyle name="Percent 14" xfId="699" xr:uid="{00000000-0005-0000-0000-0000B4630000}"/>
    <cellStyle name="Percent 14 2" xfId="25366" xr:uid="{00000000-0005-0000-0000-0000B5630000}"/>
    <cellStyle name="Percent 14 2 2" xfId="25367" xr:uid="{00000000-0005-0000-0000-0000B6630000}"/>
    <cellStyle name="Percent 14 2 2 2" xfId="25368" xr:uid="{00000000-0005-0000-0000-0000B7630000}"/>
    <cellStyle name="Percent 14 2 3" xfId="25369" xr:uid="{00000000-0005-0000-0000-0000B8630000}"/>
    <cellStyle name="Percent 14 3" xfId="25370" xr:uid="{00000000-0005-0000-0000-0000B9630000}"/>
    <cellStyle name="Percent 14 3 2" xfId="25371" xr:uid="{00000000-0005-0000-0000-0000BA630000}"/>
    <cellStyle name="Percent 14 4" xfId="25372" xr:uid="{00000000-0005-0000-0000-0000BB630000}"/>
    <cellStyle name="Percent 15" xfId="25373" xr:uid="{00000000-0005-0000-0000-0000BC630000}"/>
    <cellStyle name="Percent 15 2" xfId="25374" xr:uid="{00000000-0005-0000-0000-0000BD630000}"/>
    <cellStyle name="Percent 15 2 2" xfId="25375" xr:uid="{00000000-0005-0000-0000-0000BE630000}"/>
    <cellStyle name="Percent 15 3" xfId="25376" xr:uid="{00000000-0005-0000-0000-0000BF630000}"/>
    <cellStyle name="Percent 16" xfId="25377" xr:uid="{00000000-0005-0000-0000-0000C0630000}"/>
    <cellStyle name="Percent 16 2" xfId="25378" xr:uid="{00000000-0005-0000-0000-0000C1630000}"/>
    <cellStyle name="Percent 16 2 2" xfId="25379" xr:uid="{00000000-0005-0000-0000-0000C2630000}"/>
    <cellStyle name="Percent 16 3" xfId="25380" xr:uid="{00000000-0005-0000-0000-0000C3630000}"/>
    <cellStyle name="Percent 17" xfId="25381" xr:uid="{00000000-0005-0000-0000-0000C4630000}"/>
    <cellStyle name="Percent 17 2" xfId="25382" xr:uid="{00000000-0005-0000-0000-0000C5630000}"/>
    <cellStyle name="Percent 17 2 2" xfId="25383" xr:uid="{00000000-0005-0000-0000-0000C6630000}"/>
    <cellStyle name="Percent 17 3" xfId="25384" xr:uid="{00000000-0005-0000-0000-0000C7630000}"/>
    <cellStyle name="Percent 18" xfId="25385" xr:uid="{00000000-0005-0000-0000-0000C8630000}"/>
    <cellStyle name="Percent 18 2" xfId="25386" xr:uid="{00000000-0005-0000-0000-0000C9630000}"/>
    <cellStyle name="Percent 19" xfId="25387" xr:uid="{00000000-0005-0000-0000-0000CA630000}"/>
    <cellStyle name="Percent 19 2" xfId="25388" xr:uid="{00000000-0005-0000-0000-0000CB630000}"/>
    <cellStyle name="Percent 2" xfId="700" xr:uid="{00000000-0005-0000-0000-0000CC630000}"/>
    <cellStyle name="Percent 2 10" xfId="25389" xr:uid="{00000000-0005-0000-0000-0000CD630000}"/>
    <cellStyle name="Percent 2 10 2" xfId="25390" xr:uid="{00000000-0005-0000-0000-0000CE630000}"/>
    <cellStyle name="Percent 2 10 3" xfId="25391" xr:uid="{00000000-0005-0000-0000-0000CF630000}"/>
    <cellStyle name="Percent 2 11" xfId="25392" xr:uid="{00000000-0005-0000-0000-0000D0630000}"/>
    <cellStyle name="Percent 2 11 2" xfId="25393" xr:uid="{00000000-0005-0000-0000-0000D1630000}"/>
    <cellStyle name="Percent 2 12" xfId="25394" xr:uid="{00000000-0005-0000-0000-0000D2630000}"/>
    <cellStyle name="Percent 2 12 2" xfId="25395" xr:uid="{00000000-0005-0000-0000-0000D3630000}"/>
    <cellStyle name="Percent 2 13" xfId="25396" xr:uid="{00000000-0005-0000-0000-0000D4630000}"/>
    <cellStyle name="Percent 2 14" xfId="25397" xr:uid="{00000000-0005-0000-0000-0000D5630000}"/>
    <cellStyle name="Percent 2 15" xfId="25398" xr:uid="{00000000-0005-0000-0000-0000D6630000}"/>
    <cellStyle name="Percent 2 16" xfId="25399" xr:uid="{00000000-0005-0000-0000-0000D7630000}"/>
    <cellStyle name="Percent 2 2" xfId="701" xr:uid="{00000000-0005-0000-0000-0000D8630000}"/>
    <cellStyle name="Percent 2 2 2" xfId="702" xr:uid="{00000000-0005-0000-0000-0000D9630000}"/>
    <cellStyle name="Percent 2 3" xfId="703" xr:uid="{00000000-0005-0000-0000-0000DA630000}"/>
    <cellStyle name="Percent 2 3 2" xfId="704" xr:uid="{00000000-0005-0000-0000-0000DB630000}"/>
    <cellStyle name="Percent 2 4" xfId="705" xr:uid="{00000000-0005-0000-0000-0000DC630000}"/>
    <cellStyle name="Percent 2 5" xfId="706" xr:uid="{00000000-0005-0000-0000-0000DD630000}"/>
    <cellStyle name="Percent 2 5 2" xfId="707" xr:uid="{00000000-0005-0000-0000-0000DE630000}"/>
    <cellStyle name="Percent 2 5 2 2" xfId="25400" xr:uid="{00000000-0005-0000-0000-0000DF630000}"/>
    <cellStyle name="Percent 2 5 2 2 2" xfId="25401" xr:uid="{00000000-0005-0000-0000-0000E0630000}"/>
    <cellStyle name="Percent 2 5 2 3" xfId="25402" xr:uid="{00000000-0005-0000-0000-0000E1630000}"/>
    <cellStyle name="Percent 2 5 2 4" xfId="25403" xr:uid="{00000000-0005-0000-0000-0000E2630000}"/>
    <cellStyle name="Percent 2 5 3" xfId="708" xr:uid="{00000000-0005-0000-0000-0000E3630000}"/>
    <cellStyle name="Percent 2 5 3 2" xfId="709" xr:uid="{00000000-0005-0000-0000-0000E4630000}"/>
    <cellStyle name="Percent 2 5 3 2 2" xfId="25583" xr:uid="{00000000-0005-0000-0000-0000E5630000}"/>
    <cellStyle name="Percent 2 5 3 3" xfId="710" xr:uid="{00000000-0005-0000-0000-0000E6630000}"/>
    <cellStyle name="Percent 2 5 3 3 2" xfId="25404" xr:uid="{00000000-0005-0000-0000-0000E7630000}"/>
    <cellStyle name="Percent 2 5 3 4" xfId="25405" xr:uid="{00000000-0005-0000-0000-0000E8630000}"/>
    <cellStyle name="Percent 2 5 3 5" xfId="25406" xr:uid="{00000000-0005-0000-0000-0000E9630000}"/>
    <cellStyle name="Percent 2 5 3 6" xfId="25407" xr:uid="{00000000-0005-0000-0000-0000EA630000}"/>
    <cellStyle name="Percent 2 5 4" xfId="711" xr:uid="{00000000-0005-0000-0000-0000EB630000}"/>
    <cellStyle name="Percent 2 5 4 2" xfId="712" xr:uid="{00000000-0005-0000-0000-0000EC630000}"/>
    <cellStyle name="Percent 2 5 4 2 2" xfId="25584" xr:uid="{00000000-0005-0000-0000-0000ED630000}"/>
    <cellStyle name="Percent 2 5 4 3" xfId="713" xr:uid="{00000000-0005-0000-0000-0000EE630000}"/>
    <cellStyle name="Percent 2 5 5" xfId="25408" xr:uid="{00000000-0005-0000-0000-0000EF630000}"/>
    <cellStyle name="Percent 2 5 6" xfId="25409" xr:uid="{00000000-0005-0000-0000-0000F0630000}"/>
    <cellStyle name="Percent 2 6" xfId="714" xr:uid="{00000000-0005-0000-0000-0000F1630000}"/>
    <cellStyle name="Percent 2 6 2" xfId="715" xr:uid="{00000000-0005-0000-0000-0000F2630000}"/>
    <cellStyle name="Percent 2 6 2 2" xfId="25410" xr:uid="{00000000-0005-0000-0000-0000F3630000}"/>
    <cellStyle name="Percent 2 6 2 2 2" xfId="25411" xr:uid="{00000000-0005-0000-0000-0000F4630000}"/>
    <cellStyle name="Percent 2 6 2 3" xfId="25412" xr:uid="{00000000-0005-0000-0000-0000F5630000}"/>
    <cellStyle name="Percent 2 6 2 4" xfId="25413" xr:uid="{00000000-0005-0000-0000-0000F6630000}"/>
    <cellStyle name="Percent 2 6 3" xfId="716" xr:uid="{00000000-0005-0000-0000-0000F7630000}"/>
    <cellStyle name="Percent 2 6 3 2" xfId="717" xr:uid="{00000000-0005-0000-0000-0000F8630000}"/>
    <cellStyle name="Percent 2 6 3 2 2" xfId="25585" xr:uid="{00000000-0005-0000-0000-0000F9630000}"/>
    <cellStyle name="Percent 2 6 3 3" xfId="718" xr:uid="{00000000-0005-0000-0000-0000FA630000}"/>
    <cellStyle name="Percent 2 6 3 3 2" xfId="25414" xr:uid="{00000000-0005-0000-0000-0000FB630000}"/>
    <cellStyle name="Percent 2 6 3 4" xfId="25415" xr:uid="{00000000-0005-0000-0000-0000FC630000}"/>
    <cellStyle name="Percent 2 6 3 5" xfId="25416" xr:uid="{00000000-0005-0000-0000-0000FD630000}"/>
    <cellStyle name="Percent 2 6 4" xfId="719" xr:uid="{00000000-0005-0000-0000-0000FE630000}"/>
    <cellStyle name="Percent 2 6 4 2" xfId="720" xr:uid="{00000000-0005-0000-0000-0000FF630000}"/>
    <cellStyle name="Percent 2 6 4 3" xfId="721" xr:uid="{00000000-0005-0000-0000-000000640000}"/>
    <cellStyle name="Percent 2 6 5" xfId="25417" xr:uid="{00000000-0005-0000-0000-000001640000}"/>
    <cellStyle name="Percent 2 6 6" xfId="25418" xr:uid="{00000000-0005-0000-0000-000002640000}"/>
    <cellStyle name="Percent 2 7" xfId="722" xr:uid="{00000000-0005-0000-0000-000003640000}"/>
    <cellStyle name="Percent 2 7 2" xfId="25419" xr:uid="{00000000-0005-0000-0000-000004640000}"/>
    <cellStyle name="Percent 2 7 2 2" xfId="25420" xr:uid="{00000000-0005-0000-0000-000005640000}"/>
    <cellStyle name="Percent 2 7 3" xfId="25421" xr:uid="{00000000-0005-0000-0000-000006640000}"/>
    <cellStyle name="Percent 2 7 4" xfId="25422" xr:uid="{00000000-0005-0000-0000-000007640000}"/>
    <cellStyle name="Percent 2 8" xfId="723" xr:uid="{00000000-0005-0000-0000-000008640000}"/>
    <cellStyle name="Percent 2 8 2" xfId="724" xr:uid="{00000000-0005-0000-0000-000009640000}"/>
    <cellStyle name="Percent 2 8 2 2" xfId="25586" xr:uid="{00000000-0005-0000-0000-00000A640000}"/>
    <cellStyle name="Percent 2 8 3" xfId="725" xr:uid="{00000000-0005-0000-0000-00000B640000}"/>
    <cellStyle name="Percent 2 8 3 2" xfId="25423" xr:uid="{00000000-0005-0000-0000-00000C640000}"/>
    <cellStyle name="Percent 2 8 4" xfId="25424" xr:uid="{00000000-0005-0000-0000-00000D640000}"/>
    <cellStyle name="Percent 2 8 5" xfId="25425" xr:uid="{00000000-0005-0000-0000-00000E640000}"/>
    <cellStyle name="Percent 2 8 6" xfId="25426" xr:uid="{00000000-0005-0000-0000-00000F640000}"/>
    <cellStyle name="Percent 2 9" xfId="726" xr:uid="{00000000-0005-0000-0000-000010640000}"/>
    <cellStyle name="Percent 2 9 2" xfId="727" xr:uid="{00000000-0005-0000-0000-000011640000}"/>
    <cellStyle name="Percent 2 9 2 2" xfId="25587" xr:uid="{00000000-0005-0000-0000-000012640000}"/>
    <cellStyle name="Percent 2 9 3" xfId="728" xr:uid="{00000000-0005-0000-0000-000013640000}"/>
    <cellStyle name="Percent 3" xfId="729" xr:uid="{00000000-0005-0000-0000-000014640000}"/>
    <cellStyle name="Percent 3 2" xfId="730" xr:uid="{00000000-0005-0000-0000-000015640000}"/>
    <cellStyle name="Percent 3 3" xfId="731" xr:uid="{00000000-0005-0000-0000-000016640000}"/>
    <cellStyle name="Percent 3 3 2" xfId="732" xr:uid="{00000000-0005-0000-0000-000017640000}"/>
    <cellStyle name="Percent 3 3 2 2" xfId="25427" xr:uid="{00000000-0005-0000-0000-000018640000}"/>
    <cellStyle name="Percent 3 3 2 2 2" xfId="25428" xr:uid="{00000000-0005-0000-0000-000019640000}"/>
    <cellStyle name="Percent 3 3 2 3" xfId="25429" xr:uid="{00000000-0005-0000-0000-00001A640000}"/>
    <cellStyle name="Percent 3 3 2 4" xfId="25430" xr:uid="{00000000-0005-0000-0000-00001B640000}"/>
    <cellStyle name="Percent 3 3 3" xfId="733" xr:uid="{00000000-0005-0000-0000-00001C640000}"/>
    <cellStyle name="Percent 3 3 3 2" xfId="734" xr:uid="{00000000-0005-0000-0000-00001D640000}"/>
    <cellStyle name="Percent 3 3 3 2 2" xfId="25588" xr:uid="{00000000-0005-0000-0000-00001E640000}"/>
    <cellStyle name="Percent 3 3 3 3" xfId="735" xr:uid="{00000000-0005-0000-0000-00001F640000}"/>
    <cellStyle name="Percent 3 3 3 3 2" xfId="25431" xr:uid="{00000000-0005-0000-0000-000020640000}"/>
    <cellStyle name="Percent 3 3 3 4" xfId="25432" xr:uid="{00000000-0005-0000-0000-000021640000}"/>
    <cellStyle name="Percent 3 3 3 5" xfId="25433" xr:uid="{00000000-0005-0000-0000-000022640000}"/>
    <cellStyle name="Percent 3 3 4" xfId="736" xr:uid="{00000000-0005-0000-0000-000023640000}"/>
    <cellStyle name="Percent 3 3 4 2" xfId="737" xr:uid="{00000000-0005-0000-0000-000024640000}"/>
    <cellStyle name="Percent 3 3 4 3" xfId="738" xr:uid="{00000000-0005-0000-0000-000025640000}"/>
    <cellStyle name="Percent 3 3 5" xfId="25434" xr:uid="{00000000-0005-0000-0000-000026640000}"/>
    <cellStyle name="Percent 3 3 6" xfId="25435" xr:uid="{00000000-0005-0000-0000-000027640000}"/>
    <cellStyle name="Percent 4" xfId="739" xr:uid="{00000000-0005-0000-0000-000028640000}"/>
    <cellStyle name="Percent 4 2" xfId="740" xr:uid="{00000000-0005-0000-0000-000029640000}"/>
    <cellStyle name="Percent 5" xfId="741" xr:uid="{00000000-0005-0000-0000-00002A640000}"/>
    <cellStyle name="Percent 5 2" xfId="742" xr:uid="{00000000-0005-0000-0000-00002B640000}"/>
    <cellStyle name="Percent 5 2 2" xfId="743" xr:uid="{00000000-0005-0000-0000-00002C640000}"/>
    <cellStyle name="Percent 5 3" xfId="744" xr:uid="{00000000-0005-0000-0000-00002D640000}"/>
    <cellStyle name="Percent 6" xfId="745" xr:uid="{00000000-0005-0000-0000-00002E640000}"/>
    <cellStyle name="Percent 7" xfId="746" xr:uid="{00000000-0005-0000-0000-00002F640000}"/>
    <cellStyle name="Percent 7 2" xfId="747" xr:uid="{00000000-0005-0000-0000-000030640000}"/>
    <cellStyle name="Percent 7 2 2" xfId="25436" xr:uid="{00000000-0005-0000-0000-000031640000}"/>
    <cellStyle name="Percent 7 2 2 2" xfId="25437" xr:uid="{00000000-0005-0000-0000-000032640000}"/>
    <cellStyle name="Percent 7 2 3" xfId="25438" xr:uid="{00000000-0005-0000-0000-000033640000}"/>
    <cellStyle name="Percent 7 2 4" xfId="25439" xr:uid="{00000000-0005-0000-0000-000034640000}"/>
    <cellStyle name="Percent 7 3" xfId="748" xr:uid="{00000000-0005-0000-0000-000035640000}"/>
    <cellStyle name="Percent 7 3 2" xfId="749" xr:uid="{00000000-0005-0000-0000-000036640000}"/>
    <cellStyle name="Percent 7 3 2 2" xfId="25589" xr:uid="{00000000-0005-0000-0000-000037640000}"/>
    <cellStyle name="Percent 7 3 3" xfId="750" xr:uid="{00000000-0005-0000-0000-000038640000}"/>
    <cellStyle name="Percent 7 3 3 2" xfId="25440" xr:uid="{00000000-0005-0000-0000-000039640000}"/>
    <cellStyle name="Percent 7 3 4" xfId="25441" xr:uid="{00000000-0005-0000-0000-00003A640000}"/>
    <cellStyle name="Percent 7 3 5" xfId="25442" xr:uid="{00000000-0005-0000-0000-00003B640000}"/>
    <cellStyle name="Percent 7 3 6" xfId="25443" xr:uid="{00000000-0005-0000-0000-00003C640000}"/>
    <cellStyle name="Percent 7 4" xfId="751" xr:uid="{00000000-0005-0000-0000-00003D640000}"/>
    <cellStyle name="Percent 7 4 2" xfId="752" xr:uid="{00000000-0005-0000-0000-00003E640000}"/>
    <cellStyle name="Percent 7 4 2 2" xfId="25590" xr:uid="{00000000-0005-0000-0000-00003F640000}"/>
    <cellStyle name="Percent 7 4 3" xfId="753" xr:uid="{00000000-0005-0000-0000-000040640000}"/>
    <cellStyle name="Percent 7 5" xfId="25444" xr:uid="{00000000-0005-0000-0000-000041640000}"/>
    <cellStyle name="Percent 7 6" xfId="25445" xr:uid="{00000000-0005-0000-0000-000042640000}"/>
    <cellStyle name="Percent 8" xfId="754" xr:uid="{00000000-0005-0000-0000-000043640000}"/>
    <cellStyle name="Percent 8 2" xfId="755" xr:uid="{00000000-0005-0000-0000-000044640000}"/>
    <cellStyle name="Percent 8 2 2" xfId="25446" xr:uid="{00000000-0005-0000-0000-000045640000}"/>
    <cellStyle name="Percent 8 2 2 2" xfId="25447" xr:uid="{00000000-0005-0000-0000-000046640000}"/>
    <cellStyle name="Percent 8 2 3" xfId="25448" xr:uid="{00000000-0005-0000-0000-000047640000}"/>
    <cellStyle name="Percent 8 2 4" xfId="25449" xr:uid="{00000000-0005-0000-0000-000048640000}"/>
    <cellStyle name="Percent 8 3" xfId="756" xr:uid="{00000000-0005-0000-0000-000049640000}"/>
    <cellStyle name="Percent 8 3 2" xfId="757" xr:uid="{00000000-0005-0000-0000-00004A640000}"/>
    <cellStyle name="Percent 8 3 2 2" xfId="25591" xr:uid="{00000000-0005-0000-0000-00004B640000}"/>
    <cellStyle name="Percent 8 3 3" xfId="758" xr:uid="{00000000-0005-0000-0000-00004C640000}"/>
    <cellStyle name="Percent 8 3 3 2" xfId="25450" xr:uid="{00000000-0005-0000-0000-00004D640000}"/>
    <cellStyle name="Percent 8 3 4" xfId="25451" xr:uid="{00000000-0005-0000-0000-00004E640000}"/>
    <cellStyle name="Percent 8 3 5" xfId="25452" xr:uid="{00000000-0005-0000-0000-00004F640000}"/>
    <cellStyle name="Percent 8 4" xfId="759" xr:uid="{00000000-0005-0000-0000-000050640000}"/>
    <cellStyle name="Percent 8 4 2" xfId="760" xr:uid="{00000000-0005-0000-0000-000051640000}"/>
    <cellStyle name="Percent 8 4 3" xfId="761" xr:uid="{00000000-0005-0000-0000-000052640000}"/>
    <cellStyle name="Percent 8 5" xfId="25453" xr:uid="{00000000-0005-0000-0000-000053640000}"/>
    <cellStyle name="Percent 8 6" xfId="25454" xr:uid="{00000000-0005-0000-0000-000054640000}"/>
    <cellStyle name="Percent 9" xfId="762" xr:uid="{00000000-0005-0000-0000-000055640000}"/>
    <cellStyle name="Percent 9 2" xfId="25455" xr:uid="{00000000-0005-0000-0000-000056640000}"/>
    <cellStyle name="Percent 9 2 2" xfId="25456" xr:uid="{00000000-0005-0000-0000-000057640000}"/>
    <cellStyle name="Percent 9 2 3" xfId="25457" xr:uid="{00000000-0005-0000-0000-000058640000}"/>
    <cellStyle name="Percent 9 3" xfId="25458" xr:uid="{00000000-0005-0000-0000-000059640000}"/>
    <cellStyle name="Percent 9 3 2" xfId="25459" xr:uid="{00000000-0005-0000-0000-00005A640000}"/>
    <cellStyle name="Percent 9 3 3" xfId="25460" xr:uid="{00000000-0005-0000-0000-00005B640000}"/>
    <cellStyle name="Percent 9 4" xfId="25461" xr:uid="{00000000-0005-0000-0000-00005C640000}"/>
    <cellStyle name="Percent 9 4 2" xfId="25462" xr:uid="{00000000-0005-0000-0000-00005D640000}"/>
    <cellStyle name="Percent 9 4 3" xfId="25463" xr:uid="{00000000-0005-0000-0000-00005E640000}"/>
    <cellStyle name="Percent 9 5" xfId="25464" xr:uid="{00000000-0005-0000-0000-00005F640000}"/>
    <cellStyle name="Percent 9 6" xfId="25465" xr:uid="{00000000-0005-0000-0000-000060640000}"/>
    <cellStyle name="statement" xfId="763" xr:uid="{00000000-0005-0000-0000-000061640000}"/>
    <cellStyle name="Statement heading" xfId="764" xr:uid="{00000000-0005-0000-0000-000062640000}"/>
    <cellStyle name="Statement heading 2" xfId="765" xr:uid="{00000000-0005-0000-0000-000063640000}"/>
    <cellStyle name="Title" xfId="25658" builtinId="15" customBuiltin="1"/>
    <cellStyle name="Total" xfId="25673" builtinId="25" customBuiltin="1"/>
    <cellStyle name="Total 2" xfId="25466" xr:uid="{00000000-0005-0000-0000-000066640000}"/>
    <cellStyle name="Warning Text" xfId="25671" builtinId="11" customBuiltin="1"/>
    <cellStyle name="Warning Text 2" xfId="25467" xr:uid="{00000000-0005-0000-0000-000068640000}"/>
    <cellStyle name="Years" xfId="766" xr:uid="{00000000-0005-0000-0000-000069640000}"/>
    <cellStyle name="Years 2" xfId="767" xr:uid="{00000000-0005-0000-0000-00006A640000}"/>
  </cellStyles>
  <dxfs count="0"/>
  <tableStyles count="0" defaultTableStyle="TableStyleMedium2" defaultPivotStyle="PivotStyleLight16"/>
  <colors>
    <mruColors>
      <color rgb="FF0066CC"/>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10</xdr:col>
      <xdr:colOff>396875</xdr:colOff>
      <xdr:row>0</xdr:row>
      <xdr:rowOff>0</xdr:rowOff>
    </xdr:from>
    <xdr:to>
      <xdr:col>12</xdr:col>
      <xdr:colOff>0</xdr:colOff>
      <xdr:row>2</xdr:row>
      <xdr:rowOff>114301</xdr:rowOff>
    </xdr:to>
    <xdr:pic>
      <xdr:nvPicPr>
        <xdr:cNvPr id="4" name="Picture 3">
          <a:extLst>
            <a:ext uri="{FF2B5EF4-FFF2-40B4-BE49-F238E27FC236}">
              <a16:creationId xmlns:a16="http://schemas.microsoft.com/office/drawing/2014/main" id="{3EAC5D81-616D-422C-BCDE-704007B6AA56}"/>
            </a:ext>
          </a:extLst>
        </xdr:cNvPr>
        <xdr:cNvPicPr>
          <a:picLocks noChangeAspect="1"/>
        </xdr:cNvPicPr>
      </xdr:nvPicPr>
      <xdr:blipFill rotWithShape="1">
        <a:blip xmlns:r="http://schemas.openxmlformats.org/officeDocument/2006/relationships" r:embed="rId1"/>
        <a:srcRect l="2122" t="11760" r="2122" b="10205"/>
        <a:stretch/>
      </xdr:blipFill>
      <xdr:spPr>
        <a:xfrm>
          <a:off x="9661525" y="0"/>
          <a:ext cx="1590675" cy="4699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E3419C56-AFDE-4778-936C-FEE961CBCDD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4239D49E-75A1-4795-BB6A-CF3D27840C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85C23E47-3C70-42E2-81FA-BE320BAA91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420E2877-5096-44A9-9E6A-223DDCC1BD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72E66960-4B34-4A1B-80AB-16D52A474CA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F1CDA858-5541-4EC8-A826-7FCBE83227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rboleda, Jameyn" id="{35480F2F-E79B-4BAC-8A0F-B8744D9235F9}" userId="S::Jameyn.Arboleda@tribunal.gc.ca::914a611a-fd6b-460a-90bd-5bd9dc82c70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O1" dT="2025-12-08T19:37:57.60" personId="{35480F2F-E79B-4BAC-8A0F-B8744D9235F9}" id="{92E88270-2AEA-41A2-A7AE-A611A6103CB1}">
    <text>Hide EN and FR columns
TRIB &gt; Hide R/C</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89E96-1FC4-4BB0-BBEB-916DA13787DB}">
  <sheetPr codeName="Sheet1">
    <tabColor rgb="FFFFC000"/>
  </sheetPr>
  <dimension ref="A1:F97"/>
  <sheetViews>
    <sheetView showGridLines="0" topLeftCell="A24" workbookViewId="0">
      <selection activeCell="C79" sqref="C79"/>
    </sheetView>
  </sheetViews>
  <sheetFormatPr defaultColWidth="9.140625" defaultRowHeight="14.25" x14ac:dyDescent="0.25"/>
  <cols>
    <col min="1" max="1" width="24.42578125" style="53" bestFit="1" customWidth="1"/>
    <col min="2" max="2" width="31.140625" style="27" customWidth="1"/>
    <col min="3" max="3" width="39.140625" style="27" customWidth="1"/>
    <col min="4" max="4" width="15.140625" style="27" bestFit="1" customWidth="1"/>
    <col min="5" max="16384" width="9.140625" style="27"/>
  </cols>
  <sheetData>
    <row r="1" spans="1:6" s="76" customFormat="1" x14ac:dyDescent="0.25">
      <c r="A1" s="76" t="s">
        <v>148</v>
      </c>
      <c r="B1" s="76" t="s">
        <v>149</v>
      </c>
      <c r="C1" s="76" t="s">
        <v>150</v>
      </c>
      <c r="F1" s="76" t="s">
        <v>151</v>
      </c>
    </row>
    <row r="2" spans="1:6" x14ac:dyDescent="0.25">
      <c r="A2" s="53" t="s">
        <v>152</v>
      </c>
      <c r="B2" s="27" t="s">
        <v>497</v>
      </c>
      <c r="C2" s="27" t="str">
        <f>B2</f>
        <v>NQ-2026-006</v>
      </c>
      <c r="F2" s="27" t="s">
        <v>288</v>
      </c>
    </row>
    <row r="3" spans="1:6" x14ac:dyDescent="0.25">
      <c r="A3" s="53" t="s">
        <v>153</v>
      </c>
      <c r="B3" s="8" t="s">
        <v>500</v>
      </c>
      <c r="C3" s="8" t="s">
        <v>501</v>
      </c>
      <c r="F3" s="27" t="s">
        <v>289</v>
      </c>
    </row>
    <row r="4" spans="1:6" x14ac:dyDescent="0.25">
      <c r="A4" s="53" t="s">
        <v>196</v>
      </c>
      <c r="B4" s="27" t="s">
        <v>419</v>
      </c>
      <c r="C4" s="27" t="s">
        <v>298</v>
      </c>
      <c r="F4" s="27" t="s">
        <v>290</v>
      </c>
    </row>
    <row r="5" spans="1:6" ht="28.5" x14ac:dyDescent="0.25">
      <c r="A5" s="77" t="s">
        <v>327</v>
      </c>
      <c r="B5" s="27" t="s">
        <v>494</v>
      </c>
      <c r="C5" s="27" t="s">
        <v>506</v>
      </c>
    </row>
    <row r="6" spans="1:6" x14ac:dyDescent="0.25">
      <c r="A6" s="54" t="s">
        <v>311</v>
      </c>
      <c r="B6" s="47">
        <v>2023</v>
      </c>
      <c r="C6" s="47">
        <f>B6</f>
        <v>2023</v>
      </c>
      <c r="F6" s="82" t="s">
        <v>332</v>
      </c>
    </row>
    <row r="7" spans="1:6" x14ac:dyDescent="0.25">
      <c r="A7" s="54" t="s">
        <v>312</v>
      </c>
      <c r="B7" s="78" t="s">
        <v>391</v>
      </c>
      <c r="C7" s="109" t="s">
        <v>392</v>
      </c>
      <c r="F7" s="27" t="s">
        <v>417</v>
      </c>
    </row>
    <row r="8" spans="1:6" x14ac:dyDescent="0.25">
      <c r="A8" s="54" t="s">
        <v>313</v>
      </c>
      <c r="B8" s="47">
        <v>2025</v>
      </c>
      <c r="C8" s="47">
        <f>B8</f>
        <v>2025</v>
      </c>
      <c r="F8" s="27" t="s">
        <v>416</v>
      </c>
    </row>
    <row r="9" spans="1:6" x14ac:dyDescent="0.25">
      <c r="A9" s="53" t="s">
        <v>303</v>
      </c>
      <c r="B9" s="8" t="s">
        <v>393</v>
      </c>
      <c r="C9" s="8" t="s">
        <v>410</v>
      </c>
      <c r="F9" s="83" t="s">
        <v>333</v>
      </c>
    </row>
    <row r="10" spans="1:6" x14ac:dyDescent="0.25">
      <c r="A10" s="53" t="s">
        <v>304</v>
      </c>
      <c r="B10" s="8" t="s">
        <v>469</v>
      </c>
      <c r="C10" s="8" t="s">
        <v>468</v>
      </c>
    </row>
    <row r="11" spans="1:6" x14ac:dyDescent="0.25">
      <c r="A11" s="53" t="s">
        <v>154</v>
      </c>
      <c r="B11" s="79" t="s">
        <v>495</v>
      </c>
      <c r="C11" s="78" t="s">
        <v>496</v>
      </c>
    </row>
    <row r="13" spans="1:6" x14ac:dyDescent="0.25">
      <c r="A13" s="53" t="s">
        <v>360</v>
      </c>
      <c r="B13" s="27" t="s">
        <v>470</v>
      </c>
      <c r="C13" s="27" t="s">
        <v>471</v>
      </c>
      <c r="D13" s="27" t="s">
        <v>472</v>
      </c>
    </row>
    <row r="14" spans="1:6" x14ac:dyDescent="0.25">
      <c r="A14" s="53" t="s">
        <v>361</v>
      </c>
      <c r="B14" s="27" t="s">
        <v>473</v>
      </c>
      <c r="C14" s="27" t="s">
        <v>474</v>
      </c>
      <c r="D14" s="27" t="s">
        <v>475</v>
      </c>
    </row>
    <row r="16" spans="1:6" ht="356.25" x14ac:dyDescent="0.25">
      <c r="A16" s="53" t="s">
        <v>156</v>
      </c>
      <c r="B16" s="8" t="s">
        <v>498</v>
      </c>
      <c r="C16" s="59" t="s">
        <v>499</v>
      </c>
    </row>
    <row r="17" spans="1:5" x14ac:dyDescent="0.25">
      <c r="A17" s="80" t="s">
        <v>328</v>
      </c>
      <c r="B17" s="8" t="s">
        <v>476</v>
      </c>
      <c r="C17" s="8" t="s">
        <v>477</v>
      </c>
    </row>
    <row r="19" spans="1:5" x14ac:dyDescent="0.25">
      <c r="B19" s="55"/>
      <c r="C19" s="55"/>
    </row>
    <row r="20" spans="1:5" x14ac:dyDescent="0.25">
      <c r="A20" s="53" t="s">
        <v>310</v>
      </c>
      <c r="B20" s="78" t="s">
        <v>478</v>
      </c>
      <c r="C20" s="78" t="str">
        <f>+B20</f>
        <v>1109.00.10.00       1109.00.20.00</v>
      </c>
    </row>
    <row r="21" spans="1:5" x14ac:dyDescent="0.25">
      <c r="B21" s="56"/>
    </row>
    <row r="23" spans="1:5" x14ac:dyDescent="0.25">
      <c r="A23" s="53" t="s">
        <v>329</v>
      </c>
      <c r="B23" s="8" t="s">
        <v>489</v>
      </c>
      <c r="C23" s="8" t="s">
        <v>489</v>
      </c>
    </row>
    <row r="24" spans="1:5" x14ac:dyDescent="0.25">
      <c r="A24" s="53" t="s">
        <v>330</v>
      </c>
      <c r="B24" s="8" t="s">
        <v>490</v>
      </c>
      <c r="C24" s="8" t="s">
        <v>490</v>
      </c>
    </row>
    <row r="26" spans="1:5" x14ac:dyDescent="0.25">
      <c r="A26" s="53" t="s">
        <v>155</v>
      </c>
      <c r="B26" s="8" t="str">
        <f>B43&amp;"s"</f>
        <v>Distributors</v>
      </c>
      <c r="C26" s="8" t="str">
        <f>C43&amp;"s"</f>
        <v>Distributeurs</v>
      </c>
    </row>
    <row r="27" spans="1:5" x14ac:dyDescent="0.25">
      <c r="A27" s="53" t="s">
        <v>309</v>
      </c>
      <c r="B27" s="8" t="str">
        <f>B44&amp;"s"</f>
        <v>End users</v>
      </c>
      <c r="C27" s="8" t="s">
        <v>397</v>
      </c>
    </row>
    <row r="29" spans="1:5" x14ac:dyDescent="0.25">
      <c r="A29" s="81" t="s">
        <v>200</v>
      </c>
      <c r="B29" s="57"/>
      <c r="C29" s="57"/>
      <c r="D29" s="57"/>
      <c r="E29" s="57"/>
    </row>
    <row r="30" spans="1:5" s="57" customFormat="1" x14ac:dyDescent="0.25">
      <c r="A30" s="53" t="s">
        <v>408</v>
      </c>
      <c r="B30" s="8" t="s">
        <v>479</v>
      </c>
      <c r="C30" s="8" t="s">
        <v>480</v>
      </c>
      <c r="D30" s="54" t="str">
        <f>IF(Intro!$G$21="english",B30,C30)</f>
        <v>Gluten de blé I</v>
      </c>
      <c r="E30" s="27"/>
    </row>
    <row r="31" spans="1:5" s="57" customFormat="1" x14ac:dyDescent="0.25">
      <c r="A31" s="53" t="s">
        <v>408</v>
      </c>
      <c r="B31" s="27" t="s">
        <v>487</v>
      </c>
      <c r="C31" s="27" t="s">
        <v>488</v>
      </c>
      <c r="D31" s="54" t="str">
        <f>IF(Intro!$G$21="english",B31,C31)</f>
        <v>République d'Italie</v>
      </c>
      <c r="E31" s="27"/>
    </row>
    <row r="32" spans="1:5" s="57" customFormat="1" x14ac:dyDescent="0.25">
      <c r="A32" s="53" t="s">
        <v>408</v>
      </c>
      <c r="B32" s="8" t="s">
        <v>483</v>
      </c>
      <c r="C32" s="8" t="s">
        <v>484</v>
      </c>
      <c r="D32" s="54" t="str">
        <f>IF(Intro!$G$21="english",B32,C32)</f>
        <v>Royaume-Uni</v>
      </c>
      <c r="E32" s="27"/>
    </row>
    <row r="33" spans="1:5" s="57" customFormat="1" x14ac:dyDescent="0.25">
      <c r="A33" s="53" t="s">
        <v>408</v>
      </c>
      <c r="B33" s="8" t="s">
        <v>485</v>
      </c>
      <c r="C33" s="8" t="s">
        <v>486</v>
      </c>
      <c r="D33" s="54" t="str">
        <f>IF(Intro!$G$21="english",B33,C33)</f>
        <v>Pologne</v>
      </c>
      <c r="E33" s="27"/>
    </row>
    <row r="34" spans="1:5" x14ac:dyDescent="0.25">
      <c r="A34" s="53" t="s">
        <v>331</v>
      </c>
      <c r="B34" s="8" t="s">
        <v>481</v>
      </c>
      <c r="C34" s="8" t="s">
        <v>482</v>
      </c>
      <c r="D34" s="54" t="str">
        <f>IF(Intro!$G$21="english",B34,C34)</f>
        <v>États-Unis d'Amérique</v>
      </c>
    </row>
    <row r="35" spans="1:5" x14ac:dyDescent="0.25">
      <c r="A35" s="53" t="s">
        <v>507</v>
      </c>
      <c r="B35" s="8" t="s">
        <v>508</v>
      </c>
      <c r="C35" s="8" t="s">
        <v>509</v>
      </c>
      <c r="D35" s="54" t="str">
        <f>IF(Intro!$G$21="english",B35,C35)</f>
        <v xml:space="preserve">Autres Pays  </v>
      </c>
    </row>
    <row r="36" spans="1:5" x14ac:dyDescent="0.25">
      <c r="A36" s="53" t="s">
        <v>261</v>
      </c>
      <c r="B36" s="27" t="s">
        <v>261</v>
      </c>
      <c r="C36" s="27" t="s">
        <v>510</v>
      </c>
      <c r="D36" s="54" t="str">
        <f>IF(Intro!$G$21="english",B36,C36)</f>
        <v xml:space="preserve">Autres pays </v>
      </c>
    </row>
    <row r="37" spans="1:5" x14ac:dyDescent="0.25">
      <c r="A37" s="81"/>
    </row>
    <row r="38" spans="1:5" x14ac:dyDescent="0.25">
      <c r="A38" s="441" t="s">
        <v>373</v>
      </c>
      <c r="B38" s="441"/>
      <c r="C38" s="441"/>
      <c r="D38" s="441"/>
    </row>
    <row r="39" spans="1:5" x14ac:dyDescent="0.25">
      <c r="A39" s="81"/>
    </row>
    <row r="40" spans="1:5" x14ac:dyDescent="0.25">
      <c r="A40" s="53" t="s">
        <v>378</v>
      </c>
      <c r="B40" s="27" t="s">
        <v>379</v>
      </c>
      <c r="C40" s="27" t="s">
        <v>380</v>
      </c>
      <c r="D40" s="54" t="str">
        <f>IF(Intro!$G$21="english",B40,C40)</f>
        <v>Oui</v>
      </c>
    </row>
    <row r="41" spans="1:5" x14ac:dyDescent="0.25">
      <c r="A41" s="81"/>
      <c r="B41" s="27" t="s">
        <v>381</v>
      </c>
      <c r="C41" s="27" t="s">
        <v>382</v>
      </c>
      <c r="D41" s="54" t="str">
        <f>IF(Intro!$G$21="english",B41,C41)</f>
        <v>Non</v>
      </c>
    </row>
    <row r="42" spans="1:5" x14ac:dyDescent="0.25">
      <c r="A42" s="81"/>
    </row>
    <row r="43" spans="1:5" x14ac:dyDescent="0.25">
      <c r="A43" s="53" t="s">
        <v>363</v>
      </c>
      <c r="B43" s="27" t="s">
        <v>98</v>
      </c>
      <c r="C43" s="8" t="s">
        <v>125</v>
      </c>
      <c r="D43" s="53" t="str">
        <f>IF(Intro!$G$21="English",B43,C43)</f>
        <v>Distributeur</v>
      </c>
    </row>
    <row r="44" spans="1:5" x14ac:dyDescent="0.25">
      <c r="B44" s="27" t="s">
        <v>383</v>
      </c>
      <c r="C44" s="8" t="s">
        <v>398</v>
      </c>
      <c r="D44" s="53" t="str">
        <f>IF(Intro!$G$21="English",B44,C44)</f>
        <v>Utilisateur final</v>
      </c>
    </row>
    <row r="46" spans="1:5" x14ac:dyDescent="0.25">
      <c r="A46" s="53" t="s">
        <v>364</v>
      </c>
      <c r="B46" s="27" t="s">
        <v>16</v>
      </c>
      <c r="C46" s="27" t="s">
        <v>20</v>
      </c>
      <c r="D46" s="92" t="str">
        <f>IF(Intro!G$21="English",Variables!B46,Variables!C46)</f>
        <v>Toujours</v>
      </c>
    </row>
    <row r="47" spans="1:5" x14ac:dyDescent="0.25">
      <c r="B47" s="27" t="s">
        <v>17</v>
      </c>
      <c r="C47" s="27" t="s">
        <v>21</v>
      </c>
      <c r="D47" s="92" t="str">
        <f>IF(Intro!G$21="English",Variables!B47,Variables!C47)</f>
        <v>Généralement</v>
      </c>
    </row>
    <row r="48" spans="1:5" x14ac:dyDescent="0.25">
      <c r="B48" s="8" t="s">
        <v>18</v>
      </c>
      <c r="C48" s="8" t="s">
        <v>22</v>
      </c>
      <c r="D48" s="92" t="str">
        <f>IF(Intro!G$21="English",Variables!B48,Variables!C48)</f>
        <v>Parfois</v>
      </c>
    </row>
    <row r="49" spans="1:4" x14ac:dyDescent="0.25">
      <c r="B49" s="27" t="s">
        <v>19</v>
      </c>
      <c r="C49" s="27" t="s">
        <v>23</v>
      </c>
      <c r="D49" s="92" t="str">
        <f>IF(Intro!G$21="English",Variables!B49,Variables!C49)</f>
        <v>Jamais</v>
      </c>
    </row>
    <row r="50" spans="1:4" x14ac:dyDescent="0.25">
      <c r="C50" s="9"/>
    </row>
    <row r="51" spans="1:4" x14ac:dyDescent="0.25">
      <c r="A51" s="53" t="s">
        <v>365</v>
      </c>
      <c r="B51" s="27" t="s">
        <v>274</v>
      </c>
      <c r="C51" s="27" t="s">
        <v>38</v>
      </c>
      <c r="D51" s="92" t="str">
        <f>IF(Intro!G$21="English",Variables!B51,Variables!C51)</f>
        <v>Très Important</v>
      </c>
    </row>
    <row r="52" spans="1:4" x14ac:dyDescent="0.25">
      <c r="B52" s="27" t="s">
        <v>36</v>
      </c>
      <c r="C52" s="27" t="s">
        <v>39</v>
      </c>
      <c r="D52" s="92" t="str">
        <f>IF(Intro!G$21="English",Variables!B52,Variables!C52)</f>
        <v>Assez important</v>
      </c>
    </row>
    <row r="53" spans="1:4" x14ac:dyDescent="0.25">
      <c r="B53" s="8" t="s">
        <v>37</v>
      </c>
      <c r="C53" s="8" t="s">
        <v>40</v>
      </c>
      <c r="D53" s="92" t="str">
        <f>IF(Intro!G$21="English",Variables!B53,Variables!C53)</f>
        <v>Pas important</v>
      </c>
    </row>
    <row r="55" spans="1:4" x14ac:dyDescent="0.25">
      <c r="A55" s="53" t="s">
        <v>366</v>
      </c>
      <c r="B55" s="27" t="s">
        <v>16</v>
      </c>
      <c r="C55" s="27" t="s">
        <v>20</v>
      </c>
      <c r="D55" s="92" t="str">
        <f>IF(Intro!G$21="English",Variables!B55,Variables!C55)</f>
        <v>Toujours</v>
      </c>
    </row>
    <row r="56" spans="1:4" x14ac:dyDescent="0.25">
      <c r="B56" s="27" t="s">
        <v>17</v>
      </c>
      <c r="C56" s="27" t="s">
        <v>21</v>
      </c>
      <c r="D56" s="92" t="str">
        <f>IF(Intro!G$21="English",Variables!B56,Variables!C56)</f>
        <v>Généralement</v>
      </c>
    </row>
    <row r="57" spans="1:4" x14ac:dyDescent="0.25">
      <c r="B57" s="8" t="s">
        <v>18</v>
      </c>
      <c r="C57" s="8" t="s">
        <v>22</v>
      </c>
      <c r="D57" s="92" t="str">
        <f>IF(Intro!G$21="English",Variables!B57,Variables!C57)</f>
        <v>Parfois</v>
      </c>
    </row>
    <row r="58" spans="1:4" x14ac:dyDescent="0.25">
      <c r="B58" s="27" t="s">
        <v>19</v>
      </c>
      <c r="C58" s="27" t="s">
        <v>23</v>
      </c>
      <c r="D58" s="92" t="str">
        <f>IF(Intro!G$21="English",Variables!B58,Variables!C58)</f>
        <v>Jamais</v>
      </c>
    </row>
    <row r="59" spans="1:4" x14ac:dyDescent="0.25">
      <c r="B59" s="27" t="s">
        <v>203</v>
      </c>
      <c r="C59" s="27" t="s">
        <v>204</v>
      </c>
      <c r="D59" s="92" t="str">
        <f>IF(Intro!G$21="English",Variables!B59,Variables!C59)</f>
        <v>Je ne sais pas</v>
      </c>
    </row>
    <row r="60" spans="1:4" x14ac:dyDescent="0.25">
      <c r="D60" s="148"/>
    </row>
    <row r="61" spans="1:4" x14ac:dyDescent="0.25">
      <c r="A61" s="53" t="s">
        <v>513</v>
      </c>
      <c r="B61" s="27" t="s">
        <v>217</v>
      </c>
      <c r="C61" s="27" t="s">
        <v>217</v>
      </c>
      <c r="D61" s="92" t="str">
        <f>IF(Intro!G$21="English",Variables!B61,Variables!C61)</f>
        <v>Comparable</v>
      </c>
    </row>
    <row r="62" spans="1:4" x14ac:dyDescent="0.25">
      <c r="B62" s="27" t="s">
        <v>218</v>
      </c>
      <c r="C62" s="27" t="s">
        <v>219</v>
      </c>
      <c r="D62" s="92" t="str">
        <f>IF(Intro!G$21="English",Variables!B62,Variables!C62)</f>
        <v>Non comparable - Avantage pour le Canada</v>
      </c>
    </row>
    <row r="63" spans="1:4" x14ac:dyDescent="0.25">
      <c r="B63" s="8" t="s">
        <v>514</v>
      </c>
      <c r="C63" s="8" t="s">
        <v>515</v>
      </c>
      <c r="D63" s="92" t="str">
        <f>IF(Intro!G$21="English",Variables!B63,Variables!C63)</f>
        <v>Non comparable - Avantage pour les pays GB I</v>
      </c>
    </row>
    <row r="64" spans="1:4" x14ac:dyDescent="0.25">
      <c r="B64" s="27" t="s">
        <v>203</v>
      </c>
      <c r="C64" s="27" t="s">
        <v>204</v>
      </c>
      <c r="D64" s="92" t="str">
        <f>IF(Intro!G$21="English",Variables!B64,Variables!C64)</f>
        <v>Je ne sais pas</v>
      </c>
    </row>
    <row r="66" spans="1:4" x14ac:dyDescent="0.25">
      <c r="A66" s="53" t="s">
        <v>367</v>
      </c>
      <c r="B66" s="27" t="s">
        <v>217</v>
      </c>
      <c r="C66" s="27" t="s">
        <v>217</v>
      </c>
      <c r="D66" s="92" t="str">
        <f>IF(Intro!G$21="English",Variables!B66,Variables!C66)</f>
        <v>Comparable</v>
      </c>
    </row>
    <row r="67" spans="1:4" x14ac:dyDescent="0.25">
      <c r="B67" s="27" t="s">
        <v>218</v>
      </c>
      <c r="C67" s="27" t="s">
        <v>219</v>
      </c>
      <c r="D67" s="92" t="str">
        <f>IF(Intro!G$21="English",Variables!B67,Variables!C67)</f>
        <v>Non comparable - Avantage pour le Canada</v>
      </c>
    </row>
    <row r="68" spans="1:4" x14ac:dyDescent="0.25">
      <c r="B68" s="8" t="s">
        <v>516</v>
      </c>
      <c r="C68" s="8" t="s">
        <v>517</v>
      </c>
      <c r="D68" s="92" t="str">
        <f>IF(Intro!G$21="English",Variables!B68,Variables!C68)</f>
        <v>Non comparable - Avantage pour l'Italie</v>
      </c>
    </row>
    <row r="69" spans="1:4" x14ac:dyDescent="0.25">
      <c r="B69" s="27" t="s">
        <v>203</v>
      </c>
      <c r="C69" s="27" t="s">
        <v>204</v>
      </c>
      <c r="D69" s="92" t="str">
        <f>IF(Intro!G$21="English",Variables!B69,Variables!C69)</f>
        <v>Je ne sais pas</v>
      </c>
    </row>
    <row r="70" spans="1:4" x14ac:dyDescent="0.25">
      <c r="D70" s="148"/>
    </row>
    <row r="71" spans="1:4" x14ac:dyDescent="0.25">
      <c r="A71" s="53" t="s">
        <v>511</v>
      </c>
      <c r="B71" s="27" t="s">
        <v>217</v>
      </c>
      <c r="C71" s="27" t="s">
        <v>217</v>
      </c>
      <c r="D71" s="92" t="str">
        <f>IF(Intro!G$21="English",Variables!B71,Variables!C71)</f>
        <v>Comparable</v>
      </c>
    </row>
    <row r="72" spans="1:4" x14ac:dyDescent="0.25">
      <c r="B72" s="27" t="s">
        <v>218</v>
      </c>
      <c r="C72" s="27" t="s">
        <v>219</v>
      </c>
      <c r="D72" s="92" t="str">
        <f>IF(Intro!G$21="English",Variables!B72,Variables!C72)</f>
        <v>Non comparable - Avantage pour le Canada</v>
      </c>
    </row>
    <row r="73" spans="1:4" x14ac:dyDescent="0.25">
      <c r="B73" s="8" t="s">
        <v>518</v>
      </c>
      <c r="C73" s="8" t="s">
        <v>519</v>
      </c>
      <c r="D73" s="92" t="str">
        <f>IF(Intro!G$21="English",Variables!B73,Variables!C73)</f>
        <v>Non comparable - Avantage pour le R.U.</v>
      </c>
    </row>
    <row r="74" spans="1:4" x14ac:dyDescent="0.25">
      <c r="B74" s="27" t="s">
        <v>203</v>
      </c>
      <c r="C74" s="27" t="s">
        <v>204</v>
      </c>
      <c r="D74" s="92" t="str">
        <f>IF(Intro!G$21="English",Variables!B74,Variables!C74)</f>
        <v>Je ne sais pas</v>
      </c>
    </row>
    <row r="75" spans="1:4" x14ac:dyDescent="0.25">
      <c r="D75" s="148"/>
    </row>
    <row r="76" spans="1:4" x14ac:dyDescent="0.25">
      <c r="A76" s="53" t="s">
        <v>512</v>
      </c>
      <c r="B76" s="27" t="s">
        <v>217</v>
      </c>
      <c r="C76" s="27" t="s">
        <v>217</v>
      </c>
      <c r="D76" s="92" t="str">
        <f>IF(Intro!G$21="English",Variables!B76,Variables!C76)</f>
        <v>Comparable</v>
      </c>
    </row>
    <row r="77" spans="1:4" x14ac:dyDescent="0.25">
      <c r="B77" s="27" t="s">
        <v>218</v>
      </c>
      <c r="C77" s="27" t="s">
        <v>219</v>
      </c>
      <c r="D77" s="92" t="str">
        <f>IF(Intro!G$21="English",Variables!B77,Variables!C77)</f>
        <v>Non comparable - Avantage pour le Canada</v>
      </c>
    </row>
    <row r="78" spans="1:4" x14ac:dyDescent="0.25">
      <c r="B78" s="8" t="s">
        <v>520</v>
      </c>
      <c r="C78" s="8" t="s">
        <v>521</v>
      </c>
      <c r="D78" s="92" t="str">
        <f>IF(Intro!G$21="English",Variables!B78,Variables!C78)</f>
        <v>Non comparable - Avantage pour la Pologne.</v>
      </c>
    </row>
    <row r="79" spans="1:4" x14ac:dyDescent="0.25">
      <c r="B79" s="27" t="s">
        <v>203</v>
      </c>
      <c r="C79" s="27" t="s">
        <v>204</v>
      </c>
      <c r="D79" s="92" t="str">
        <f>IF(Intro!G$21="English",Variables!B79,Variables!C79)</f>
        <v>Je ne sais pas</v>
      </c>
    </row>
    <row r="80" spans="1:4" x14ac:dyDescent="0.25">
      <c r="C80" s="8"/>
    </row>
    <row r="81" spans="1:4" x14ac:dyDescent="0.25">
      <c r="A81" s="53" t="s">
        <v>368</v>
      </c>
      <c r="B81" s="94">
        <v>1</v>
      </c>
      <c r="C81" s="94">
        <v>1</v>
      </c>
      <c r="D81" s="95">
        <f>IF(Intro!G$21="English",B81,C81)</f>
        <v>1</v>
      </c>
    </row>
    <row r="82" spans="1:4" x14ac:dyDescent="0.25">
      <c r="B82" s="94">
        <v>2</v>
      </c>
      <c r="C82" s="94">
        <v>2</v>
      </c>
      <c r="D82" s="95">
        <f>IF(Intro!G$21="English",B82,C82)</f>
        <v>2</v>
      </c>
    </row>
    <row r="83" spans="1:4" x14ac:dyDescent="0.25">
      <c r="B83" s="94">
        <v>3</v>
      </c>
      <c r="C83" s="94">
        <v>3</v>
      </c>
      <c r="D83" s="95">
        <f>IF(Intro!G$21="English",B83,C83)</f>
        <v>3</v>
      </c>
    </row>
    <row r="84" spans="1:4" x14ac:dyDescent="0.25">
      <c r="B84" s="94" t="s">
        <v>43</v>
      </c>
      <c r="C84" s="94" t="s">
        <v>42</v>
      </c>
      <c r="D84" s="95" t="str">
        <f>IF(Intro!G$21="English",B84,C84)</f>
        <v>Plus de 3</v>
      </c>
    </row>
    <row r="86" spans="1:4" x14ac:dyDescent="0.25">
      <c r="A86" s="53" t="s">
        <v>369</v>
      </c>
      <c r="B86" s="8" t="s">
        <v>16</v>
      </c>
      <c r="C86" s="8" t="s">
        <v>20</v>
      </c>
      <c r="D86" s="54" t="str">
        <f>IF(Intro!G$21="English",B86,C86)</f>
        <v>Toujours</v>
      </c>
    </row>
    <row r="87" spans="1:4" x14ac:dyDescent="0.25">
      <c r="B87" s="8" t="s">
        <v>17</v>
      </c>
      <c r="C87" s="8" t="s">
        <v>21</v>
      </c>
      <c r="D87" s="54" t="str">
        <f>IF(Intro!G$21="English",B87,C87)</f>
        <v>Généralement</v>
      </c>
    </row>
    <row r="88" spans="1:4" x14ac:dyDescent="0.25">
      <c r="B88" s="8" t="s">
        <v>18</v>
      </c>
      <c r="C88" s="8" t="s">
        <v>22</v>
      </c>
      <c r="D88" s="54" t="str">
        <f>IF(Intro!G$21="English",B88,C88)</f>
        <v>Parfois</v>
      </c>
    </row>
    <row r="89" spans="1:4" x14ac:dyDescent="0.25">
      <c r="B89" s="8" t="s">
        <v>19</v>
      </c>
      <c r="C89" s="8" t="s">
        <v>23</v>
      </c>
      <c r="D89" s="54" t="str">
        <f>IF(Intro!G$21="English",B89,C89)</f>
        <v>Jamais</v>
      </c>
    </row>
    <row r="91" spans="1:4" x14ac:dyDescent="0.25">
      <c r="A91" s="53" t="s">
        <v>370</v>
      </c>
      <c r="B91" s="8" t="s">
        <v>30</v>
      </c>
      <c r="C91" s="8" t="s">
        <v>24</v>
      </c>
      <c r="D91" s="54" t="str">
        <f>IF(Intro!G$21="English",B91,C91)</f>
        <v>De 0 à 5 %</v>
      </c>
    </row>
    <row r="92" spans="1:4" x14ac:dyDescent="0.25">
      <c r="B92" s="8" t="s">
        <v>31</v>
      </c>
      <c r="C92" s="8" t="s">
        <v>25</v>
      </c>
      <c r="D92" s="54" t="str">
        <f>IF(Intro!G$21="English",B92,C92)</f>
        <v>De 6 à 10 %</v>
      </c>
    </row>
    <row r="93" spans="1:4" x14ac:dyDescent="0.25">
      <c r="B93" s="8" t="s">
        <v>32</v>
      </c>
      <c r="C93" s="8" t="s">
        <v>26</v>
      </c>
      <c r="D93" s="54" t="str">
        <f>IF(Intro!G$21="English",B93,C93)</f>
        <v>De 11 à 15 %</v>
      </c>
    </row>
    <row r="94" spans="1:4" x14ac:dyDescent="0.25">
      <c r="B94" s="8" t="s">
        <v>33</v>
      </c>
      <c r="C94" s="8" t="s">
        <v>27</v>
      </c>
      <c r="D94" s="54" t="str">
        <f>IF(Intro!G$21="English",B94,C94)</f>
        <v>De 16 à 20 %</v>
      </c>
    </row>
    <row r="95" spans="1:4" x14ac:dyDescent="0.25">
      <c r="B95" s="8" t="s">
        <v>34</v>
      </c>
      <c r="C95" s="8" t="s">
        <v>28</v>
      </c>
      <c r="D95" s="54" t="str">
        <f>IF(Intro!G$21="English",B95,C95)</f>
        <v>De 21 à 25 %</v>
      </c>
    </row>
    <row r="96" spans="1:4" x14ac:dyDescent="0.25">
      <c r="B96" s="8" t="s">
        <v>35</v>
      </c>
      <c r="C96" s="8" t="s">
        <v>29</v>
      </c>
      <c r="D96" s="54" t="str">
        <f>IF(Intro!G$21="English",B96,C96)</f>
        <v>Plus de 25 %</v>
      </c>
    </row>
    <row r="97" spans="2:4" x14ac:dyDescent="0.25">
      <c r="B97" s="8" t="s">
        <v>64</v>
      </c>
      <c r="C97" s="8" t="s">
        <v>63</v>
      </c>
      <c r="D97" s="54" t="str">
        <f>IF(Intro!G$21="English",B97,C97)</f>
        <v>Le prix ne sera jamais le facteur principal</v>
      </c>
    </row>
  </sheetData>
  <sheetProtection algorithmName="SHA-512" hashValue="oAyswjtWyziLRFix3oN75Dd4A0/eizsmh49lPJkBsTi2A6jdAVa/O1HxKhSgf0hXLW/H5lOwLezlnJVr9fgs7w==" saltValue="9xYg+QkXFfdIvDRDtfiLGQ==" spinCount="100000" sheet="1" objects="1" scenarios="1" selectLockedCells="1"/>
  <mergeCells count="1">
    <mergeCell ref="A38:D38"/>
  </mergeCells>
  <phoneticPr fontId="58" type="noConversion"/>
  <dataValidations disablePrompts="1" count="2">
    <dataValidation type="list" allowBlank="1" showInputMessage="1" showErrorMessage="1" sqref="B4" xr:uid="{4A1FEA5E-2C5A-4240-AC8A-9BD922DDAA6C}">
      <formula1>"dumping, dumping and the subsidizing"</formula1>
    </dataValidation>
    <dataValidation type="list" allowBlank="1" showInputMessage="1" showErrorMessage="1" sqref="C4" xr:uid="{4D7D800A-43BB-44A3-AB58-075BE0BB8B4F}">
      <formula1>"le dumping, le dumping et le subventionnement"</formula1>
    </dataValidation>
  </dataValidation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5F318-7173-44AE-84D4-D6D609D27F40}">
  <sheetPr codeName="Sheet2">
    <tabColor rgb="FF00B0F0"/>
    <pageSetUpPr fitToPage="1"/>
  </sheetPr>
  <dimension ref="A1:Q139"/>
  <sheetViews>
    <sheetView showGridLines="0" tabSelected="1" topLeftCell="A9" zoomScaleNormal="100" workbookViewId="0">
      <selection activeCell="G21" sqref="G21:G22"/>
    </sheetView>
  </sheetViews>
  <sheetFormatPr defaultColWidth="9.42578125" defaultRowHeight="14.25" x14ac:dyDescent="0.25"/>
  <cols>
    <col min="1" max="1" width="1.5703125" style="6" customWidth="1"/>
    <col min="2" max="12" width="14.5703125" style="5" customWidth="1"/>
    <col min="13" max="13" width="14.5703125" style="7" customWidth="1"/>
    <col min="14" max="14" width="14.5703125" style="8" customWidth="1"/>
    <col min="15" max="16" width="14.5703125" style="8" hidden="1" customWidth="1"/>
    <col min="17" max="23" width="9.140625" style="8" customWidth="1"/>
    <col min="24" max="16384" width="9.42578125" style="8"/>
  </cols>
  <sheetData>
    <row r="1" spans="1:16" x14ac:dyDescent="0.25">
      <c r="O1" s="8" t="s">
        <v>418</v>
      </c>
      <c r="P1" s="8" t="s">
        <v>418</v>
      </c>
    </row>
    <row r="2" spans="1:16" x14ac:dyDescent="0.25">
      <c r="B2" s="10" t="s">
        <v>115</v>
      </c>
      <c r="C2" s="10"/>
      <c r="D2" s="10"/>
      <c r="O2" s="9" t="s">
        <v>149</v>
      </c>
      <c r="P2" s="9" t="s">
        <v>157</v>
      </c>
    </row>
    <row r="3" spans="1:16" x14ac:dyDescent="0.25">
      <c r="B3" s="12"/>
      <c r="C3" s="12"/>
      <c r="D3" s="12"/>
      <c r="O3" s="11"/>
      <c r="P3" s="11"/>
    </row>
    <row r="4" spans="1:16" s="2" customFormat="1" x14ac:dyDescent="0.25">
      <c r="A4" s="1"/>
      <c r="B4" s="353" t="s">
        <v>466</v>
      </c>
      <c r="C4" s="354"/>
      <c r="D4" s="354"/>
      <c r="E4" s="354"/>
      <c r="F4" s="354"/>
      <c r="G4" s="354"/>
      <c r="H4" s="354"/>
      <c r="I4" s="354"/>
      <c r="J4" s="354"/>
      <c r="K4" s="354"/>
      <c r="L4" s="355"/>
      <c r="M4" s="13"/>
      <c r="N4" s="13"/>
      <c r="O4" s="14"/>
      <c r="P4" s="14"/>
    </row>
    <row r="5" spans="1:16" s="2" customFormat="1" x14ac:dyDescent="0.25">
      <c r="A5" s="1"/>
      <c r="B5" s="359" t="str">
        <f>Variables!B2</f>
        <v>NQ-2026-006</v>
      </c>
      <c r="C5" s="360"/>
      <c r="D5" s="360"/>
      <c r="E5" s="360"/>
      <c r="F5" s="360"/>
      <c r="G5" s="360"/>
      <c r="H5" s="360"/>
      <c r="I5" s="360"/>
      <c r="J5" s="360"/>
      <c r="K5" s="360"/>
      <c r="L5" s="361"/>
      <c r="M5" s="13"/>
      <c r="N5" s="13"/>
      <c r="O5" s="14"/>
      <c r="P5" s="14"/>
    </row>
    <row r="6" spans="1:16" s="4" customFormat="1" x14ac:dyDescent="0.25">
      <c r="A6" s="1"/>
      <c r="B6" s="362" t="str">
        <f>UPPER(Variables!B3&amp;" | "&amp;Variables!C3)</f>
        <v>WHEAT GLUTEN II | GLUTEN DE BLÉ II</v>
      </c>
      <c r="C6" s="363"/>
      <c r="D6" s="363"/>
      <c r="E6" s="363"/>
      <c r="F6" s="363"/>
      <c r="G6" s="363"/>
      <c r="H6" s="363"/>
      <c r="I6" s="363"/>
      <c r="J6" s="363"/>
      <c r="K6" s="363"/>
      <c r="L6" s="364"/>
      <c r="M6" s="20"/>
      <c r="N6" s="20"/>
      <c r="O6" s="16"/>
      <c r="P6" s="16"/>
    </row>
    <row r="7" spans="1:16" s="4" customFormat="1" x14ac:dyDescent="0.25">
      <c r="A7" s="1"/>
      <c r="B7" s="15"/>
      <c r="C7" s="15"/>
      <c r="D7" s="15"/>
      <c r="E7" s="3"/>
      <c r="F7" s="3"/>
      <c r="G7" s="3"/>
      <c r="H7" s="3"/>
      <c r="I7" s="3"/>
      <c r="J7" s="3"/>
      <c r="K7" s="3"/>
      <c r="L7" s="3"/>
      <c r="O7" s="16"/>
      <c r="P7" s="16"/>
    </row>
    <row r="8" spans="1:16" s="2" customFormat="1" x14ac:dyDescent="0.25">
      <c r="A8" s="1"/>
      <c r="B8" s="335" t="s">
        <v>334</v>
      </c>
      <c r="C8" s="336"/>
      <c r="D8" s="336"/>
      <c r="E8" s="336"/>
      <c r="F8" s="336"/>
      <c r="G8" s="336"/>
      <c r="H8" s="336"/>
      <c r="I8" s="336"/>
      <c r="J8" s="336"/>
      <c r="K8" s="336"/>
      <c r="L8" s="337"/>
      <c r="M8" s="13"/>
      <c r="N8" s="13"/>
      <c r="O8" s="14"/>
      <c r="P8" s="14"/>
    </row>
    <row r="9" spans="1:16" x14ac:dyDescent="0.25">
      <c r="B9" s="17"/>
      <c r="C9" s="23"/>
      <c r="D9" s="23"/>
      <c r="E9" s="24"/>
      <c r="F9" s="24"/>
      <c r="G9" s="24"/>
      <c r="H9" s="24"/>
      <c r="I9" s="24"/>
      <c r="J9" s="24"/>
      <c r="K9" s="24"/>
      <c r="L9" s="18"/>
      <c r="M9" s="8"/>
      <c r="O9" s="423" t="s">
        <v>400</v>
      </c>
      <c r="P9" s="423"/>
    </row>
    <row r="10" spans="1:16" s="27" customFormat="1" x14ac:dyDescent="0.25">
      <c r="A10" s="61"/>
      <c r="B10" s="332" t="str">
        <f>"The Canadian International Trade Tribunal (the Tribunal) has commenced an inquiry concerning the "&amp;Variables!B4&amp;" of "&amp;Variables!B3&amp;" (as defined below) originating in or exported from "&amp;Variables!B5&amp;". Your firm's knowledge and experience would aid the Tribunal in the proper conduct of its inquiry by helping it better understand the Canadian market for "&amp;Variables!B3&amp;". The Tribunal therefore requests a response to this questionnaire from your firm."</f>
        <v>The Canadian International Trade Tribunal (the Tribunal) has commenced an inquiry concerning the dumping and subsidizing of Wheat Gluten II (as defined below) originating in or exported from Italy, Poland and the UK. Your firm's knowledge and experience would aid the Tribunal in the proper conduct of its inquiry by helping it better understand the Canadian market for Wheat Gluten II. The Tribunal therefore requests a response to this questionnaire from your firm.</v>
      </c>
      <c r="C10" s="333"/>
      <c r="D10" s="333"/>
      <c r="E10" s="333"/>
      <c r="F10" s="333"/>
      <c r="G10" s="49"/>
      <c r="H10" s="424" t="str">
        <f>"Le Tribunal canadien du commerce extérieur (le Tribunal) a ouvert une enquête concernant "&amp;Variables!C4&amp;" de "&amp;Variables!C3&amp;" (telles que définies ci-dessous) originaires ou exporté "&amp;Variables!C5&amp;" Les connaissances et l'expérience de votre entreprise aideraient le Tribunal à mener correctement son enquête en lui permettant de mieux comprendre le marché canadien de "&amp;Variables!C3&amp;". Le Tribunal demande donc à votre entreprise de répondre à ce questionnaire."</f>
        <v>Le Tribunal canadien du commerce extérieur (le Tribunal) a ouvert une enquête concernant le dumping et le subventionnement de Gluten de blé II (telles que définies ci-dessous) originaires ou exporté d'Italie, de Pologne et du R.U. Les connaissances et l'expérience de votre entreprise aideraient le Tribunal à mener correctement son enquête en lui permettant de mieux comprendre le marché canadien de Gluten de blé II. Le Tribunal demande donc à votre entreprise de répondre à ce questionnaire.</v>
      </c>
      <c r="I10" s="424"/>
      <c r="J10" s="424"/>
      <c r="K10" s="424"/>
      <c r="L10" s="425"/>
      <c r="O10" s="423"/>
      <c r="P10" s="423"/>
    </row>
    <row r="11" spans="1:16" s="27" customFormat="1" x14ac:dyDescent="0.25">
      <c r="A11" s="61"/>
      <c r="B11" s="332"/>
      <c r="C11" s="333"/>
      <c r="D11" s="333"/>
      <c r="E11" s="333"/>
      <c r="F11" s="333"/>
      <c r="G11" s="49"/>
      <c r="H11" s="424"/>
      <c r="I11" s="424"/>
      <c r="J11" s="424"/>
      <c r="K11" s="424"/>
      <c r="L11" s="425"/>
      <c r="O11" s="423"/>
      <c r="P11" s="423"/>
    </row>
    <row r="12" spans="1:16" s="27" customFormat="1" x14ac:dyDescent="0.25">
      <c r="A12" s="61"/>
      <c r="B12" s="332"/>
      <c r="C12" s="333"/>
      <c r="D12" s="333"/>
      <c r="E12" s="333"/>
      <c r="F12" s="333"/>
      <c r="G12" s="49"/>
      <c r="H12" s="424"/>
      <c r="I12" s="424"/>
      <c r="J12" s="424"/>
      <c r="K12" s="424"/>
      <c r="L12" s="425"/>
      <c r="O12" s="423"/>
      <c r="P12" s="423"/>
    </row>
    <row r="13" spans="1:16" s="27" customFormat="1" x14ac:dyDescent="0.25">
      <c r="A13" s="61"/>
      <c r="B13" s="332"/>
      <c r="C13" s="333"/>
      <c r="D13" s="333"/>
      <c r="E13" s="333"/>
      <c r="F13" s="333"/>
      <c r="G13" s="49"/>
      <c r="H13" s="424"/>
      <c r="I13" s="424"/>
      <c r="J13" s="424"/>
      <c r="K13" s="424"/>
      <c r="L13" s="425"/>
      <c r="O13" s="423"/>
      <c r="P13" s="423"/>
    </row>
    <row r="14" spans="1:16" s="27" customFormat="1" x14ac:dyDescent="0.25">
      <c r="A14" s="61"/>
      <c r="B14" s="332"/>
      <c r="C14" s="333"/>
      <c r="D14" s="333"/>
      <c r="E14" s="333"/>
      <c r="F14" s="333"/>
      <c r="G14" s="49"/>
      <c r="H14" s="424"/>
      <c r="I14" s="424"/>
      <c r="J14" s="424"/>
      <c r="K14" s="424"/>
      <c r="L14" s="425"/>
      <c r="O14" s="423"/>
      <c r="P14" s="423"/>
    </row>
    <row r="15" spans="1:16" s="27" customFormat="1" x14ac:dyDescent="0.25">
      <c r="A15" s="61"/>
      <c r="B15" s="332"/>
      <c r="C15" s="333"/>
      <c r="D15" s="333"/>
      <c r="E15" s="333"/>
      <c r="F15" s="333"/>
      <c r="G15" s="49"/>
      <c r="H15" s="424"/>
      <c r="I15" s="424"/>
      <c r="J15" s="424"/>
      <c r="K15" s="424"/>
      <c r="L15" s="425"/>
      <c r="O15" s="423"/>
      <c r="P15" s="423"/>
    </row>
    <row r="16" spans="1:16" s="27" customFormat="1" x14ac:dyDescent="0.25">
      <c r="A16" s="61"/>
      <c r="B16" s="332"/>
      <c r="C16" s="333"/>
      <c r="D16" s="333"/>
      <c r="E16" s="333"/>
      <c r="F16" s="333"/>
      <c r="G16" s="49"/>
      <c r="H16" s="424"/>
      <c r="I16" s="424"/>
      <c r="J16" s="424"/>
      <c r="K16" s="424"/>
      <c r="L16" s="425"/>
      <c r="O16" s="423"/>
      <c r="P16" s="423"/>
    </row>
    <row r="17" spans="1:16" s="27" customFormat="1" x14ac:dyDescent="0.25">
      <c r="A17" s="61"/>
      <c r="B17" s="72"/>
      <c r="C17" s="73"/>
      <c r="D17" s="73"/>
      <c r="E17" s="73"/>
      <c r="F17" s="73"/>
      <c r="G17" s="73"/>
      <c r="H17" s="73"/>
      <c r="I17" s="73"/>
      <c r="J17" s="73"/>
      <c r="K17" s="73"/>
      <c r="L17" s="74"/>
      <c r="O17" s="423"/>
      <c r="P17" s="423"/>
    </row>
    <row r="18" spans="1:16" s="4" customFormat="1" x14ac:dyDescent="0.25">
      <c r="A18" s="1"/>
      <c r="B18" s="15"/>
      <c r="C18" s="15"/>
      <c r="D18" s="15"/>
      <c r="E18" s="3"/>
      <c r="F18" s="3"/>
      <c r="G18" s="3"/>
      <c r="H18" s="3"/>
      <c r="I18" s="3"/>
      <c r="J18" s="3"/>
      <c r="K18" s="3"/>
      <c r="L18" s="3"/>
      <c r="O18" s="16"/>
      <c r="P18" s="16"/>
    </row>
    <row r="19" spans="1:16" s="2" customFormat="1" x14ac:dyDescent="0.25">
      <c r="A19" s="1"/>
      <c r="B19" s="338" t="s">
        <v>335</v>
      </c>
      <c r="C19" s="339"/>
      <c r="D19" s="339"/>
      <c r="E19" s="339"/>
      <c r="F19" s="339"/>
      <c r="G19" s="339"/>
      <c r="H19" s="339"/>
      <c r="I19" s="339"/>
      <c r="J19" s="339"/>
      <c r="K19" s="339"/>
      <c r="L19" s="340"/>
      <c r="M19" s="13"/>
      <c r="N19" s="13"/>
      <c r="O19" s="14"/>
      <c r="P19" s="14"/>
    </row>
    <row r="20" spans="1:16" x14ac:dyDescent="0.25">
      <c r="B20" s="17"/>
      <c r="C20" s="23"/>
      <c r="D20" s="23"/>
      <c r="E20" s="24"/>
      <c r="F20" s="24"/>
      <c r="G20" s="24"/>
      <c r="H20" s="24"/>
      <c r="I20" s="24"/>
      <c r="J20" s="24"/>
      <c r="K20" s="24"/>
      <c r="L20" s="18"/>
      <c r="M20" s="8"/>
    </row>
    <row r="21" spans="1:16" x14ac:dyDescent="0.25">
      <c r="B21" s="426" t="s">
        <v>158</v>
      </c>
      <c r="C21" s="427"/>
      <c r="D21" s="427"/>
      <c r="E21" s="427"/>
      <c r="F21" s="427"/>
      <c r="G21" s="430" t="s">
        <v>157</v>
      </c>
      <c r="H21" s="428" t="s">
        <v>268</v>
      </c>
      <c r="I21" s="428"/>
      <c r="J21" s="428"/>
      <c r="K21" s="428"/>
      <c r="L21" s="429"/>
      <c r="M21" s="8"/>
      <c r="O21" s="19"/>
    </row>
    <row r="22" spans="1:16" x14ac:dyDescent="0.25">
      <c r="B22" s="426"/>
      <c r="C22" s="427"/>
      <c r="D22" s="427"/>
      <c r="E22" s="427"/>
      <c r="F22" s="427"/>
      <c r="G22" s="431"/>
      <c r="H22" s="428"/>
      <c r="I22" s="428"/>
      <c r="J22" s="428"/>
      <c r="K22" s="428"/>
      <c r="L22" s="429"/>
      <c r="M22" s="8"/>
      <c r="O22" s="19"/>
    </row>
    <row r="23" spans="1:16" s="27" customFormat="1" x14ac:dyDescent="0.25">
      <c r="A23" s="61"/>
      <c r="B23" s="72"/>
      <c r="C23" s="73"/>
      <c r="D23" s="73"/>
      <c r="E23" s="73"/>
      <c r="F23" s="73"/>
      <c r="G23" s="73"/>
      <c r="H23" s="73"/>
      <c r="I23" s="73"/>
      <c r="J23" s="73"/>
      <c r="K23" s="73"/>
      <c r="L23" s="74"/>
    </row>
    <row r="24" spans="1:16" s="4" customFormat="1" x14ac:dyDescent="0.25">
      <c r="A24" s="1"/>
      <c r="B24" s="15"/>
      <c r="C24" s="15"/>
      <c r="D24" s="15"/>
      <c r="E24" s="3"/>
      <c r="F24" s="3"/>
      <c r="G24" s="3"/>
      <c r="H24" s="3"/>
      <c r="I24" s="3"/>
      <c r="J24" s="3"/>
      <c r="K24" s="3"/>
      <c r="L24" s="3"/>
      <c r="O24" s="16"/>
      <c r="P24" s="16"/>
    </row>
    <row r="25" spans="1:16" s="2" customFormat="1" x14ac:dyDescent="0.25">
      <c r="A25" s="1"/>
      <c r="B25" s="335" t="str">
        <f>IF(Intro!$G$21="English",O25,P25)</f>
        <v>LA DÉFINITION "DES MARCHANDISES"</v>
      </c>
      <c r="C25" s="336"/>
      <c r="D25" s="336" t="str">
        <f>UPPER(IF(Intro!$G$21="English",P25,Q25))</f>
        <v/>
      </c>
      <c r="E25" s="336" t="str">
        <f>UPPER(IF(Intro!$G$21="English",Q25,R25))</f>
        <v/>
      </c>
      <c r="F25" s="336" t="str">
        <f>UPPER(IF(Intro!$G$21="English",R25,S25))</f>
        <v/>
      </c>
      <c r="G25" s="336" t="str">
        <f>UPPER(IF(Intro!$G$21="English",S25,T25))</f>
        <v/>
      </c>
      <c r="H25" s="336" t="str">
        <f>UPPER(IF(Intro!$G$21="English",T25,U25))</f>
        <v/>
      </c>
      <c r="I25" s="336" t="str">
        <f>UPPER(IF(Intro!$G$21="English",U25,V25))</f>
        <v/>
      </c>
      <c r="J25" s="336" t="str">
        <f>UPPER(IF(Intro!$G$21="English",V25,W25))</f>
        <v/>
      </c>
      <c r="K25" s="336" t="str">
        <f>UPPER(IF(Intro!$G$21="English",W25,X25))</f>
        <v/>
      </c>
      <c r="L25" s="337" t="str">
        <f>UPPER(IF(Intro!$G$21="English",X25,Y25))</f>
        <v/>
      </c>
      <c r="M25" s="4"/>
      <c r="N25" s="13"/>
      <c r="O25" s="20" t="s">
        <v>336</v>
      </c>
      <c r="P25" s="20" t="s">
        <v>337</v>
      </c>
    </row>
    <row r="26" spans="1:16" x14ac:dyDescent="0.25">
      <c r="B26" s="17"/>
      <c r="C26" s="23"/>
      <c r="D26" s="23"/>
      <c r="E26" s="24"/>
      <c r="F26" s="24"/>
      <c r="G26" s="24"/>
      <c r="H26" s="24"/>
      <c r="I26" s="24"/>
      <c r="J26" s="24"/>
      <c r="K26" s="24"/>
      <c r="L26" s="18"/>
      <c r="M26" s="8"/>
    </row>
    <row r="27" spans="1:16" s="27" customFormat="1" x14ac:dyDescent="0.25">
      <c r="A27" s="61"/>
      <c r="B27" s="332" t="str">
        <f>IF(Intro!$G$21="English",O27,P27)</f>
        <v>Les références aux « marchandises » dans ce questionnaire font référence à :</v>
      </c>
      <c r="C27" s="333"/>
      <c r="D27" s="333"/>
      <c r="E27" s="333"/>
      <c r="F27" s="333"/>
      <c r="G27" s="333"/>
      <c r="H27" s="333"/>
      <c r="I27" s="333"/>
      <c r="J27" s="333"/>
      <c r="K27" s="333"/>
      <c r="L27" s="334"/>
      <c r="O27" s="8" t="s">
        <v>192</v>
      </c>
      <c r="P27" s="8" t="s">
        <v>193</v>
      </c>
    </row>
    <row r="28" spans="1:16" x14ac:dyDescent="0.25">
      <c r="B28" s="17"/>
      <c r="C28" s="23"/>
      <c r="D28" s="23"/>
      <c r="E28" s="24"/>
      <c r="F28" s="24"/>
      <c r="G28" s="24"/>
      <c r="H28" s="24"/>
      <c r="I28" s="24"/>
      <c r="J28" s="24"/>
      <c r="K28" s="24"/>
      <c r="L28" s="18"/>
      <c r="M28" s="8"/>
    </row>
    <row r="29" spans="1:16" s="27" customFormat="1" ht="36" customHeight="1" x14ac:dyDescent="0.25">
      <c r="A29" s="61"/>
      <c r="B29" s="71"/>
      <c r="C29" s="432" t="str">
        <f>IF(Intro!$G$21="English",O29,P29)</f>
        <v>Gluten de blé, mélangé ou non avec de la farine de blé, du sel ou toute autre substance, ayant une teneur minimale en protéines de blé de 40 % en poids sur une base sèche, calculée selon un facteur de Jones de 5.7, mais excluant (i) le gluten de blé dénaturé; (ii) le gluten de blé hydrolysé; (iii) les isolats de protéines de blé; et (iv) le gluten de blé certifié biologique, conformément à la Loi sur les aliments et drogues (L.R.C. 1985, ch. F-27) et à ses règlements d’application ainsi qu’à la Loi sur la salubrité des aliments au Canada (L.C. 2012, ch. 24) et à ses règlements d’application, y compris le Règlement sur la salubrité des aliments au Canada (DORS/2018-108), et répondant autrement aux exigences de ces lois et règlements, qui peuvent être périodiquement modifiés ou remplacés.
Il est entendu que les marchandises en cause comprennent notamment le gluten de blé élastique tel que défini par la norme 163-1987 du Codex de l’Organisation mondiale de la Santé, Rév. 1-2001 (« Norme pour les produits à base de blé incluant le gluten de blé »).</v>
      </c>
      <c r="D29" s="433"/>
      <c r="E29" s="433"/>
      <c r="F29" s="433"/>
      <c r="G29" s="433"/>
      <c r="H29" s="433"/>
      <c r="I29" s="433"/>
      <c r="J29" s="433"/>
      <c r="K29" s="434"/>
      <c r="L29" s="50"/>
      <c r="O29" s="8" t="str">
        <f>Variables!B16</f>
        <v>Wheat gluten, whether or not blended with wheat flour, salt or any other substance, with a minimum wheat protein content of 40% by weight on a dry basis calculated using a Jones Factor of 5.7, but excluding (i) devitalized wheat gluten; (ii) hydrolyzed wheat gluten; (iii) wheat protein isolates; and (iv) organic wheat gluten that is certified organic in accordance with and otherwise meets the requirements of the Food and Drugs Act, R.S.C., 1985, c. F-27, and regulations made thereunder, and the Safe Food for Canadians Act, S.C. 2012, c. 24, and regulations made thereunder including the Safe Food for Canadians Regulations, S.O.R./2018 108, all of which as may be amended or replaced from time to time (the subject goods). For greater certainty, the subject goods include but are not limited to vital wheat gluten as defined by the World Health Organization’s Codex Standard 163-1987, Rev. 1-2001 (“Standard for Wheat Protein Products Including Wheat Gluten”)</v>
      </c>
      <c r="P29" s="8" t="str">
        <f>Variables!C16</f>
        <v>Gluten de blé, mélangé ou non avec de la farine de blé, du sel ou toute autre substance, ayant une teneur minimale en protéines de blé de 40 % en poids sur une base sèche, calculée selon un facteur de Jones de 5.7, mais excluant (i) le gluten de blé dénaturé; (ii) le gluten de blé hydrolysé; (iii) les isolats de protéines de blé; et (iv) le gluten de blé certifié biologique, conformément à la Loi sur les aliments et drogues (L.R.C. 1985, ch. F-27) et à ses règlements d’application ainsi qu’à la Loi sur la salubrité des aliments au Canada (L.C. 2012, ch. 24) et à ses règlements d’application, y compris le Règlement sur la salubrité des aliments au Canada (DORS/2018-108), et répondant autrement aux exigences de ces lois et règlements, qui peuvent être périodiquement modifiés ou remplacés.
Il est entendu que les marchandises en cause comprennent notamment le gluten de blé élastique tel que défini par la norme 163-1987 du Codex de l’Organisation mondiale de la Santé, Rév. 1-2001 (« Norme pour les produits à base de blé incluant le gluten de blé »).</v>
      </c>
    </row>
    <row r="30" spans="1:16" s="27" customFormat="1" ht="36" customHeight="1" x14ac:dyDescent="0.25">
      <c r="A30" s="61"/>
      <c r="B30" s="71"/>
      <c r="C30" s="435"/>
      <c r="D30" s="436"/>
      <c r="E30" s="436"/>
      <c r="F30" s="436"/>
      <c r="G30" s="436"/>
      <c r="H30" s="436"/>
      <c r="I30" s="436"/>
      <c r="J30" s="436"/>
      <c r="K30" s="437"/>
      <c r="L30" s="50"/>
      <c r="O30" s="8"/>
      <c r="P30" s="8"/>
    </row>
    <row r="31" spans="1:16" s="27" customFormat="1" ht="36" customHeight="1" x14ac:dyDescent="0.25">
      <c r="A31" s="61"/>
      <c r="B31" s="71"/>
      <c r="C31" s="435"/>
      <c r="D31" s="436"/>
      <c r="E31" s="436"/>
      <c r="F31" s="436"/>
      <c r="G31" s="436"/>
      <c r="H31" s="436"/>
      <c r="I31" s="436"/>
      <c r="J31" s="436"/>
      <c r="K31" s="437"/>
      <c r="L31" s="50"/>
      <c r="O31" s="8"/>
      <c r="P31" s="8"/>
    </row>
    <row r="32" spans="1:16" s="27" customFormat="1" ht="36" customHeight="1" x14ac:dyDescent="0.25">
      <c r="A32" s="61"/>
      <c r="B32" s="71"/>
      <c r="C32" s="438"/>
      <c r="D32" s="439"/>
      <c r="E32" s="439"/>
      <c r="F32" s="439"/>
      <c r="G32" s="439"/>
      <c r="H32" s="439"/>
      <c r="I32" s="439"/>
      <c r="J32" s="439"/>
      <c r="K32" s="440"/>
      <c r="L32" s="50"/>
      <c r="O32" s="8"/>
      <c r="P32" s="8"/>
    </row>
    <row r="33" spans="1:17" x14ac:dyDescent="0.25">
      <c r="B33" s="17"/>
      <c r="C33" s="23"/>
      <c r="D33" s="23"/>
      <c r="E33" s="24"/>
      <c r="F33" s="24"/>
      <c r="G33" s="24"/>
      <c r="H33" s="24"/>
      <c r="I33" s="24"/>
      <c r="J33" s="24"/>
      <c r="K33" s="24"/>
      <c r="L33" s="18"/>
      <c r="M33" s="8"/>
    </row>
    <row r="34" spans="1:17" s="27" customFormat="1" x14ac:dyDescent="0.25">
      <c r="A34" s="61"/>
      <c r="B34" s="332" t="str">
        <f>IF(Intro!$G$21="English",O34,P34)</f>
        <v>Pour obtenir des renseignements supplémentaires sur le produit, tel que les Description harmonisées des produits, veuillez consulter le lien suivant:</v>
      </c>
      <c r="C34" s="333"/>
      <c r="D34" s="333"/>
      <c r="E34" s="333"/>
      <c r="F34" s="333"/>
      <c r="G34" s="333"/>
      <c r="H34" s="333"/>
      <c r="I34" s="333"/>
      <c r="J34" s="333"/>
      <c r="K34" s="333"/>
      <c r="L34" s="334"/>
      <c r="O34" s="8" t="s">
        <v>492</v>
      </c>
      <c r="P34" s="8" t="s">
        <v>493</v>
      </c>
    </row>
    <row r="35" spans="1:17" s="27" customFormat="1" x14ac:dyDescent="0.25">
      <c r="A35" s="61"/>
      <c r="B35" s="48"/>
      <c r="C35" s="51"/>
      <c r="D35" s="51"/>
      <c r="E35" s="51"/>
      <c r="F35" s="51"/>
      <c r="G35" s="51"/>
      <c r="H35" s="51"/>
      <c r="I35" s="51"/>
      <c r="J35" s="51"/>
      <c r="K35" s="51"/>
      <c r="L35" s="52"/>
      <c r="O35" s="8"/>
      <c r="P35" s="8"/>
    </row>
    <row r="36" spans="1:17" s="27" customFormat="1" x14ac:dyDescent="0.25">
      <c r="A36" s="61"/>
      <c r="B36" s="48"/>
      <c r="C36" s="390" t="str">
        <f>IF(Intro!$G$21="English",HYPERLINK(Variables!B17),HYPERLINK(Variables!C17))</f>
        <v>https://www.cbsa-asfc.gc.ca/sima-lmsi/mif-mev/mif-mev-stats-fra.html#wg</v>
      </c>
      <c r="D36" s="390"/>
      <c r="E36" s="390"/>
      <c r="F36" s="390"/>
      <c r="G36" s="390"/>
      <c r="H36" s="390"/>
      <c r="I36" s="390"/>
      <c r="J36" s="390"/>
      <c r="K36" s="390"/>
      <c r="L36" s="52"/>
      <c r="O36" s="8"/>
      <c r="P36" s="8"/>
    </row>
    <row r="37" spans="1:17" s="27" customFormat="1" x14ac:dyDescent="0.25">
      <c r="A37" s="61"/>
      <c r="B37" s="48"/>
      <c r="C37" s="51"/>
      <c r="D37" s="51"/>
      <c r="E37" s="51"/>
      <c r="F37" s="51"/>
      <c r="G37" s="51"/>
      <c r="H37" s="51"/>
      <c r="I37" s="51"/>
      <c r="J37" s="51"/>
      <c r="K37" s="51"/>
      <c r="L37" s="52"/>
      <c r="O37" s="8"/>
      <c r="P37" s="8"/>
    </row>
    <row r="38" spans="1:17" s="27" customFormat="1" x14ac:dyDescent="0.25">
      <c r="A38" s="61"/>
      <c r="B38" s="332" t="str">
        <f>IF(Intro!$G$21="English",O38,P38)</f>
        <v>Les marchandises sont généralement classées dans le Tarif des douanes sous les numéros suivants du Système harmonisé de désignation et de codification des marchandises (SH) :</v>
      </c>
      <c r="C38" s="333"/>
      <c r="D38" s="333"/>
      <c r="E38" s="333"/>
      <c r="F38" s="333"/>
      <c r="G38" s="333"/>
      <c r="H38" s="333"/>
      <c r="I38" s="333"/>
      <c r="J38" s="333"/>
      <c r="K38" s="333"/>
      <c r="L38" s="334"/>
      <c r="O38" s="8" t="s">
        <v>451</v>
      </c>
      <c r="P38" s="8" t="s">
        <v>350</v>
      </c>
    </row>
    <row r="39" spans="1:17" s="27" customFormat="1" x14ac:dyDescent="0.25">
      <c r="A39" s="61"/>
      <c r="B39" s="48"/>
      <c r="C39" s="51"/>
      <c r="D39" s="51"/>
      <c r="E39" s="51"/>
      <c r="F39" s="51"/>
      <c r="G39" s="51"/>
      <c r="H39" s="51"/>
      <c r="I39" s="51"/>
      <c r="J39" s="51"/>
      <c r="K39" s="51"/>
      <c r="L39" s="52"/>
      <c r="O39" s="8"/>
      <c r="P39" s="8"/>
    </row>
    <row r="40" spans="1:17" s="27" customFormat="1" x14ac:dyDescent="0.25">
      <c r="A40" s="61"/>
      <c r="B40" s="48"/>
      <c r="C40" s="414" t="str">
        <f>Variables!B20</f>
        <v>1109.00.10.00       1109.00.20.00</v>
      </c>
      <c r="D40" s="415"/>
      <c r="E40" s="415"/>
      <c r="F40" s="415"/>
      <c r="G40" s="415"/>
      <c r="H40" s="415"/>
      <c r="I40" s="415"/>
      <c r="J40" s="415"/>
      <c r="K40" s="416"/>
      <c r="L40" s="52"/>
      <c r="O40" s="8"/>
      <c r="P40" s="8"/>
    </row>
    <row r="41" spans="1:17" s="27" customFormat="1" x14ac:dyDescent="0.25">
      <c r="A41" s="61"/>
      <c r="B41" s="48"/>
      <c r="C41" s="417"/>
      <c r="D41" s="418"/>
      <c r="E41" s="418"/>
      <c r="F41" s="418"/>
      <c r="G41" s="418"/>
      <c r="H41" s="418"/>
      <c r="I41" s="418"/>
      <c r="J41" s="418"/>
      <c r="K41" s="419"/>
      <c r="L41" s="52"/>
      <c r="O41" s="8"/>
      <c r="P41" s="8"/>
    </row>
    <row r="42" spans="1:17" s="27" customFormat="1" x14ac:dyDescent="0.25">
      <c r="A42" s="61"/>
      <c r="B42" s="48"/>
      <c r="C42" s="420"/>
      <c r="D42" s="421"/>
      <c r="E42" s="421"/>
      <c r="F42" s="421"/>
      <c r="G42" s="421"/>
      <c r="H42" s="421"/>
      <c r="I42" s="421"/>
      <c r="J42" s="421"/>
      <c r="K42" s="422"/>
      <c r="L42" s="52"/>
      <c r="O42" s="8"/>
      <c r="P42" s="8"/>
    </row>
    <row r="43" spans="1:17" s="27" customFormat="1" x14ac:dyDescent="0.25">
      <c r="A43" s="61"/>
      <c r="B43" s="72"/>
      <c r="C43" s="73"/>
      <c r="D43" s="73"/>
      <c r="E43" s="73"/>
      <c r="F43" s="73"/>
      <c r="G43" s="73"/>
      <c r="H43" s="73"/>
      <c r="I43" s="73"/>
      <c r="J43" s="73"/>
      <c r="K43" s="73"/>
      <c r="L43" s="74"/>
    </row>
    <row r="44" spans="1:17" s="4" customFormat="1" x14ac:dyDescent="0.25">
      <c r="A44" s="1"/>
      <c r="B44" s="15"/>
      <c r="C44" s="15"/>
      <c r="D44" s="15"/>
      <c r="E44" s="3"/>
      <c r="F44" s="3"/>
      <c r="G44" s="3"/>
      <c r="H44" s="3"/>
      <c r="I44" s="3"/>
      <c r="J44" s="3"/>
      <c r="K44" s="3"/>
      <c r="L44" s="3"/>
      <c r="O44" s="16"/>
      <c r="P44" s="16"/>
    </row>
    <row r="45" spans="1:17" s="2" customFormat="1" x14ac:dyDescent="0.25">
      <c r="A45" s="1"/>
      <c r="B45" s="338" t="str">
        <f>IF(Intro!$G$21="English",O45,P45)</f>
        <v>DEVEZ-VOUS REMPLIR CE QUESTIONNAIRE?</v>
      </c>
      <c r="C45" s="339"/>
      <c r="D45" s="339"/>
      <c r="E45" s="339"/>
      <c r="F45" s="339"/>
      <c r="G45" s="339"/>
      <c r="H45" s="339"/>
      <c r="I45" s="339"/>
      <c r="J45" s="339"/>
      <c r="K45" s="339"/>
      <c r="L45" s="340"/>
      <c r="M45" s="22"/>
      <c r="N45" s="22"/>
      <c r="O45" s="7" t="s">
        <v>338</v>
      </c>
      <c r="P45" s="7" t="s">
        <v>394</v>
      </c>
      <c r="Q45" s="45"/>
    </row>
    <row r="46" spans="1:17" x14ac:dyDescent="0.25">
      <c r="B46" s="43"/>
      <c r="C46" s="30"/>
      <c r="D46" s="46"/>
      <c r="E46" s="46"/>
      <c r="F46" s="46"/>
      <c r="G46" s="46"/>
      <c r="H46" s="46"/>
      <c r="I46" s="46"/>
      <c r="J46" s="46"/>
      <c r="K46" s="46"/>
      <c r="L46" s="44"/>
      <c r="M46" s="8"/>
    </row>
    <row r="47" spans="1:17" s="27" customFormat="1" x14ac:dyDescent="0.25">
      <c r="A47" s="6"/>
      <c r="B47" s="377" t="str">
        <f>IF(Intro!$G$21="English",O47,P47)</f>
        <v>Votre entreprise a-t-elle acheté les marchandises à tout moment depuis le 1er janvier 2023?</v>
      </c>
      <c r="C47" s="378"/>
      <c r="D47" s="378"/>
      <c r="E47" s="378"/>
      <c r="F47" s="378"/>
      <c r="G47" s="378"/>
      <c r="H47" s="378"/>
      <c r="I47" s="378"/>
      <c r="J47" s="378"/>
      <c r="K47" s="378"/>
      <c r="L47" s="379"/>
      <c r="M47" s="8"/>
      <c r="N47" s="8"/>
      <c r="O47" s="19" t="str">
        <f>"Has your firm purchased the goods at any time since January 1, "&amp;Variables!B6&amp;"?"</f>
        <v>Has your firm purchased the goods at any time since January 1, 2023?</v>
      </c>
      <c r="P47" s="8" t="str">
        <f>"Votre entreprise a-t-elle acheté les marchandises à tout moment depuis le 1er janvier "&amp;Variables!C6&amp;"?"</f>
        <v>Votre entreprise a-t-elle acheté les marchandises à tout moment depuis le 1er janvier 2023?</v>
      </c>
      <c r="Q47" s="8"/>
    </row>
    <row r="48" spans="1:17" s="27" customFormat="1" x14ac:dyDescent="0.25">
      <c r="A48" s="6"/>
      <c r="B48" s="58"/>
      <c r="C48" s="59"/>
      <c r="D48" s="8"/>
      <c r="E48" s="8"/>
      <c r="F48" s="8"/>
      <c r="G48" s="88"/>
      <c r="H48" s="88"/>
      <c r="I48" s="88"/>
      <c r="J48" s="88"/>
      <c r="K48" s="88"/>
      <c r="L48" s="84"/>
      <c r="M48" s="8"/>
      <c r="N48" s="8"/>
      <c r="O48" s="8" t="s">
        <v>258</v>
      </c>
      <c r="P48" s="8" t="s">
        <v>259</v>
      </c>
      <c r="Q48" s="8"/>
    </row>
    <row r="49" spans="1:16" x14ac:dyDescent="0.25">
      <c r="B49" s="380" t="str">
        <f>IF(Intro!$G$21="English",O48,P48)</f>
        <v>Sélectionnez oui ou non</v>
      </c>
      <c r="C49" s="381"/>
      <c r="D49" s="382"/>
      <c r="E49" s="384" t="str">
        <f>IF(D49="Yes",O49,IF(D49="Oui",P49,IF(D49="No",O50,IF(D49="Non",P50,""))))</f>
        <v/>
      </c>
      <c r="F49" s="385"/>
      <c r="G49" s="385"/>
      <c r="H49" s="385"/>
      <c r="I49" s="385"/>
      <c r="J49" s="385"/>
      <c r="K49" s="386"/>
      <c r="L49" s="84"/>
      <c r="M49" s="8"/>
      <c r="O49" s="8" t="str">
        <f>"Complete all tabs in this questionnaire and submit it by "&amp;Variables!B11&amp;"."</f>
        <v>Complete all tabs in this questionnaire and submit it by October 9, 2026.</v>
      </c>
      <c r="P49" s="8" t="str">
        <f>"Remplissez tous les onglets de ce questionnaire et soumettez-le avant le "&amp;Variables!C11&amp;"."</f>
        <v>Remplissez tous les onglets de ce questionnaire et soumettez-le avant le 9 octobre 2026.</v>
      </c>
    </row>
    <row r="50" spans="1:16" x14ac:dyDescent="0.25">
      <c r="B50" s="380"/>
      <c r="C50" s="381"/>
      <c r="D50" s="383"/>
      <c r="E50" s="387"/>
      <c r="F50" s="388"/>
      <c r="G50" s="388"/>
      <c r="H50" s="388"/>
      <c r="I50" s="388"/>
      <c r="J50" s="388"/>
      <c r="K50" s="389"/>
      <c r="L50" s="84"/>
      <c r="M50" s="8"/>
      <c r="O50" s="8" t="str">
        <f>"Complete this tab only and submit it by "&amp;Variables!B11&amp;"."</f>
        <v>Complete this tab only and submit it by October 9, 2026.</v>
      </c>
      <c r="P50" s="8" t="str">
        <f>"Remplissez cet onglet uniquement et soumettez-le avant le "&amp;Variables!C11&amp;"."</f>
        <v>Remplissez cet onglet uniquement et soumettez-le avant le 9 octobre 2026.</v>
      </c>
    </row>
    <row r="51" spans="1:16" x14ac:dyDescent="0.25">
      <c r="B51" s="17"/>
      <c r="C51" s="23"/>
      <c r="D51" s="24"/>
      <c r="E51" s="24"/>
      <c r="F51" s="24"/>
      <c r="G51" s="24"/>
      <c r="H51" s="24"/>
      <c r="I51" s="24"/>
      <c r="J51" s="24"/>
      <c r="K51" s="24"/>
      <c r="L51" s="18"/>
      <c r="M51" s="8"/>
    </row>
    <row r="52" spans="1:16" x14ac:dyDescent="0.25">
      <c r="B52" s="377" t="str">
        <f>IF(Intro!$G$21="English",O52,P52)</f>
        <v>Votre entreprise a-t-elle importé les marchandises en tant qu'importateur officiel de n'importe quel pays à tout moment depuis le 1er janvier 2023?</v>
      </c>
      <c r="C52" s="378"/>
      <c r="D52" s="378"/>
      <c r="E52" s="378"/>
      <c r="F52" s="378"/>
      <c r="G52" s="378"/>
      <c r="H52" s="378"/>
      <c r="I52" s="378"/>
      <c r="J52" s="378"/>
      <c r="K52" s="378"/>
      <c r="L52" s="379"/>
      <c r="M52" s="8"/>
      <c r="O52" s="19" t="str">
        <f>"Has your firm imported the goods as the importer of record from any country since January 1, "&amp;Variables!B6&amp;"?"</f>
        <v>Has your firm imported the goods as the importer of record from any country since January 1, 2023?</v>
      </c>
      <c r="P52" s="8" t="str">
        <f>"Votre entreprise a-t-elle importé les marchandises en tant qu'importateur officiel de n'importe quel pays à tout moment depuis le 1er janvier "&amp;Variables!C6&amp;"?"</f>
        <v>Votre entreprise a-t-elle importé les marchandises en tant qu'importateur officiel de n'importe quel pays à tout moment depuis le 1er janvier 2023?</v>
      </c>
    </row>
    <row r="53" spans="1:16" x14ac:dyDescent="0.25">
      <c r="B53" s="58"/>
      <c r="C53" s="59"/>
      <c r="D53" s="8"/>
      <c r="E53" s="8"/>
      <c r="F53" s="8"/>
      <c r="G53" s="88"/>
      <c r="H53" s="88"/>
      <c r="I53" s="88"/>
      <c r="J53" s="88"/>
      <c r="K53" s="88"/>
      <c r="L53" s="84"/>
      <c r="M53" s="8"/>
    </row>
    <row r="54" spans="1:16" x14ac:dyDescent="0.25">
      <c r="B54" s="380" t="str">
        <f>B49</f>
        <v>Sélectionnez oui ou non</v>
      </c>
      <c r="C54" s="381"/>
      <c r="D54" s="382"/>
      <c r="E54" s="384" t="str">
        <f>IF(D54="Yes",O54,IF(D54="Oui",P54,""))</f>
        <v/>
      </c>
      <c r="F54" s="385"/>
      <c r="G54" s="385"/>
      <c r="H54" s="385"/>
      <c r="I54" s="385"/>
      <c r="J54" s="385"/>
      <c r="K54" s="386"/>
      <c r="L54" s="84"/>
      <c r="M54" s="8"/>
      <c r="O54" s="8" t="str">
        <f>"Complete an Importers' Questionnaire, which can be found on the Tribunal website, and submit it by "&amp;Variables!B11&amp;"."</f>
        <v>Complete an Importers' Questionnaire, which can be found on the Tribunal website, and submit it by October 9, 2026.</v>
      </c>
      <c r="P54" s="8" t="str">
        <f>"Remplissez un questionnaire à l’intention des importateurs, disponible sur le site web du Tribunal, et soumettez-le avant le "&amp;Variables!C11&amp;"."</f>
        <v>Remplissez un questionnaire à l’intention des importateurs, disponible sur le site web du Tribunal, et soumettez-le avant le 9 octobre 2026.</v>
      </c>
    </row>
    <row r="55" spans="1:16" x14ac:dyDescent="0.25">
      <c r="B55" s="380"/>
      <c r="C55" s="381"/>
      <c r="D55" s="383"/>
      <c r="E55" s="387"/>
      <c r="F55" s="388"/>
      <c r="G55" s="388"/>
      <c r="H55" s="388"/>
      <c r="I55" s="388"/>
      <c r="J55" s="388"/>
      <c r="K55" s="389"/>
      <c r="L55" s="84"/>
      <c r="M55" s="8"/>
    </row>
    <row r="56" spans="1:16" x14ac:dyDescent="0.25">
      <c r="B56" s="17"/>
      <c r="C56" s="23"/>
      <c r="D56" s="24"/>
      <c r="E56" s="24"/>
      <c r="F56" s="24"/>
      <c r="G56" s="24"/>
      <c r="H56" s="24"/>
      <c r="I56" s="24"/>
      <c r="J56" s="24"/>
      <c r="K56" s="24"/>
      <c r="L56" s="18"/>
      <c r="M56" s="8"/>
    </row>
    <row r="57" spans="1:16" s="27" customFormat="1" x14ac:dyDescent="0.25">
      <c r="A57" s="61"/>
      <c r="B57" s="72"/>
      <c r="C57" s="73"/>
      <c r="D57" s="73"/>
      <c r="E57" s="73"/>
      <c r="F57" s="73"/>
      <c r="G57" s="73"/>
      <c r="H57" s="73"/>
      <c r="I57" s="73"/>
      <c r="J57" s="73"/>
      <c r="K57" s="73"/>
      <c r="L57" s="74"/>
    </row>
    <row r="58" spans="1:16" s="4" customFormat="1" x14ac:dyDescent="0.25">
      <c r="A58" s="1"/>
      <c r="B58" s="15"/>
      <c r="C58" s="15"/>
      <c r="D58" s="15"/>
      <c r="E58" s="3"/>
      <c r="F58" s="3"/>
      <c r="G58" s="3"/>
      <c r="H58" s="3"/>
      <c r="I58" s="3"/>
      <c r="J58" s="3"/>
      <c r="K58" s="3"/>
      <c r="L58" s="3"/>
      <c r="O58" s="16"/>
      <c r="P58" s="16"/>
    </row>
    <row r="59" spans="1:16" s="2" customFormat="1" x14ac:dyDescent="0.25">
      <c r="A59" s="1"/>
      <c r="B59" s="335" t="str">
        <f>IF(Intro!$G$21="English",O59,P59)</f>
        <v>DATE D'ÉCHÉANCE DU QUESTIONNAIRE</v>
      </c>
      <c r="C59" s="336"/>
      <c r="D59" s="336" t="str">
        <f>UPPER(IF(Intro!$G$21="English",P59,Q59))</f>
        <v/>
      </c>
      <c r="E59" s="336" t="str">
        <f>UPPER(IF(Intro!$G$21="English",Q59,R59))</f>
        <v/>
      </c>
      <c r="F59" s="336" t="str">
        <f>UPPER(IF(Intro!$G$21="English",R59,S59))</f>
        <v/>
      </c>
      <c r="G59" s="336" t="str">
        <f>UPPER(IF(Intro!$G$21="English",S59,T59))</f>
        <v/>
      </c>
      <c r="H59" s="336" t="str">
        <f>UPPER(IF(Intro!$G$21="English",T59,U59))</f>
        <v/>
      </c>
      <c r="I59" s="336" t="str">
        <f>UPPER(IF(Intro!$G$21="English",U59,V59))</f>
        <v/>
      </c>
      <c r="J59" s="336" t="str">
        <f>UPPER(IF(Intro!$G$21="English",V59,W59))</f>
        <v/>
      </c>
      <c r="K59" s="336" t="str">
        <f>UPPER(IF(Intro!$G$21="English",W59,X59))</f>
        <v/>
      </c>
      <c r="L59" s="337" t="str">
        <f>UPPER(IF(Intro!$G$21="English",X59,Y59))</f>
        <v/>
      </c>
      <c r="M59" s="4"/>
      <c r="N59" s="13"/>
      <c r="O59" s="14" t="s">
        <v>118</v>
      </c>
      <c r="P59" s="14" t="s">
        <v>119</v>
      </c>
    </row>
    <row r="60" spans="1:16" x14ac:dyDescent="0.25">
      <c r="B60" s="17"/>
      <c r="C60" s="23"/>
      <c r="D60" s="23"/>
      <c r="E60" s="24"/>
      <c r="F60" s="24"/>
      <c r="G60" s="24"/>
      <c r="H60" s="24"/>
      <c r="I60" s="24"/>
      <c r="J60" s="24"/>
      <c r="K60" s="24"/>
      <c r="L60" s="18"/>
      <c r="M60" s="8"/>
    </row>
    <row r="61" spans="1:16" s="27" customFormat="1" x14ac:dyDescent="0.25">
      <c r="A61" s="61"/>
      <c r="B61" s="71"/>
      <c r="C61" s="56"/>
      <c r="D61" s="341" t="str">
        <f>IF(Intro!$G$21="English",O61,P61)</f>
        <v>9 octobre 2026</v>
      </c>
      <c r="E61" s="342"/>
      <c r="F61" s="342"/>
      <c r="G61" s="342"/>
      <c r="H61" s="342"/>
      <c r="I61" s="342"/>
      <c r="J61" s="343"/>
      <c r="L61" s="63"/>
      <c r="O61" s="42" t="str">
        <f>Variables!B11</f>
        <v>October 9, 2026</v>
      </c>
      <c r="P61" s="42" t="str">
        <f>Variables!C11</f>
        <v>9 octobre 2026</v>
      </c>
    </row>
    <row r="62" spans="1:16" s="27" customFormat="1" x14ac:dyDescent="0.25">
      <c r="A62" s="61"/>
      <c r="B62" s="71"/>
      <c r="C62" s="56"/>
      <c r="D62" s="344"/>
      <c r="E62" s="345"/>
      <c r="F62" s="345"/>
      <c r="G62" s="345"/>
      <c r="H62" s="345"/>
      <c r="I62" s="345"/>
      <c r="J62" s="346"/>
      <c r="L62" s="63"/>
      <c r="O62" s="42"/>
      <c r="P62" s="42"/>
    </row>
    <row r="63" spans="1:16" s="27" customFormat="1" x14ac:dyDescent="0.25">
      <c r="A63" s="61"/>
      <c r="B63" s="72"/>
      <c r="C63" s="73"/>
      <c r="D63" s="73"/>
      <c r="E63" s="73"/>
      <c r="F63" s="73"/>
      <c r="G63" s="73"/>
      <c r="H63" s="73"/>
      <c r="I63" s="73"/>
      <c r="J63" s="73"/>
      <c r="K63" s="73"/>
      <c r="L63" s="74"/>
    </row>
    <row r="64" spans="1:16" s="4" customFormat="1" x14ac:dyDescent="0.25">
      <c r="A64" s="1"/>
      <c r="B64" s="15"/>
      <c r="C64" s="15"/>
      <c r="D64" s="15"/>
      <c r="E64" s="3"/>
      <c r="F64" s="3"/>
      <c r="G64" s="3"/>
      <c r="H64" s="3"/>
      <c r="I64" s="3"/>
      <c r="J64" s="3"/>
      <c r="K64" s="3"/>
      <c r="L64" s="3"/>
      <c r="O64" s="16"/>
      <c r="P64" s="16"/>
    </row>
    <row r="65" spans="1:16" s="2" customFormat="1" x14ac:dyDescent="0.25">
      <c r="A65" s="1"/>
      <c r="B65" s="335" t="str">
        <f>IF(Intro!$G$21="English",O65,P65)</f>
        <v>QUESTIONNAIRE NON REMPLI</v>
      </c>
      <c r="C65" s="336"/>
      <c r="D65" s="336" t="str">
        <f>UPPER(IF(Intro!$G$21="English",P65,Q65))</f>
        <v/>
      </c>
      <c r="E65" s="336" t="str">
        <f>UPPER(IF(Intro!$G$21="English",Q65,R65))</f>
        <v/>
      </c>
      <c r="F65" s="336" t="str">
        <f>UPPER(IF(Intro!$G$21="English",R65,S65))</f>
        <v/>
      </c>
      <c r="G65" s="336" t="str">
        <f>UPPER(IF(Intro!$G$21="English",S65,T65))</f>
        <v/>
      </c>
      <c r="H65" s="336" t="str">
        <f>UPPER(IF(Intro!$G$21="English",T65,U65))</f>
        <v/>
      </c>
      <c r="I65" s="336" t="str">
        <f>UPPER(IF(Intro!$G$21="English",U65,V65))</f>
        <v/>
      </c>
      <c r="J65" s="336" t="str">
        <f>UPPER(IF(Intro!$G$21="English",V65,W65))</f>
        <v/>
      </c>
      <c r="K65" s="336" t="str">
        <f>UPPER(IF(Intro!$G$21="English",W65,X65))</f>
        <v/>
      </c>
      <c r="L65" s="337" t="str">
        <f>UPPER(IF(Intro!$G$21="English",X65,Y65))</f>
        <v/>
      </c>
      <c r="M65" s="4"/>
      <c r="N65" s="13"/>
      <c r="O65" s="20" t="s">
        <v>339</v>
      </c>
      <c r="P65" s="20" t="s">
        <v>340</v>
      </c>
    </row>
    <row r="66" spans="1:16" x14ac:dyDescent="0.25">
      <c r="B66" s="17"/>
      <c r="C66" s="23"/>
      <c r="D66" s="23"/>
      <c r="E66" s="24"/>
      <c r="F66" s="24"/>
      <c r="G66" s="24"/>
      <c r="H66" s="24"/>
      <c r="I66" s="24"/>
      <c r="J66" s="24"/>
      <c r="K66" s="24"/>
      <c r="L66" s="18"/>
      <c r="M66" s="8"/>
    </row>
    <row r="67" spans="1:16" s="27" customFormat="1" x14ac:dyDescent="0.25">
      <c r="A67" s="61"/>
      <c r="B67" s="332" t="str">
        <f>IF(Intro!$G$21="English",O67,P67)</f>
        <v>Si le questionnaire n’est pas rempli dans les délais impartis, le Tribunal peut rendre une ordonnance de production, aux termes de l’article  17 de la Loi sur le Tribunal canadien du commerce extérieur, afin d’exiger la production d’une réponse au questionnaire.</v>
      </c>
      <c r="C67" s="333"/>
      <c r="D67" s="333"/>
      <c r="E67" s="333"/>
      <c r="F67" s="333"/>
      <c r="G67" s="333"/>
      <c r="H67" s="333"/>
      <c r="I67" s="333"/>
      <c r="J67" s="333"/>
      <c r="K67" s="333"/>
      <c r="L67" s="334"/>
      <c r="O67" s="8" t="s">
        <v>159</v>
      </c>
      <c r="P67" s="8" t="s">
        <v>267</v>
      </c>
    </row>
    <row r="68" spans="1:16" s="27" customFormat="1" x14ac:dyDescent="0.25">
      <c r="A68" s="61"/>
      <c r="B68" s="332"/>
      <c r="C68" s="333"/>
      <c r="D68" s="333"/>
      <c r="E68" s="333"/>
      <c r="F68" s="333"/>
      <c r="G68" s="333"/>
      <c r="H68" s="333"/>
      <c r="I68" s="333"/>
      <c r="J68" s="333"/>
      <c r="K68" s="333"/>
      <c r="L68" s="334"/>
      <c r="O68" s="8"/>
      <c r="P68" s="8"/>
    </row>
    <row r="69" spans="1:16" s="27" customFormat="1" x14ac:dyDescent="0.25">
      <c r="A69" s="61"/>
      <c r="B69" s="72"/>
      <c r="C69" s="73"/>
      <c r="D69" s="73"/>
      <c r="E69" s="73"/>
      <c r="F69" s="73"/>
      <c r="G69" s="73"/>
      <c r="H69" s="73"/>
      <c r="I69" s="73"/>
      <c r="J69" s="73"/>
      <c r="K69" s="73"/>
      <c r="L69" s="74"/>
    </row>
    <row r="70" spans="1:16" s="4" customFormat="1" x14ac:dyDescent="0.25">
      <c r="A70" s="1"/>
      <c r="B70" s="15"/>
      <c r="C70" s="15"/>
      <c r="D70" s="15"/>
      <c r="E70" s="3"/>
      <c r="F70" s="3"/>
      <c r="G70" s="3"/>
      <c r="H70" s="3"/>
      <c r="I70" s="3"/>
      <c r="J70" s="3"/>
      <c r="K70" s="3"/>
      <c r="L70" s="3"/>
      <c r="O70" s="16"/>
      <c r="P70" s="16"/>
    </row>
    <row r="71" spans="1:16" x14ac:dyDescent="0.25">
      <c r="B71" s="338" t="str">
        <f>IF(Intro!$G$21="English",O71,P71)</f>
        <v>RENSEIGNEMENTS SUR L’ENTREPRISE</v>
      </c>
      <c r="C71" s="339"/>
      <c r="D71" s="339"/>
      <c r="E71" s="339"/>
      <c r="F71" s="339"/>
      <c r="G71" s="339"/>
      <c r="H71" s="339"/>
      <c r="I71" s="339"/>
      <c r="J71" s="339"/>
      <c r="K71" s="339"/>
      <c r="L71" s="340"/>
      <c r="M71" s="27"/>
      <c r="O71" s="8" t="s">
        <v>121</v>
      </c>
      <c r="P71" s="8" t="s">
        <v>122</v>
      </c>
    </row>
    <row r="72" spans="1:16" x14ac:dyDescent="0.25">
      <c r="B72" s="17"/>
      <c r="C72" s="23"/>
      <c r="D72" s="23"/>
      <c r="E72" s="24"/>
      <c r="F72" s="24"/>
      <c r="G72" s="24"/>
      <c r="H72" s="24"/>
      <c r="I72" s="24"/>
      <c r="J72" s="24"/>
      <c r="K72" s="24"/>
      <c r="L72" s="18"/>
      <c r="M72" s="8"/>
    </row>
    <row r="73" spans="1:16" x14ac:dyDescent="0.25">
      <c r="B73" s="347" t="str">
        <f>IF(Intro!$G$21="English",O73,P73)</f>
        <v>Dénomination sociale 
(En français et en anglais, le cas échéant)</v>
      </c>
      <c r="C73" s="348"/>
      <c r="D73" s="349"/>
      <c r="E73" s="350"/>
      <c r="F73" s="351"/>
      <c r="G73" s="351"/>
      <c r="H73" s="351"/>
      <c r="I73" s="351"/>
      <c r="J73" s="351"/>
      <c r="K73" s="351"/>
      <c r="L73" s="352"/>
      <c r="M73" s="8"/>
      <c r="O73" s="19" t="s">
        <v>266</v>
      </c>
      <c r="P73" s="8" t="s">
        <v>123</v>
      </c>
    </row>
    <row r="74" spans="1:16" x14ac:dyDescent="0.25">
      <c r="B74" s="347"/>
      <c r="C74" s="348"/>
      <c r="D74" s="349"/>
      <c r="E74" s="350"/>
      <c r="F74" s="351"/>
      <c r="G74" s="351"/>
      <c r="H74" s="351"/>
      <c r="I74" s="351"/>
      <c r="J74" s="351"/>
      <c r="K74" s="351"/>
      <c r="L74" s="352"/>
      <c r="M74" s="8"/>
      <c r="O74" s="19"/>
    </row>
    <row r="75" spans="1:16" x14ac:dyDescent="0.25">
      <c r="B75" s="347" t="str">
        <f>IF(Intro!$G$21="English",O75,P75)</f>
        <v>Adresse de l'entreprise</v>
      </c>
      <c r="C75" s="348"/>
      <c r="D75" s="349"/>
      <c r="E75" s="350"/>
      <c r="F75" s="351"/>
      <c r="G75" s="351"/>
      <c r="H75" s="351"/>
      <c r="I75" s="351"/>
      <c r="J75" s="351"/>
      <c r="K75" s="351"/>
      <c r="L75" s="352"/>
      <c r="M75" s="8"/>
      <c r="O75" s="19" t="s">
        <v>15</v>
      </c>
      <c r="P75" s="8" t="s">
        <v>6</v>
      </c>
    </row>
    <row r="76" spans="1:16" x14ac:dyDescent="0.25">
      <c r="B76" s="347"/>
      <c r="C76" s="348"/>
      <c r="D76" s="349"/>
      <c r="E76" s="350"/>
      <c r="F76" s="351"/>
      <c r="G76" s="351"/>
      <c r="H76" s="351"/>
      <c r="I76" s="351"/>
      <c r="J76" s="351"/>
      <c r="K76" s="351"/>
      <c r="L76" s="352"/>
      <c r="M76" s="8"/>
      <c r="O76" s="19"/>
    </row>
    <row r="77" spans="1:16" x14ac:dyDescent="0.25">
      <c r="B77" s="347" t="str">
        <f>IF(Intro!$G$21="English",O77,P77)</f>
        <v>Adresse du site Web</v>
      </c>
      <c r="C77" s="348"/>
      <c r="D77" s="349"/>
      <c r="E77" s="350"/>
      <c r="F77" s="351"/>
      <c r="G77" s="351"/>
      <c r="H77" s="351"/>
      <c r="I77" s="351"/>
      <c r="J77" s="351"/>
      <c r="K77" s="351"/>
      <c r="L77" s="352"/>
      <c r="M77" s="8"/>
      <c r="O77" s="19" t="s">
        <v>88</v>
      </c>
      <c r="P77" s="8" t="s">
        <v>7</v>
      </c>
    </row>
    <row r="78" spans="1:16" x14ac:dyDescent="0.25">
      <c r="B78" s="347"/>
      <c r="C78" s="348"/>
      <c r="D78" s="349"/>
      <c r="E78" s="350"/>
      <c r="F78" s="351"/>
      <c r="G78" s="351"/>
      <c r="H78" s="351"/>
      <c r="I78" s="351"/>
      <c r="J78" s="351"/>
      <c r="K78" s="351"/>
      <c r="L78" s="352"/>
      <c r="M78" s="8"/>
      <c r="O78" s="19"/>
    </row>
    <row r="79" spans="1:16" x14ac:dyDescent="0.25">
      <c r="B79" s="17"/>
      <c r="C79" s="23"/>
      <c r="D79" s="23"/>
      <c r="E79" s="24"/>
      <c r="F79" s="24"/>
      <c r="G79" s="24"/>
      <c r="H79" s="24"/>
      <c r="I79" s="24"/>
      <c r="J79" s="24"/>
      <c r="K79" s="24"/>
      <c r="L79" s="18"/>
      <c r="M79" s="8"/>
    </row>
    <row r="80" spans="1:16" s="27" customFormat="1" x14ac:dyDescent="0.25">
      <c r="A80" s="6"/>
      <c r="B80" s="332" t="str">
        <f>IF(Intro!$G$21="English",O80,P80)</f>
        <v xml:space="preserve">Si votre entreprise a plus d’un emplacement, d’une installation ou d’un point de vente, transmettez une réponse consolidée au questionnaire.
</v>
      </c>
      <c r="C80" s="333"/>
      <c r="D80" s="333"/>
      <c r="E80" s="333"/>
      <c r="F80" s="333"/>
      <c r="G80" s="333"/>
      <c r="H80" s="333"/>
      <c r="I80" s="333"/>
      <c r="J80" s="333"/>
      <c r="K80" s="333"/>
      <c r="L80" s="334"/>
      <c r="O80" s="27" t="s">
        <v>254</v>
      </c>
      <c r="P80" s="27" t="s">
        <v>255</v>
      </c>
    </row>
    <row r="81" spans="1:16" x14ac:dyDescent="0.25">
      <c r="B81" s="365" t="str">
        <f>IF(Intro!$G$21="English",O81,P81)</f>
        <v>Fournissez les noms et adresses des autres emplacements, installations et points de vente au Canada au nom de laquelle votre entreprise répond. </v>
      </c>
      <c r="C81" s="366"/>
      <c r="D81" s="366"/>
      <c r="E81" s="371"/>
      <c r="F81" s="371"/>
      <c r="G81" s="371"/>
      <c r="H81" s="371"/>
      <c r="I81" s="371"/>
      <c r="J81" s="371"/>
      <c r="K81" s="371"/>
      <c r="L81" s="372"/>
      <c r="M81" s="27"/>
      <c r="O81" s="19" t="s">
        <v>89</v>
      </c>
      <c r="P81" s="8" t="s">
        <v>124</v>
      </c>
    </row>
    <row r="82" spans="1:16" x14ac:dyDescent="0.25">
      <c r="B82" s="367"/>
      <c r="C82" s="368"/>
      <c r="D82" s="368"/>
      <c r="E82" s="373"/>
      <c r="F82" s="373"/>
      <c r="G82" s="373"/>
      <c r="H82" s="373"/>
      <c r="I82" s="373"/>
      <c r="J82" s="373"/>
      <c r="K82" s="373"/>
      <c r="L82" s="374"/>
      <c r="M82" s="27"/>
      <c r="O82" s="19"/>
    </row>
    <row r="83" spans="1:16" x14ac:dyDescent="0.25">
      <c r="B83" s="367"/>
      <c r="C83" s="368"/>
      <c r="D83" s="368"/>
      <c r="E83" s="373"/>
      <c r="F83" s="373"/>
      <c r="G83" s="373"/>
      <c r="H83" s="373"/>
      <c r="I83" s="373"/>
      <c r="J83" s="373"/>
      <c r="K83" s="373"/>
      <c r="L83" s="374"/>
      <c r="M83" s="27"/>
      <c r="O83" s="19"/>
    </row>
    <row r="84" spans="1:16" x14ac:dyDescent="0.25">
      <c r="B84" s="367"/>
      <c r="C84" s="368"/>
      <c r="D84" s="368"/>
      <c r="E84" s="373"/>
      <c r="F84" s="373"/>
      <c r="G84" s="373"/>
      <c r="H84" s="373"/>
      <c r="I84" s="373"/>
      <c r="J84" s="373"/>
      <c r="K84" s="373"/>
      <c r="L84" s="374"/>
      <c r="M84" s="27"/>
      <c r="O84" s="19"/>
    </row>
    <row r="85" spans="1:16" x14ac:dyDescent="0.25">
      <c r="B85" s="367"/>
      <c r="C85" s="368"/>
      <c r="D85" s="368"/>
      <c r="E85" s="373"/>
      <c r="F85" s="373"/>
      <c r="G85" s="373"/>
      <c r="H85" s="373"/>
      <c r="I85" s="373"/>
      <c r="J85" s="373"/>
      <c r="K85" s="373"/>
      <c r="L85" s="374"/>
      <c r="M85" s="27"/>
      <c r="O85" s="19"/>
    </row>
    <row r="86" spans="1:16" x14ac:dyDescent="0.25">
      <c r="B86" s="367"/>
      <c r="C86" s="368"/>
      <c r="D86" s="368"/>
      <c r="E86" s="373"/>
      <c r="F86" s="373"/>
      <c r="G86" s="373"/>
      <c r="H86" s="373"/>
      <c r="I86" s="373"/>
      <c r="J86" s="373"/>
      <c r="K86" s="373"/>
      <c r="L86" s="374"/>
      <c r="M86" s="27"/>
      <c r="O86" s="19"/>
    </row>
    <row r="87" spans="1:16" x14ac:dyDescent="0.25">
      <c r="B87" s="367"/>
      <c r="C87" s="368"/>
      <c r="D87" s="368"/>
      <c r="E87" s="373"/>
      <c r="F87" s="373"/>
      <c r="G87" s="373"/>
      <c r="H87" s="373"/>
      <c r="I87" s="373"/>
      <c r="J87" s="373"/>
      <c r="K87" s="373"/>
      <c r="L87" s="374"/>
      <c r="M87" s="27"/>
      <c r="O87" s="19"/>
    </row>
    <row r="88" spans="1:16" x14ac:dyDescent="0.25">
      <c r="B88" s="367"/>
      <c r="C88" s="368"/>
      <c r="D88" s="368"/>
      <c r="E88" s="373"/>
      <c r="F88" s="373"/>
      <c r="G88" s="373"/>
      <c r="H88" s="373"/>
      <c r="I88" s="373"/>
      <c r="J88" s="373"/>
      <c r="K88" s="373"/>
      <c r="L88" s="374"/>
      <c r="M88" s="27"/>
      <c r="O88" s="19"/>
    </row>
    <row r="89" spans="1:16" x14ac:dyDescent="0.25">
      <c r="B89" s="367"/>
      <c r="C89" s="368"/>
      <c r="D89" s="368"/>
      <c r="E89" s="373"/>
      <c r="F89" s="373"/>
      <c r="G89" s="373"/>
      <c r="H89" s="373"/>
      <c r="I89" s="373"/>
      <c r="J89" s="373"/>
      <c r="K89" s="373"/>
      <c r="L89" s="374"/>
      <c r="M89" s="27"/>
      <c r="O89" s="19"/>
    </row>
    <row r="90" spans="1:16" x14ac:dyDescent="0.25">
      <c r="B90" s="369"/>
      <c r="C90" s="370"/>
      <c r="D90" s="370"/>
      <c r="E90" s="375"/>
      <c r="F90" s="375"/>
      <c r="G90" s="375"/>
      <c r="H90" s="375"/>
      <c r="I90" s="375"/>
      <c r="J90" s="375"/>
      <c r="K90" s="375"/>
      <c r="L90" s="376"/>
      <c r="M90" s="27"/>
      <c r="O90" s="19"/>
    </row>
    <row r="91" spans="1:16" s="27" customFormat="1" x14ac:dyDescent="0.25">
      <c r="A91" s="61"/>
      <c r="B91" s="72"/>
      <c r="C91" s="73"/>
      <c r="D91" s="73"/>
      <c r="E91" s="73"/>
      <c r="F91" s="73"/>
      <c r="G91" s="73"/>
      <c r="H91" s="73"/>
      <c r="I91" s="73"/>
      <c r="J91" s="73"/>
      <c r="K91" s="73"/>
      <c r="L91" s="74"/>
    </row>
    <row r="92" spans="1:16" x14ac:dyDescent="0.25">
      <c r="B92" s="25"/>
      <c r="C92" s="25"/>
      <c r="D92" s="25"/>
      <c r="E92" s="25"/>
      <c r="F92" s="25"/>
      <c r="G92" s="25"/>
      <c r="H92" s="25"/>
      <c r="I92" s="25"/>
      <c r="J92" s="25"/>
      <c r="K92" s="25"/>
      <c r="L92" s="25"/>
    </row>
    <row r="93" spans="1:16" x14ac:dyDescent="0.25">
      <c r="B93" s="353" t="str">
        <f>IF(Intro!$G$21="English",O93,P93)</f>
        <v>COORDONNÉES DE LA PERSONNE QUI A REMPLI LE QUESTIONNAIRE</v>
      </c>
      <c r="C93" s="354"/>
      <c r="D93" s="354"/>
      <c r="E93" s="354"/>
      <c r="F93" s="354"/>
      <c r="G93" s="354"/>
      <c r="H93" s="354"/>
      <c r="I93" s="354"/>
      <c r="J93" s="354"/>
      <c r="K93" s="354"/>
      <c r="L93" s="355"/>
      <c r="M93" s="8"/>
      <c r="O93" s="8" t="s">
        <v>457</v>
      </c>
      <c r="P93" s="8" t="s">
        <v>458</v>
      </c>
    </row>
    <row r="94" spans="1:16" x14ac:dyDescent="0.25">
      <c r="B94" s="17"/>
      <c r="C94" s="23"/>
      <c r="D94" s="24"/>
      <c r="E94" s="24"/>
      <c r="F94" s="24"/>
      <c r="G94" s="24"/>
      <c r="H94" s="24"/>
      <c r="I94" s="24"/>
      <c r="J94" s="24"/>
      <c r="K94" s="24"/>
      <c r="L94" s="18"/>
      <c r="M94" s="8"/>
    </row>
    <row r="95" spans="1:16" x14ac:dyDescent="0.25">
      <c r="B95" s="326" t="str">
        <f>IF(Intro!$G$21="English",O95,P95)</f>
        <v>Nom</v>
      </c>
      <c r="C95" s="327"/>
      <c r="D95" s="328"/>
      <c r="E95" s="320"/>
      <c r="F95" s="321"/>
      <c r="G95" s="321"/>
      <c r="H95" s="321"/>
      <c r="I95" s="321"/>
      <c r="J95" s="321"/>
      <c r="K95" s="321"/>
      <c r="L95" s="322"/>
      <c r="M95" s="8"/>
      <c r="O95" s="19" t="s">
        <v>459</v>
      </c>
      <c r="P95" s="8" t="s">
        <v>460</v>
      </c>
    </row>
    <row r="96" spans="1:16" x14ac:dyDescent="0.25">
      <c r="B96" s="329"/>
      <c r="C96" s="330"/>
      <c r="D96" s="331"/>
      <c r="E96" s="323"/>
      <c r="F96" s="324"/>
      <c r="G96" s="324"/>
      <c r="H96" s="324"/>
      <c r="I96" s="324"/>
      <c r="J96" s="324"/>
      <c r="K96" s="324"/>
      <c r="L96" s="325"/>
      <c r="M96" s="8"/>
      <c r="O96" s="19"/>
    </row>
    <row r="97" spans="1:16" x14ac:dyDescent="0.25">
      <c r="B97" s="326" t="str">
        <f>IF(Intro!$G$21="English",O97,P97)</f>
        <v>Titre</v>
      </c>
      <c r="C97" s="327"/>
      <c r="D97" s="328"/>
      <c r="E97" s="320"/>
      <c r="F97" s="321"/>
      <c r="G97" s="321"/>
      <c r="H97" s="321"/>
      <c r="I97" s="321"/>
      <c r="J97" s="321"/>
      <c r="K97" s="321"/>
      <c r="L97" s="322"/>
      <c r="M97" s="8"/>
      <c r="O97" s="19" t="s">
        <v>461</v>
      </c>
      <c r="P97" s="8" t="s">
        <v>462</v>
      </c>
    </row>
    <row r="98" spans="1:16" x14ac:dyDescent="0.25">
      <c r="B98" s="329"/>
      <c r="C98" s="330"/>
      <c r="D98" s="331"/>
      <c r="E98" s="323"/>
      <c r="F98" s="324"/>
      <c r="G98" s="324"/>
      <c r="H98" s="324"/>
      <c r="I98" s="324"/>
      <c r="J98" s="324"/>
      <c r="K98" s="324"/>
      <c r="L98" s="325"/>
      <c r="M98" s="8"/>
      <c r="O98" s="19"/>
    </row>
    <row r="99" spans="1:16" x14ac:dyDescent="0.25">
      <c r="B99" s="326" t="str">
        <f>IF(Intro!$G$21="English",O99,P99)</f>
        <v>Adresse courriel</v>
      </c>
      <c r="C99" s="327"/>
      <c r="D99" s="328"/>
      <c r="E99" s="320"/>
      <c r="F99" s="321"/>
      <c r="G99" s="321"/>
      <c r="H99" s="321"/>
      <c r="I99" s="321"/>
      <c r="J99" s="321"/>
      <c r="K99" s="321"/>
      <c r="L99" s="322"/>
      <c r="M99" s="8"/>
      <c r="O99" s="19" t="s">
        <v>5</v>
      </c>
      <c r="P99" s="8" t="s">
        <v>463</v>
      </c>
    </row>
    <row r="100" spans="1:16" x14ac:dyDescent="0.25">
      <c r="B100" s="329"/>
      <c r="C100" s="330"/>
      <c r="D100" s="331"/>
      <c r="E100" s="323"/>
      <c r="F100" s="324"/>
      <c r="G100" s="324"/>
      <c r="H100" s="324"/>
      <c r="I100" s="324"/>
      <c r="J100" s="324"/>
      <c r="K100" s="324"/>
      <c r="L100" s="325"/>
      <c r="M100" s="8"/>
      <c r="O100" s="19"/>
    </row>
    <row r="101" spans="1:16" x14ac:dyDescent="0.25">
      <c r="B101" s="326" t="str">
        <f>IF(Intro!$G$21="English",O101,P101)</f>
        <v>Téléphone</v>
      </c>
      <c r="C101" s="327"/>
      <c r="D101" s="328"/>
      <c r="E101" s="320"/>
      <c r="F101" s="321"/>
      <c r="G101" s="321"/>
      <c r="H101" s="321"/>
      <c r="I101" s="321"/>
      <c r="J101" s="321"/>
      <c r="K101" s="321"/>
      <c r="L101" s="322"/>
      <c r="M101" s="8"/>
      <c r="O101" s="19" t="s">
        <v>1</v>
      </c>
      <c r="P101" s="8" t="s">
        <v>4</v>
      </c>
    </row>
    <row r="102" spans="1:16" x14ac:dyDescent="0.25">
      <c r="B102" s="329"/>
      <c r="C102" s="330"/>
      <c r="D102" s="331"/>
      <c r="E102" s="323"/>
      <c r="F102" s="324"/>
      <c r="G102" s="324"/>
      <c r="H102" s="324"/>
      <c r="I102" s="324"/>
      <c r="J102" s="324"/>
      <c r="K102" s="324"/>
      <c r="L102" s="325"/>
      <c r="M102" s="8"/>
      <c r="O102" s="19"/>
    </row>
    <row r="103" spans="1:16" x14ac:dyDescent="0.25">
      <c r="B103" s="64"/>
      <c r="C103" s="65"/>
      <c r="D103" s="65"/>
      <c r="E103" s="65"/>
      <c r="F103" s="65"/>
      <c r="G103" s="65"/>
      <c r="H103" s="65"/>
      <c r="I103" s="65"/>
      <c r="J103" s="65"/>
      <c r="K103" s="65"/>
      <c r="L103" s="66"/>
      <c r="M103" s="8"/>
    </row>
    <row r="104" spans="1:16" x14ac:dyDescent="0.25">
      <c r="B104" s="338" t="str">
        <f>IF(Intro!$G$21="English",O104,P104)</f>
        <v>ATTESTATION</v>
      </c>
      <c r="C104" s="339"/>
      <c r="D104" s="339"/>
      <c r="E104" s="339"/>
      <c r="F104" s="339"/>
      <c r="G104" s="339"/>
      <c r="H104" s="339"/>
      <c r="I104" s="339"/>
      <c r="J104" s="339"/>
      <c r="K104" s="339"/>
      <c r="L104" s="340"/>
      <c r="M104" s="27"/>
      <c r="O104" s="8" t="s">
        <v>2</v>
      </c>
      <c r="P104" s="8" t="s">
        <v>3</v>
      </c>
    </row>
    <row r="105" spans="1:16" x14ac:dyDescent="0.25">
      <c r="B105" s="17"/>
      <c r="C105" s="23"/>
      <c r="D105" s="23"/>
      <c r="E105" s="24"/>
      <c r="F105" s="24"/>
      <c r="G105" s="24"/>
      <c r="H105" s="24"/>
      <c r="I105" s="24"/>
      <c r="J105" s="24"/>
      <c r="K105" s="24"/>
      <c r="L105" s="18"/>
      <c r="M105" s="8"/>
    </row>
    <row r="106" spans="1:16" s="27" customFormat="1" x14ac:dyDescent="0.25">
      <c r="A106" s="61"/>
      <c r="B106" s="332" t="str">
        <f>IF(Intro!$G$21="English",O106,P106)</f>
        <v xml:space="preserve">Le soussigné déclare que, pour autant qu'il sache, les renseignements fournis aux présentes sont complets et exacts.
</v>
      </c>
      <c r="C106" s="333"/>
      <c r="D106" s="333"/>
      <c r="E106" s="333"/>
      <c r="F106" s="333"/>
      <c r="G106" s="333"/>
      <c r="H106" s="333"/>
      <c r="I106" s="333"/>
      <c r="J106" s="333"/>
      <c r="K106" s="333"/>
      <c r="L106" s="334"/>
      <c r="O106" s="27" t="s">
        <v>301</v>
      </c>
      <c r="P106" s="27" t="s">
        <v>302</v>
      </c>
    </row>
    <row r="107" spans="1:16" s="27" customFormat="1" x14ac:dyDescent="0.25">
      <c r="A107" s="61"/>
      <c r="B107" s="71"/>
      <c r="C107" s="56"/>
      <c r="D107" s="56"/>
      <c r="E107" s="56"/>
      <c r="F107" s="56"/>
      <c r="G107" s="56"/>
      <c r="H107" s="56"/>
      <c r="I107" s="56"/>
      <c r="J107" s="56"/>
      <c r="K107" s="56"/>
      <c r="L107" s="62"/>
    </row>
    <row r="108" spans="1:16" x14ac:dyDescent="0.25">
      <c r="B108" s="396" t="str">
        <f>IF(Intro!$G$21="English",O108,P108)</f>
        <v>Nom du représentant autorisé</v>
      </c>
      <c r="C108" s="397"/>
      <c r="D108" s="397"/>
      <c r="E108" s="400"/>
      <c r="F108" s="400"/>
      <c r="G108" s="400"/>
      <c r="H108" s="400"/>
      <c r="I108" s="400"/>
      <c r="J108" s="400"/>
      <c r="K108" s="400"/>
      <c r="L108" s="401"/>
      <c r="M108" s="8"/>
      <c r="O108" s="19" t="s">
        <v>90</v>
      </c>
      <c r="P108" s="8" t="s">
        <v>92</v>
      </c>
    </row>
    <row r="109" spans="1:16" x14ac:dyDescent="0.25">
      <c r="B109" s="396"/>
      <c r="C109" s="397"/>
      <c r="D109" s="397"/>
      <c r="E109" s="400"/>
      <c r="F109" s="400"/>
      <c r="G109" s="400"/>
      <c r="H109" s="400"/>
      <c r="I109" s="400"/>
      <c r="J109" s="400"/>
      <c r="K109" s="400"/>
      <c r="L109" s="401"/>
      <c r="M109" s="8"/>
      <c r="O109" s="19"/>
    </row>
    <row r="110" spans="1:16" x14ac:dyDescent="0.25">
      <c r="B110" s="396" t="str">
        <f>IF(Intro!$G$21="English",O110,P110)</f>
        <v>Titre du représentant autorisé</v>
      </c>
      <c r="C110" s="397"/>
      <c r="D110" s="397"/>
      <c r="E110" s="400"/>
      <c r="F110" s="400"/>
      <c r="G110" s="400"/>
      <c r="H110" s="400"/>
      <c r="I110" s="400"/>
      <c r="J110" s="400"/>
      <c r="K110" s="400"/>
      <c r="L110" s="401"/>
      <c r="M110" s="8"/>
      <c r="O110" s="19" t="s">
        <v>91</v>
      </c>
      <c r="P110" s="8" t="s">
        <v>93</v>
      </c>
    </row>
    <row r="111" spans="1:16" x14ac:dyDescent="0.25">
      <c r="B111" s="398"/>
      <c r="C111" s="399"/>
      <c r="D111" s="399"/>
      <c r="E111" s="400"/>
      <c r="F111" s="400"/>
      <c r="G111" s="400"/>
      <c r="H111" s="400"/>
      <c r="I111" s="400"/>
      <c r="J111" s="400"/>
      <c r="K111" s="400"/>
      <c r="L111" s="401"/>
      <c r="M111" s="8"/>
      <c r="O111" s="19"/>
    </row>
    <row r="112" spans="1:16" x14ac:dyDescent="0.25">
      <c r="B112" s="396" t="str">
        <f>IF(Intro!$G$21="English",O112,P112)</f>
        <v>Adresse de courrier électronique</v>
      </c>
      <c r="C112" s="397"/>
      <c r="D112" s="397"/>
      <c r="E112" s="400"/>
      <c r="F112" s="400"/>
      <c r="G112" s="400"/>
      <c r="H112" s="400"/>
      <c r="I112" s="400"/>
      <c r="J112" s="400"/>
      <c r="K112" s="400"/>
      <c r="L112" s="401"/>
      <c r="M112" s="8"/>
      <c r="O112" s="19" t="s">
        <v>5</v>
      </c>
      <c r="P112" s="8" t="s">
        <v>95</v>
      </c>
    </row>
    <row r="113" spans="1:16" x14ac:dyDescent="0.25">
      <c r="B113" s="398"/>
      <c r="C113" s="399"/>
      <c r="D113" s="399"/>
      <c r="E113" s="400"/>
      <c r="F113" s="400"/>
      <c r="G113" s="400"/>
      <c r="H113" s="400"/>
      <c r="I113" s="400"/>
      <c r="J113" s="400"/>
      <c r="K113" s="400"/>
      <c r="L113" s="401"/>
      <c r="M113" s="8"/>
      <c r="O113" s="19"/>
    </row>
    <row r="114" spans="1:16" x14ac:dyDescent="0.25">
      <c r="B114" s="396" t="str">
        <f>IF(Intro!$G$21="English",O114,P114)</f>
        <v>Téléphone</v>
      </c>
      <c r="C114" s="397"/>
      <c r="D114" s="397"/>
      <c r="E114" s="400"/>
      <c r="F114" s="400"/>
      <c r="G114" s="400"/>
      <c r="H114" s="400"/>
      <c r="I114" s="400"/>
      <c r="J114" s="400"/>
      <c r="K114" s="400"/>
      <c r="L114" s="401"/>
      <c r="M114" s="8"/>
      <c r="O114" s="19" t="s">
        <v>1</v>
      </c>
      <c r="P114" s="8" t="s">
        <v>4</v>
      </c>
    </row>
    <row r="115" spans="1:16" x14ac:dyDescent="0.25">
      <c r="B115" s="398"/>
      <c r="C115" s="399"/>
      <c r="D115" s="399"/>
      <c r="E115" s="400"/>
      <c r="F115" s="400"/>
      <c r="G115" s="400"/>
      <c r="H115" s="400"/>
      <c r="I115" s="400"/>
      <c r="J115" s="400"/>
      <c r="K115" s="400"/>
      <c r="L115" s="401"/>
      <c r="M115" s="8"/>
      <c r="O115" s="19"/>
    </row>
    <row r="116" spans="1:16" x14ac:dyDescent="0.25">
      <c r="B116" s="396" t="s">
        <v>0</v>
      </c>
      <c r="C116" s="397"/>
      <c r="D116" s="397"/>
      <c r="E116" s="402"/>
      <c r="F116" s="400"/>
      <c r="G116" s="400"/>
      <c r="H116" s="400"/>
      <c r="I116" s="400"/>
      <c r="J116" s="400"/>
      <c r="K116" s="400"/>
      <c r="L116" s="401"/>
      <c r="M116" s="27"/>
      <c r="O116" s="19"/>
    </row>
    <row r="117" spans="1:16" x14ac:dyDescent="0.25">
      <c r="B117" s="398"/>
      <c r="C117" s="399"/>
      <c r="D117" s="399"/>
      <c r="E117" s="400"/>
      <c r="F117" s="400"/>
      <c r="G117" s="400"/>
      <c r="H117" s="400"/>
      <c r="I117" s="400"/>
      <c r="J117" s="400"/>
      <c r="K117" s="400"/>
      <c r="L117" s="401"/>
      <c r="M117" s="27"/>
      <c r="O117" s="19"/>
    </row>
    <row r="118" spans="1:16" ht="13.5" hidden="1" customHeight="1" x14ac:dyDescent="0.25">
      <c r="B118" s="406" t="s">
        <v>491</v>
      </c>
      <c r="C118" s="407"/>
      <c r="D118" s="407"/>
      <c r="E118" s="407"/>
      <c r="F118" s="407"/>
      <c r="G118" s="407"/>
      <c r="H118" s="407"/>
      <c r="I118" s="407"/>
      <c r="J118" s="407"/>
      <c r="K118" s="408"/>
      <c r="L118" s="412"/>
      <c r="M118" s="27"/>
      <c r="O118" s="19"/>
    </row>
    <row r="119" spans="1:16" s="27" customFormat="1" ht="15" hidden="1" customHeight="1" x14ac:dyDescent="0.25">
      <c r="A119" s="61"/>
      <c r="B119" s="409"/>
      <c r="C119" s="410"/>
      <c r="D119" s="410"/>
      <c r="E119" s="410"/>
      <c r="F119" s="410"/>
      <c r="G119" s="410"/>
      <c r="H119" s="410"/>
      <c r="I119" s="410"/>
      <c r="J119" s="410"/>
      <c r="K119" s="411"/>
      <c r="L119" s="413"/>
    </row>
    <row r="120" spans="1:16" s="27" customFormat="1" ht="15" customHeight="1" x14ac:dyDescent="0.25">
      <c r="A120" s="61"/>
      <c r="B120" s="136"/>
      <c r="C120" s="137"/>
      <c r="D120" s="137"/>
      <c r="E120" s="137"/>
      <c r="F120" s="137"/>
      <c r="G120" s="137"/>
      <c r="H120" s="137"/>
      <c r="I120" s="137"/>
      <c r="J120" s="137"/>
      <c r="K120" s="137"/>
      <c r="L120" s="62"/>
    </row>
    <row r="121" spans="1:16" ht="21" x14ac:dyDescent="0.25">
      <c r="B121" s="391" t="str">
        <f>IF(Intro!$G$21="English",O121,P121)</f>
        <v>Je comprends que le fait de cocher cette case constitue ma signature juridiquement contraignante.</v>
      </c>
      <c r="C121" s="392"/>
      <c r="D121" s="392"/>
      <c r="E121" s="392"/>
      <c r="F121" s="392"/>
      <c r="G121" s="392"/>
      <c r="H121" s="392"/>
      <c r="I121" s="392"/>
      <c r="J121" s="89"/>
      <c r="K121" s="29"/>
      <c r="L121" s="28"/>
      <c r="M121" s="8"/>
      <c r="O121" s="19" t="s">
        <v>96</v>
      </c>
      <c r="P121" s="8" t="s">
        <v>97</v>
      </c>
    </row>
    <row r="122" spans="1:16" s="27" customFormat="1" x14ac:dyDescent="0.25">
      <c r="A122" s="61"/>
      <c r="B122" s="72"/>
      <c r="C122" s="73"/>
      <c r="D122" s="73"/>
      <c r="E122" s="73"/>
      <c r="F122" s="73"/>
      <c r="G122" s="73"/>
      <c r="H122" s="73"/>
      <c r="I122" s="73"/>
      <c r="J122" s="73"/>
      <c r="K122" s="73"/>
      <c r="L122" s="74"/>
    </row>
    <row r="123" spans="1:16" s="4" customFormat="1" x14ac:dyDescent="0.25">
      <c r="A123" s="1"/>
      <c r="B123" s="15"/>
      <c r="C123" s="15"/>
      <c r="D123" s="15"/>
      <c r="E123" s="3"/>
      <c r="F123" s="3"/>
      <c r="G123" s="3"/>
      <c r="H123" s="3"/>
      <c r="I123" s="3"/>
      <c r="J123" s="3"/>
      <c r="K123" s="3"/>
      <c r="L123" s="3"/>
      <c r="O123" s="16"/>
      <c r="P123" s="16"/>
    </row>
    <row r="124" spans="1:16" s="2" customFormat="1" x14ac:dyDescent="0.25">
      <c r="A124" s="1"/>
      <c r="B124" s="335" t="str">
        <f>IF(Intro!$G$21="English",O124,P124)</f>
        <v>TRANSMISSION DU QUESTIONNAIRE REMPLI</v>
      </c>
      <c r="C124" s="336"/>
      <c r="D124" s="336" t="str">
        <f>UPPER(IF(Intro!$G$21="English",P124,Q124))</f>
        <v/>
      </c>
      <c r="E124" s="336" t="str">
        <f>UPPER(IF(Intro!$G$21="English",Q124,R124))</f>
        <v/>
      </c>
      <c r="F124" s="336" t="str">
        <f>UPPER(IF(Intro!$G$21="English",R124,S124))</f>
        <v/>
      </c>
      <c r="G124" s="336" t="str">
        <f>UPPER(IF(Intro!$G$21="English",S124,T124))</f>
        <v/>
      </c>
      <c r="H124" s="336" t="str">
        <f>UPPER(IF(Intro!$G$21="English",T124,U124))</f>
        <v/>
      </c>
      <c r="I124" s="336" t="str">
        <f>UPPER(IF(Intro!$G$21="English",U124,V124))</f>
        <v/>
      </c>
      <c r="J124" s="336" t="str">
        <f>UPPER(IF(Intro!$G$21="English",V124,W124))</f>
        <v/>
      </c>
      <c r="K124" s="336" t="str">
        <f>UPPER(IF(Intro!$G$21="English",W124,X124))</f>
        <v/>
      </c>
      <c r="L124" s="337" t="str">
        <f>UPPER(IF(Intro!$G$21="English",X124,Y124))</f>
        <v/>
      </c>
      <c r="M124" s="4"/>
      <c r="N124" s="13"/>
      <c r="O124" s="14" t="s">
        <v>120</v>
      </c>
      <c r="P124" s="14" t="s">
        <v>8</v>
      </c>
    </row>
    <row r="125" spans="1:16" x14ac:dyDescent="0.25">
      <c r="B125" s="17"/>
      <c r="C125" s="23"/>
      <c r="D125" s="23"/>
      <c r="E125" s="24"/>
      <c r="F125" s="24"/>
      <c r="G125" s="24"/>
      <c r="H125" s="24"/>
      <c r="I125" s="24"/>
      <c r="J125" s="24"/>
      <c r="K125" s="24"/>
      <c r="L125" s="18"/>
      <c r="M125" s="8"/>
    </row>
    <row r="126" spans="1:16" s="27" customFormat="1" x14ac:dyDescent="0.25">
      <c r="A126" s="61"/>
      <c r="B126" s="332" t="str">
        <f>IF(Intro!$G$21="English",O126,P126)</f>
        <v>Veuillez retourner le questionnaire rempli en utilisant l’une des options suivantes :</v>
      </c>
      <c r="C126" s="333"/>
      <c r="D126" s="333"/>
      <c r="E126" s="333"/>
      <c r="F126" s="333"/>
      <c r="G126" s="333"/>
      <c r="H126" s="333"/>
      <c r="I126" s="333"/>
      <c r="J126" s="333"/>
      <c r="K126" s="333"/>
      <c r="L126" s="334"/>
      <c r="O126" s="8" t="s">
        <v>160</v>
      </c>
      <c r="P126" s="8" t="s">
        <v>94</v>
      </c>
    </row>
    <row r="127" spans="1:16" s="27" customFormat="1" x14ac:dyDescent="0.25">
      <c r="A127" s="61"/>
      <c r="B127" s="393" t="str">
        <f>IF($G$21="English",HYPERLINK("https://e-filing-depot-electronique.citt-tcce.gc.ca/submitNonRegisteredUser-eng.aspx","1. Secure E-filing service;"),IF($G$21="Français",HYPERLINK("https://e-filing-depot-electronique.citt-tcce.gc.ca/submitNonRegisteredUser-fra.aspx?","1. Service sécurisé de dépôt électronique;"),""))</f>
        <v>1. Service sécurisé de dépôt électronique;</v>
      </c>
      <c r="C127" s="394"/>
      <c r="D127" s="394"/>
      <c r="E127" s="394"/>
      <c r="F127" s="394"/>
      <c r="G127" s="394"/>
      <c r="H127" s="394"/>
      <c r="I127" s="394"/>
      <c r="J127" s="394"/>
      <c r="K127" s="394"/>
      <c r="L127" s="395"/>
      <c r="O127" s="8"/>
      <c r="P127" s="8"/>
    </row>
    <row r="128" spans="1:16" s="27" customFormat="1" x14ac:dyDescent="0.25">
      <c r="A128" s="61"/>
      <c r="B128" s="403" t="str">
        <f>IF(Intro!$G$21="English",O128,P128)</f>
        <v xml:space="preserve">Lorsque vous faites parvenir le questionnaire rempli en utilisant le service sécurisé de dépôt électronique, désignez le questionnaire comme étant confidentiel. Notez que l’information contenue dans les onglets publics (les onglets bleus) du questionnaire sera traitée en tant qu’information publique.
</v>
      </c>
      <c r="C128" s="404"/>
      <c r="D128" s="404"/>
      <c r="E128" s="404"/>
      <c r="F128" s="404"/>
      <c r="G128" s="404"/>
      <c r="H128" s="404"/>
      <c r="I128" s="404"/>
      <c r="J128" s="404"/>
      <c r="K128" s="404"/>
      <c r="L128" s="405"/>
      <c r="O128" s="8" t="s">
        <v>256</v>
      </c>
      <c r="P128" s="8" t="s">
        <v>257</v>
      </c>
    </row>
    <row r="129" spans="1:16" s="27" customFormat="1" x14ac:dyDescent="0.25">
      <c r="A129" s="61"/>
      <c r="B129" s="403"/>
      <c r="C129" s="404"/>
      <c r="D129" s="404"/>
      <c r="E129" s="404"/>
      <c r="F129" s="404"/>
      <c r="G129" s="404"/>
      <c r="H129" s="404"/>
      <c r="I129" s="404"/>
      <c r="J129" s="404"/>
      <c r="K129" s="404"/>
      <c r="L129" s="405"/>
      <c r="O129" s="8"/>
      <c r="P129" s="8"/>
    </row>
    <row r="130" spans="1:16" s="27" customFormat="1" x14ac:dyDescent="0.25">
      <c r="A130" s="61"/>
      <c r="B130" s="377" t="str">
        <f>IF(Intro!$G$21="English",O130,P130)</f>
        <v>2. Par courriel à l'adresse tcce-citt@tribunal.gc.ca si vous acceptez les risques connexes et vous transmettez des renseignements qui sont ceux de votre entreprise seulement.</v>
      </c>
      <c r="C130" s="378"/>
      <c r="D130" s="378"/>
      <c r="E130" s="378"/>
      <c r="F130" s="378"/>
      <c r="G130" s="378"/>
      <c r="H130" s="378"/>
      <c r="I130" s="378"/>
      <c r="J130" s="378"/>
      <c r="K130" s="378"/>
      <c r="L130" s="379"/>
      <c r="O130" s="8" t="s">
        <v>342</v>
      </c>
      <c r="P130" s="8" t="s">
        <v>343</v>
      </c>
    </row>
    <row r="131" spans="1:16" s="27" customFormat="1" x14ac:dyDescent="0.25">
      <c r="A131" s="61"/>
      <c r="B131" s="72"/>
      <c r="C131" s="73"/>
      <c r="D131" s="73"/>
      <c r="E131" s="73"/>
      <c r="F131" s="73"/>
      <c r="G131" s="73"/>
      <c r="H131" s="73"/>
      <c r="I131" s="73"/>
      <c r="J131" s="73"/>
      <c r="K131" s="73"/>
      <c r="L131" s="74"/>
    </row>
    <row r="133" spans="1:16" s="2" customFormat="1" x14ac:dyDescent="0.25">
      <c r="A133" s="1"/>
      <c r="B133" s="335" t="s">
        <v>341</v>
      </c>
      <c r="C133" s="336"/>
      <c r="D133" s="336" t="str">
        <f>UPPER(IF(Intro!$G$21="English",P133,Q133))</f>
        <v/>
      </c>
      <c r="E133" s="336" t="str">
        <f>UPPER(IF(Intro!$G$21="English",Q133,R133))</f>
        <v/>
      </c>
      <c r="F133" s="336" t="str">
        <f>UPPER(IF(Intro!$G$21="English",R133,S133))</f>
        <v/>
      </c>
      <c r="G133" s="336" t="str">
        <f>UPPER(IF(Intro!$G$21="English",S133,T133))</f>
        <v/>
      </c>
      <c r="H133" s="336" t="str">
        <f>UPPER(IF(Intro!$G$21="English",T133,U133))</f>
        <v/>
      </c>
      <c r="I133" s="336" t="str">
        <f>UPPER(IF(Intro!$G$21="English",U133,V133))</f>
        <v/>
      </c>
      <c r="J133" s="336" t="str">
        <f>UPPER(IF(Intro!$G$21="English",V133,W133))</f>
        <v/>
      </c>
      <c r="K133" s="336" t="str">
        <f>UPPER(IF(Intro!$G$21="English",W133,X133))</f>
        <v/>
      </c>
      <c r="L133" s="337" t="str">
        <f>UPPER(IF(Intro!$G$21="English",X133,Y133))</f>
        <v/>
      </c>
      <c r="M133" s="4"/>
      <c r="N133" s="13"/>
      <c r="O133" s="14"/>
      <c r="P133" s="14"/>
    </row>
    <row r="134" spans="1:16" x14ac:dyDescent="0.25">
      <c r="B134" s="17"/>
      <c r="C134" s="23"/>
      <c r="D134" s="23"/>
      <c r="E134" s="24"/>
      <c r="F134" s="24"/>
      <c r="G134" s="24"/>
      <c r="H134" s="24"/>
      <c r="I134" s="24"/>
      <c r="J134" s="24"/>
      <c r="K134" s="24"/>
      <c r="L134" s="18"/>
      <c r="M134" s="8"/>
    </row>
    <row r="135" spans="1:16" s="27" customFormat="1" x14ac:dyDescent="0.25">
      <c r="A135" s="61"/>
      <c r="B135" s="332" t="str">
        <f>IF(Intro!$G$21="English",O135,P135)</f>
        <v xml:space="preserve">Toutes les questions relatives au présent questionnaire doivent être adressées à :
</v>
      </c>
      <c r="C135" s="333"/>
      <c r="D135" s="333"/>
      <c r="E135" s="333"/>
      <c r="F135" s="333"/>
      <c r="G135" s="333"/>
      <c r="H135" s="333"/>
      <c r="I135" s="333"/>
      <c r="J135" s="333"/>
      <c r="K135" s="333"/>
      <c r="L135" s="334"/>
      <c r="O135" s="8" t="s">
        <v>264</v>
      </c>
      <c r="P135" s="8" t="s">
        <v>265</v>
      </c>
    </row>
    <row r="136" spans="1:16" s="27" customFormat="1" x14ac:dyDescent="0.25">
      <c r="A136" s="61"/>
      <c r="B136" s="48"/>
      <c r="C136" s="51"/>
      <c r="D136" s="51"/>
      <c r="E136" s="51"/>
      <c r="F136" s="51"/>
      <c r="G136" s="51"/>
      <c r="H136" s="51"/>
      <c r="I136" s="51"/>
      <c r="J136" s="51"/>
      <c r="K136" s="51"/>
      <c r="L136" s="52"/>
      <c r="O136" s="8"/>
      <c r="P136" s="8"/>
    </row>
    <row r="137" spans="1:16" x14ac:dyDescent="0.25">
      <c r="B137" s="358" t="str">
        <f>Variables!B13</f>
        <v>Joseph Long</v>
      </c>
      <c r="C137" s="356"/>
      <c r="D137" s="356"/>
      <c r="E137" s="356" t="str">
        <f>Variables!C13</f>
        <v>Joseph.Long@tribunal.gc.ca</v>
      </c>
      <c r="F137" s="356"/>
      <c r="G137" s="356"/>
      <c r="H137" s="356"/>
      <c r="I137" s="356"/>
      <c r="J137" s="356" t="str">
        <f>Variables!D13</f>
        <v xml:space="preserve">(343) 597-3847 </v>
      </c>
      <c r="K137" s="356"/>
      <c r="L137" s="357"/>
      <c r="M137" s="8"/>
      <c r="O137" s="19"/>
    </row>
    <row r="138" spans="1:16" x14ac:dyDescent="0.25">
      <c r="B138" s="358" t="str">
        <f>Variables!B14</f>
        <v>François Thivierge</v>
      </c>
      <c r="C138" s="356"/>
      <c r="D138" s="356"/>
      <c r="E138" s="356" t="str">
        <f>Variables!C14</f>
        <v>Francois.Thivierge@tribunal.gc.ca</v>
      </c>
      <c r="F138" s="356"/>
      <c r="G138" s="356"/>
      <c r="H138" s="356"/>
      <c r="I138" s="356"/>
      <c r="J138" s="356" t="str">
        <f>Variables!D14</f>
        <v>(343) 550-4453</v>
      </c>
      <c r="K138" s="356"/>
      <c r="L138" s="357"/>
      <c r="M138" s="8"/>
      <c r="O138" s="19"/>
    </row>
    <row r="139" spans="1:16" s="27" customFormat="1" x14ac:dyDescent="0.25">
      <c r="A139" s="61"/>
      <c r="B139" s="72"/>
      <c r="C139" s="73"/>
      <c r="D139" s="73"/>
      <c r="E139" s="73"/>
      <c r="F139" s="73"/>
      <c r="G139" s="73"/>
      <c r="H139" s="73"/>
      <c r="I139" s="73"/>
      <c r="J139" s="73"/>
      <c r="K139" s="73"/>
      <c r="L139" s="74"/>
    </row>
  </sheetData>
  <sheetProtection algorithmName="SHA-512" hashValue="tEVvfaFgbwE7EXkmes5RdE+PWGuTpmpF2iWf8Z90rkLSpQkyZCiKWcSH2h5ITTP8AYz+Cr3j9AVMs2Vcpi9Tcg==" saltValue="KFZCrwqqaQWDjdtTL2GZEQ==" spinCount="100000" sheet="1" objects="1" scenarios="1" selectLockedCells="1"/>
  <mergeCells count="78">
    <mergeCell ref="C40:K42"/>
    <mergeCell ref="O9:P17"/>
    <mergeCell ref="B108:D109"/>
    <mergeCell ref="B110:D111"/>
    <mergeCell ref="B112:D113"/>
    <mergeCell ref="E108:L109"/>
    <mergeCell ref="E110:L111"/>
    <mergeCell ref="E112:L113"/>
    <mergeCell ref="B49:C50"/>
    <mergeCell ref="D49:D50"/>
    <mergeCell ref="B10:F16"/>
    <mergeCell ref="H10:L16"/>
    <mergeCell ref="B21:F22"/>
    <mergeCell ref="H21:L22"/>
    <mergeCell ref="G21:G22"/>
    <mergeCell ref="C29:K32"/>
    <mergeCell ref="B133:L133"/>
    <mergeCell ref="B126:L126"/>
    <mergeCell ref="B121:I121"/>
    <mergeCell ref="B127:L127"/>
    <mergeCell ref="B114:D115"/>
    <mergeCell ref="B116:D117"/>
    <mergeCell ref="E114:L115"/>
    <mergeCell ref="E116:L117"/>
    <mergeCell ref="B128:L129"/>
    <mergeCell ref="B130:L130"/>
    <mergeCell ref="B124:L124"/>
    <mergeCell ref="B118:K119"/>
    <mergeCell ref="L118:L119"/>
    <mergeCell ref="B81:D90"/>
    <mergeCell ref="E81:L90"/>
    <mergeCell ref="B27:L27"/>
    <mergeCell ref="B34:L34"/>
    <mergeCell ref="B47:L47"/>
    <mergeCell ref="B45:L45"/>
    <mergeCell ref="B80:L80"/>
    <mergeCell ref="B52:L52"/>
    <mergeCell ref="B54:C55"/>
    <mergeCell ref="D54:D55"/>
    <mergeCell ref="E54:K55"/>
    <mergeCell ref="C36:K36"/>
    <mergeCell ref="B38:L38"/>
    <mergeCell ref="E49:K50"/>
    <mergeCell ref="E75:L76"/>
    <mergeCell ref="E77:L78"/>
    <mergeCell ref="B4:L4"/>
    <mergeCell ref="B5:L5"/>
    <mergeCell ref="B8:L8"/>
    <mergeCell ref="B25:L25"/>
    <mergeCell ref="B6:L6"/>
    <mergeCell ref="B19:L19"/>
    <mergeCell ref="E137:I137"/>
    <mergeCell ref="E138:I138"/>
    <mergeCell ref="J138:L138"/>
    <mergeCell ref="J137:L137"/>
    <mergeCell ref="B138:D138"/>
    <mergeCell ref="B137:D137"/>
    <mergeCell ref="B135:L135"/>
    <mergeCell ref="B106:L106"/>
    <mergeCell ref="B59:L59"/>
    <mergeCell ref="B65:L65"/>
    <mergeCell ref="B71:L71"/>
    <mergeCell ref="B104:L104"/>
    <mergeCell ref="D61:J62"/>
    <mergeCell ref="B67:L68"/>
    <mergeCell ref="B73:D74"/>
    <mergeCell ref="B75:D76"/>
    <mergeCell ref="B77:D78"/>
    <mergeCell ref="E73:L74"/>
    <mergeCell ref="B93:L93"/>
    <mergeCell ref="B95:D96"/>
    <mergeCell ref="E95:L96"/>
    <mergeCell ref="B97:D98"/>
    <mergeCell ref="E97:L98"/>
    <mergeCell ref="B99:D100"/>
    <mergeCell ref="E99:L100"/>
    <mergeCell ref="B101:D102"/>
    <mergeCell ref="E101:L102"/>
  </mergeCells>
  <dataValidations count="2">
    <dataValidation type="list" allowBlank="1" showInputMessage="1" showErrorMessage="1" sqref="J121" xr:uid="{C7BBF197-8CBD-4930-A166-DC4AC6BEE7F8}">
      <formula1>"X"</formula1>
    </dataValidation>
    <dataValidation type="list" allowBlank="1" showInputMessage="1" showErrorMessage="1" sqref="G21" xr:uid="{3EE41EDF-5680-44B4-9FF9-39836039D47C}">
      <formula1>"English, Français"</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70" min="1" max="11"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E1DB03BF-D1C8-441C-9330-C7DC0BCDCD60}">
          <x14:formula1>
            <xm:f>Variables!$D$40:$D$41</xm:f>
          </x14:formula1>
          <xm:sqref>D49:D50 L118:L119 D54:D55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F23DE-FEC4-47BF-921D-4C22E0464ECE}">
  <sheetPr codeName="Sheet3">
    <tabColor rgb="FF00B0F0"/>
    <pageSetUpPr fitToPage="1"/>
  </sheetPr>
  <dimension ref="A1:R49"/>
  <sheetViews>
    <sheetView showGridLines="0" zoomScaleNormal="100" workbookViewId="0"/>
  </sheetViews>
  <sheetFormatPr defaultColWidth="9.42578125" defaultRowHeight="14.25" x14ac:dyDescent="0.25"/>
  <cols>
    <col min="1" max="1" width="1.5703125" style="6" customWidth="1"/>
    <col min="2" max="12" width="14.5703125" style="5" customWidth="1"/>
    <col min="13" max="13" width="14.5703125" style="7" customWidth="1"/>
    <col min="14" max="14" width="14.5703125" style="8" customWidth="1"/>
    <col min="15" max="16" width="14.5703125" style="8" hidden="1" customWidth="1"/>
    <col min="17" max="19" width="9.42578125" style="8" customWidth="1"/>
    <col min="20" max="16384" width="9.42578125" style="8"/>
  </cols>
  <sheetData>
    <row r="1" spans="1:16" x14ac:dyDescent="0.25">
      <c r="O1" s="8" t="s">
        <v>418</v>
      </c>
      <c r="P1" s="8" t="s">
        <v>418</v>
      </c>
    </row>
    <row r="2" spans="1:16" x14ac:dyDescent="0.25">
      <c r="B2" s="10" t="s">
        <v>115</v>
      </c>
      <c r="C2" s="10"/>
      <c r="D2" s="10"/>
      <c r="O2" s="9" t="s">
        <v>149</v>
      </c>
      <c r="P2" s="9" t="s">
        <v>157</v>
      </c>
    </row>
    <row r="3" spans="1:16" x14ac:dyDescent="0.25">
      <c r="B3" s="12"/>
      <c r="C3" s="12"/>
      <c r="D3" s="12"/>
      <c r="O3" s="11"/>
      <c r="P3" s="11"/>
    </row>
    <row r="4" spans="1:16" s="2" customFormat="1" x14ac:dyDescent="0.25">
      <c r="A4" s="1"/>
      <c r="B4" s="479" t="str">
        <f>UPPER(IF(Intro!$G$21="English",O4,P4))</f>
        <v>QUESTIONNAIRE À L’INTENTION DES ACHETEURS</v>
      </c>
      <c r="C4" s="480"/>
      <c r="D4" s="480"/>
      <c r="E4" s="480"/>
      <c r="F4" s="480"/>
      <c r="G4" s="480"/>
      <c r="H4" s="480"/>
      <c r="I4" s="480"/>
      <c r="J4" s="480"/>
      <c r="K4" s="480"/>
      <c r="L4" s="481"/>
      <c r="M4" s="13"/>
      <c r="N4" s="13"/>
      <c r="O4" s="14" t="s">
        <v>467</v>
      </c>
      <c r="P4" s="85" t="s">
        <v>344</v>
      </c>
    </row>
    <row r="5" spans="1:16" s="2" customFormat="1" x14ac:dyDescent="0.25">
      <c r="A5" s="1"/>
      <c r="B5" s="359" t="str">
        <f>Intro!B5</f>
        <v>NQ-2026-006</v>
      </c>
      <c r="C5" s="360"/>
      <c r="D5" s="360"/>
      <c r="E5" s="360"/>
      <c r="F5" s="360"/>
      <c r="G5" s="360"/>
      <c r="H5" s="360"/>
      <c r="I5" s="360"/>
      <c r="J5" s="360"/>
      <c r="K5" s="360"/>
      <c r="L5" s="361"/>
      <c r="M5" s="13"/>
      <c r="N5" s="13"/>
      <c r="O5" s="14"/>
      <c r="P5" s="14"/>
    </row>
    <row r="6" spans="1:16" s="4" customFormat="1" x14ac:dyDescent="0.25">
      <c r="A6" s="1"/>
      <c r="B6" s="485" t="str">
        <f>UPPER(IF(Intro!$G$21="English",Variables!B3,Variables!C3))</f>
        <v>GLUTEN DE BLÉ II</v>
      </c>
      <c r="C6" s="486"/>
      <c r="D6" s="486"/>
      <c r="E6" s="486"/>
      <c r="F6" s="486"/>
      <c r="G6" s="486"/>
      <c r="H6" s="486"/>
      <c r="I6" s="486"/>
      <c r="J6" s="486"/>
      <c r="K6" s="486"/>
      <c r="L6" s="487"/>
      <c r="M6" s="20"/>
      <c r="N6" s="20"/>
      <c r="O6" s="16"/>
      <c r="P6" s="16"/>
    </row>
    <row r="7" spans="1:16" s="4" customFormat="1" x14ac:dyDescent="0.25">
      <c r="A7" s="1"/>
      <c r="B7" s="15"/>
      <c r="C7" s="15"/>
      <c r="D7" s="15"/>
      <c r="E7" s="3"/>
      <c r="F7" s="3"/>
      <c r="G7" s="3"/>
      <c r="H7" s="3"/>
      <c r="I7" s="3"/>
      <c r="J7" s="3"/>
      <c r="K7" s="3"/>
      <c r="L7" s="3"/>
      <c r="O7" s="16"/>
      <c r="P7" s="16"/>
    </row>
    <row r="8" spans="1:16" s="2" customFormat="1" x14ac:dyDescent="0.25">
      <c r="A8" s="1"/>
      <c r="B8" s="335" t="str">
        <f>IF(Intro!$G$21="English",O8,P8)</f>
        <v>APERÇU DU QUESTIONNAIRE</v>
      </c>
      <c r="C8" s="336"/>
      <c r="D8" s="336" t="str">
        <f>UPPER(IF(Intro!$G$21="English",P8,Q8))</f>
        <v/>
      </c>
      <c r="E8" s="336" t="str">
        <f>UPPER(IF(Intro!$G$21="English",Q8,R8))</f>
        <v/>
      </c>
      <c r="F8" s="336" t="str">
        <f>UPPER(IF(Intro!$G$21="English",R8,S8))</f>
        <v/>
      </c>
      <c r="G8" s="336" t="str">
        <f>UPPER(IF(Intro!$G$21="English",S8,T8))</f>
        <v/>
      </c>
      <c r="H8" s="336" t="str">
        <f>UPPER(IF(Intro!$G$21="English",T8,U8))</f>
        <v/>
      </c>
      <c r="I8" s="336" t="str">
        <f>UPPER(IF(Intro!$G$21="English",U8,V8))</f>
        <v/>
      </c>
      <c r="J8" s="336" t="str">
        <f>UPPER(IF(Intro!$G$21="English",V8,W8))</f>
        <v/>
      </c>
      <c r="K8" s="336" t="str">
        <f>UPPER(IF(Intro!$G$21="English",W8,X8))</f>
        <v/>
      </c>
      <c r="L8" s="337" t="str">
        <f>UPPER(IF(Intro!$G$21="English",X8,Y8))</f>
        <v/>
      </c>
      <c r="M8" s="4"/>
      <c r="N8" s="13"/>
      <c r="O8" s="85" t="s">
        <v>345</v>
      </c>
      <c r="P8" s="85" t="s">
        <v>346</v>
      </c>
    </row>
    <row r="9" spans="1:16" x14ac:dyDescent="0.25">
      <c r="B9" s="17"/>
      <c r="C9" s="23"/>
      <c r="D9" s="23"/>
      <c r="E9" s="24"/>
      <c r="F9" s="24"/>
      <c r="G9" s="24"/>
      <c r="H9" s="24"/>
      <c r="I9" s="24"/>
      <c r="J9" s="24"/>
      <c r="K9" s="24"/>
      <c r="L9" s="18"/>
      <c r="M9" s="8"/>
    </row>
    <row r="10" spans="1:16" s="27" customFormat="1" x14ac:dyDescent="0.25">
      <c r="A10" s="61"/>
      <c r="B10" s="332" t="str">
        <f>IF(Intro!$G$21="English",O10,P10)</f>
        <v xml:space="preserve">Le présent questionnaire est divisé en deux parties :
</v>
      </c>
      <c r="C10" s="333"/>
      <c r="D10" s="333"/>
      <c r="E10" s="333"/>
      <c r="F10" s="333"/>
      <c r="G10" s="333"/>
      <c r="H10" s="333"/>
      <c r="I10" s="333"/>
      <c r="J10" s="333"/>
      <c r="K10" s="333"/>
      <c r="L10" s="334"/>
      <c r="O10" s="8" t="s">
        <v>161</v>
      </c>
      <c r="P10" s="8" t="s">
        <v>162</v>
      </c>
    </row>
    <row r="11" spans="1:16" s="27" customFormat="1" x14ac:dyDescent="0.25">
      <c r="A11" s="61"/>
      <c r="B11" s="48"/>
      <c r="C11" s="51"/>
      <c r="D11" s="51"/>
      <c r="E11" s="51"/>
      <c r="F11" s="51"/>
      <c r="G11" s="51"/>
      <c r="H11" s="51"/>
      <c r="I11" s="51"/>
      <c r="J11" s="51"/>
      <c r="K11" s="51"/>
      <c r="L11" s="52"/>
      <c r="O11" s="8"/>
      <c r="P11" s="8"/>
    </row>
    <row r="12" spans="1:16" s="27" customFormat="1" x14ac:dyDescent="0.25">
      <c r="A12" s="61"/>
      <c r="B12" s="332" t="str">
        <f>IF(Intro!$G$21="English",O12,P12)</f>
        <v xml:space="preserve">PARTIE I (onglets bleus) - porte sur des renseignements de nature publique. Les demandes de traiter un ou des renseignements comme des renseignements confidentiels doivent être dûment justifiées par écrit et être accompagnées d’une version publique remaniée.
</v>
      </c>
      <c r="C12" s="333"/>
      <c r="D12" s="333"/>
      <c r="E12" s="333"/>
      <c r="F12" s="333"/>
      <c r="G12" s="333"/>
      <c r="H12" s="333"/>
      <c r="I12" s="333"/>
      <c r="J12" s="333"/>
      <c r="K12" s="333"/>
      <c r="L12" s="334"/>
      <c r="O12" s="8" t="s">
        <v>163</v>
      </c>
      <c r="P12" s="8" t="s">
        <v>164</v>
      </c>
    </row>
    <row r="13" spans="1:16" s="27" customFormat="1" x14ac:dyDescent="0.25">
      <c r="A13" s="61"/>
      <c r="B13" s="332"/>
      <c r="C13" s="333"/>
      <c r="D13" s="333"/>
      <c r="E13" s="333"/>
      <c r="F13" s="333"/>
      <c r="G13" s="333"/>
      <c r="H13" s="333"/>
      <c r="I13" s="333"/>
      <c r="J13" s="333"/>
      <c r="K13" s="333"/>
      <c r="L13" s="334"/>
      <c r="O13" s="8"/>
      <c r="P13" s="8"/>
    </row>
    <row r="14" spans="1:16" s="27" customFormat="1" x14ac:dyDescent="0.25">
      <c r="A14" s="61"/>
      <c r="B14" s="48"/>
      <c r="C14" s="51"/>
      <c r="D14" s="51"/>
      <c r="E14" s="51"/>
      <c r="F14" s="51"/>
      <c r="G14" s="51"/>
      <c r="H14" s="51"/>
      <c r="I14" s="51"/>
      <c r="J14" s="51"/>
      <c r="K14" s="51"/>
      <c r="L14" s="52"/>
      <c r="O14" s="8"/>
      <c r="P14" s="8"/>
    </row>
    <row r="15" spans="1:16" s="27" customFormat="1" x14ac:dyDescent="0.25">
      <c r="A15" s="61"/>
      <c r="B15" s="332" t="str">
        <f>IF(Intro!$G$21="English",O15,P15)</f>
        <v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v>
      </c>
      <c r="C15" s="333"/>
      <c r="D15" s="333"/>
      <c r="E15" s="333"/>
      <c r="F15" s="333"/>
      <c r="G15" s="333"/>
      <c r="H15" s="333"/>
      <c r="I15" s="333"/>
      <c r="J15" s="333"/>
      <c r="K15" s="333"/>
      <c r="L15" s="334"/>
      <c r="O15" s="8" t="s">
        <v>165</v>
      </c>
      <c r="P15" s="8" t="s">
        <v>166</v>
      </c>
    </row>
    <row r="16" spans="1:16" s="27" customFormat="1" x14ac:dyDescent="0.25">
      <c r="A16" s="61"/>
      <c r="B16" s="332"/>
      <c r="C16" s="333"/>
      <c r="D16" s="333"/>
      <c r="E16" s="333"/>
      <c r="F16" s="333"/>
      <c r="G16" s="333"/>
      <c r="H16" s="333"/>
      <c r="I16" s="333"/>
      <c r="J16" s="333"/>
      <c r="K16" s="333"/>
      <c r="L16" s="334"/>
      <c r="O16" s="8"/>
      <c r="P16" s="8"/>
    </row>
    <row r="17" spans="1:16" s="27" customFormat="1" x14ac:dyDescent="0.25">
      <c r="A17" s="61"/>
      <c r="B17" s="72"/>
      <c r="C17" s="73"/>
      <c r="D17" s="73"/>
      <c r="E17" s="73"/>
      <c r="F17" s="73"/>
      <c r="G17" s="73"/>
      <c r="H17" s="73"/>
      <c r="I17" s="73"/>
      <c r="J17" s="73"/>
      <c r="K17" s="73"/>
      <c r="L17" s="74"/>
    </row>
    <row r="18" spans="1:16" s="4" customFormat="1" x14ac:dyDescent="0.25">
      <c r="A18" s="1"/>
      <c r="B18" s="15"/>
      <c r="C18" s="15"/>
      <c r="D18" s="15"/>
      <c r="E18" s="3"/>
      <c r="F18" s="3"/>
      <c r="G18" s="3"/>
      <c r="H18" s="3"/>
      <c r="I18" s="3"/>
      <c r="J18" s="3"/>
      <c r="K18" s="3"/>
      <c r="L18" s="3"/>
      <c r="O18" s="16"/>
      <c r="P18" s="16"/>
    </row>
    <row r="19" spans="1:16" s="2" customFormat="1" hidden="1" x14ac:dyDescent="0.25">
      <c r="A19" s="1"/>
      <c r="B19" s="335" t="str">
        <f>IF(Intro!$G$21="English",O19,P19)</f>
        <v>RENSEIGNEMENTS ADDITIONNELS SUR LE PRODUIT</v>
      </c>
      <c r="C19" s="336"/>
      <c r="D19" s="336" t="str">
        <f>UPPER(IF(Intro!$G$21="English",P19,Q19))</f>
        <v/>
      </c>
      <c r="E19" s="336" t="str">
        <f>UPPER(IF(Intro!$G$21="English",Q19,R19))</f>
        <v/>
      </c>
      <c r="F19" s="336" t="str">
        <f>UPPER(IF(Intro!$G$21="English",R19,S19))</f>
        <v/>
      </c>
      <c r="G19" s="336" t="str">
        <f>UPPER(IF(Intro!$G$21="English",S19,T19))</f>
        <v/>
      </c>
      <c r="H19" s="336" t="str">
        <f>UPPER(IF(Intro!$G$21="English",T19,U19))</f>
        <v/>
      </c>
      <c r="I19" s="336" t="str">
        <f>UPPER(IF(Intro!$G$21="English",U19,V19))</f>
        <v/>
      </c>
      <c r="J19" s="336" t="str">
        <f>UPPER(IF(Intro!$G$21="English",V19,W19))</f>
        <v/>
      </c>
      <c r="K19" s="336" t="str">
        <f>UPPER(IF(Intro!$G$21="English",W19,X19))</f>
        <v/>
      </c>
      <c r="L19" s="337" t="str">
        <f>UPPER(IF(Intro!$G$21="English",X19,Y19))</f>
        <v/>
      </c>
      <c r="M19" s="4"/>
      <c r="N19" s="13"/>
      <c r="O19" s="104" t="s">
        <v>371</v>
      </c>
      <c r="P19" s="104" t="s">
        <v>372</v>
      </c>
    </row>
    <row r="20" spans="1:16" hidden="1" x14ac:dyDescent="0.25">
      <c r="B20" s="17"/>
      <c r="C20" s="23"/>
      <c r="D20" s="23"/>
      <c r="E20" s="24"/>
      <c r="F20" s="24"/>
      <c r="G20" s="24"/>
      <c r="H20" s="24"/>
      <c r="I20" s="24"/>
      <c r="J20" s="24"/>
      <c r="K20" s="24"/>
      <c r="L20" s="18"/>
      <c r="M20" s="8"/>
    </row>
    <row r="21" spans="1:16" s="27" customFormat="1" hidden="1" x14ac:dyDescent="0.25">
      <c r="A21" s="61"/>
      <c r="B21" s="482" t="str">
        <f>IF(Intro!$G$21="English",HYPERLINK(Variables!B17),HYPERLINK(Variables!C17))</f>
        <v>https://www.cbsa-asfc.gc.ca/sima-lmsi/mif-mev/mif-mev-stats-fra.html#wg</v>
      </c>
      <c r="C21" s="483"/>
      <c r="D21" s="483"/>
      <c r="E21" s="483"/>
      <c r="F21" s="483"/>
      <c r="G21" s="483"/>
      <c r="H21" s="483"/>
      <c r="I21" s="483"/>
      <c r="J21" s="483"/>
      <c r="K21" s="483"/>
      <c r="L21" s="484"/>
      <c r="O21" s="8"/>
      <c r="P21" s="8"/>
    </row>
    <row r="22" spans="1:16" s="27" customFormat="1" hidden="1" x14ac:dyDescent="0.25">
      <c r="A22" s="61"/>
      <c r="B22" s="72"/>
      <c r="C22" s="73"/>
      <c r="D22" s="73"/>
      <c r="E22" s="73"/>
      <c r="F22" s="73"/>
      <c r="G22" s="73"/>
      <c r="H22" s="73"/>
      <c r="I22" s="73"/>
      <c r="J22" s="73"/>
      <c r="K22" s="73"/>
      <c r="L22" s="74"/>
      <c r="O22" s="8"/>
    </row>
    <row r="23" spans="1:16" s="4" customFormat="1" hidden="1" x14ac:dyDescent="0.25">
      <c r="A23" s="1"/>
      <c r="B23" s="15"/>
      <c r="C23" s="15"/>
      <c r="D23" s="15"/>
      <c r="E23" s="3"/>
      <c r="F23" s="3"/>
      <c r="G23" s="3"/>
      <c r="H23" s="3"/>
      <c r="I23" s="3"/>
      <c r="J23" s="3"/>
      <c r="K23" s="3"/>
      <c r="L23" s="3"/>
      <c r="O23" s="16"/>
      <c r="P23" s="16"/>
    </row>
    <row r="24" spans="1:16" s="2" customFormat="1" hidden="1" x14ac:dyDescent="0.25">
      <c r="A24" s="1"/>
      <c r="B24" s="335" t="str">
        <f>IF(Intro!$G$21="English",O24,P24)</f>
        <v>TARIF DES DOUANES</v>
      </c>
      <c r="C24" s="336"/>
      <c r="D24" s="336" t="str">
        <f>UPPER(IF(Intro!$G$21="English",P24,Q24))</f>
        <v/>
      </c>
      <c r="E24" s="336" t="str">
        <f>UPPER(IF(Intro!$G$21="English",Q24,R24))</f>
        <v/>
      </c>
      <c r="F24" s="336" t="str">
        <f>UPPER(IF(Intro!$G$21="English",R24,S24))</f>
        <v/>
      </c>
      <c r="G24" s="336" t="str">
        <f>UPPER(IF(Intro!$G$21="English",S24,T24))</f>
        <v/>
      </c>
      <c r="H24" s="336" t="str">
        <f>UPPER(IF(Intro!$G$21="English",T24,U24))</f>
        <v/>
      </c>
      <c r="I24" s="336" t="str">
        <f>UPPER(IF(Intro!$G$21="English",U24,V24))</f>
        <v/>
      </c>
      <c r="J24" s="336" t="str">
        <f>UPPER(IF(Intro!$G$21="English",V24,W24))</f>
        <v/>
      </c>
      <c r="K24" s="336" t="str">
        <f>UPPER(IF(Intro!$G$21="English",W24,X24))</f>
        <v/>
      </c>
      <c r="L24" s="337" t="str">
        <f>UPPER(IF(Intro!$G$21="English",X24,Y24))</f>
        <v/>
      </c>
      <c r="M24" s="4"/>
      <c r="N24" s="13"/>
      <c r="O24" s="14" t="s">
        <v>117</v>
      </c>
      <c r="P24" s="14" t="s">
        <v>116</v>
      </c>
    </row>
    <row r="25" spans="1:16" hidden="1" x14ac:dyDescent="0.25">
      <c r="B25" s="17"/>
      <c r="C25" s="23"/>
      <c r="D25" s="23"/>
      <c r="E25" s="24"/>
      <c r="F25" s="24"/>
      <c r="G25" s="24"/>
      <c r="H25" s="24"/>
      <c r="I25" s="24"/>
      <c r="J25" s="24"/>
      <c r="K25" s="24"/>
      <c r="L25" s="18"/>
      <c r="M25" s="8"/>
    </row>
    <row r="26" spans="1:16" s="27" customFormat="1" hidden="1" x14ac:dyDescent="0.25">
      <c r="A26" s="61"/>
      <c r="B26" s="377" t="str">
        <f>IF(Intro!$G$21="English",O26,P26)</f>
        <v>Les marchandises sont généralement classées dans le Tarif des douanes sous les numéros suivants du Système harmonisé de désignation et de codification des marchandises (SH) :</v>
      </c>
      <c r="C26" s="378"/>
      <c r="D26" s="378"/>
      <c r="E26" s="378"/>
      <c r="F26" s="378"/>
      <c r="G26" s="378"/>
      <c r="H26" s="378"/>
      <c r="I26" s="378"/>
      <c r="J26" s="378"/>
      <c r="K26" s="378"/>
      <c r="L26" s="379"/>
      <c r="O26" s="8" t="s">
        <v>451</v>
      </c>
      <c r="P26" s="8" t="s">
        <v>350</v>
      </c>
    </row>
    <row r="27" spans="1:16" s="7" customFormat="1" hidden="1" x14ac:dyDescent="0.25">
      <c r="A27" s="37"/>
      <c r="B27" s="448"/>
      <c r="C27" s="449"/>
      <c r="D27" s="449"/>
      <c r="E27" s="449"/>
      <c r="F27" s="449"/>
      <c r="G27" s="449"/>
      <c r="H27" s="449"/>
      <c r="I27" s="449"/>
      <c r="J27" s="449"/>
      <c r="K27" s="449"/>
      <c r="L27" s="450"/>
    </row>
    <row r="28" spans="1:16" s="40" customFormat="1" hidden="1" x14ac:dyDescent="0.25">
      <c r="A28" s="75"/>
      <c r="B28" s="451"/>
      <c r="C28" s="452"/>
      <c r="D28" s="453" t="str">
        <f>Variables!B20</f>
        <v>1109.00.10.00       1109.00.20.00</v>
      </c>
      <c r="E28" s="454"/>
      <c r="F28" s="454"/>
      <c r="G28" s="454"/>
      <c r="H28" s="454"/>
      <c r="I28" s="454"/>
      <c r="J28" s="455"/>
      <c r="K28" s="38"/>
      <c r="L28" s="39"/>
      <c r="O28" s="7" t="str">
        <f>"Prior to "&amp;Variables!B19&amp;":"</f>
        <v>Prior to :</v>
      </c>
      <c r="P28" s="7" t="str">
        <f>"Avant le "&amp;Variables!C19&amp;" :"</f>
        <v>Avant le  :</v>
      </c>
    </row>
    <row r="29" spans="1:16" s="40" customFormat="1" hidden="1" x14ac:dyDescent="0.25">
      <c r="A29" s="75"/>
      <c r="B29" s="451"/>
      <c r="C29" s="452"/>
      <c r="D29" s="456"/>
      <c r="E29" s="418"/>
      <c r="F29" s="418"/>
      <c r="G29" s="418"/>
      <c r="H29" s="418"/>
      <c r="I29" s="418"/>
      <c r="J29" s="457"/>
      <c r="K29" s="38"/>
      <c r="L29" s="39"/>
      <c r="O29" s="7"/>
      <c r="P29" s="7"/>
    </row>
    <row r="30" spans="1:16" s="40" customFormat="1" hidden="1" x14ac:dyDescent="0.25">
      <c r="A30" s="75"/>
      <c r="B30" s="451"/>
      <c r="C30" s="452"/>
      <c r="D30" s="458"/>
      <c r="E30" s="459"/>
      <c r="F30" s="459"/>
      <c r="G30" s="459"/>
      <c r="H30" s="459"/>
      <c r="I30" s="459"/>
      <c r="J30" s="460"/>
      <c r="K30" s="38"/>
      <c r="L30" s="39"/>
      <c r="O30" s="7"/>
      <c r="P30" s="7"/>
    </row>
    <row r="31" spans="1:16" s="7" customFormat="1" hidden="1" x14ac:dyDescent="0.25">
      <c r="A31" s="37"/>
      <c r="B31" s="86"/>
      <c r="C31" s="38"/>
      <c r="D31" s="38"/>
      <c r="E31" s="38"/>
      <c r="F31" s="38"/>
      <c r="G31" s="38"/>
      <c r="H31" s="38"/>
      <c r="I31" s="38"/>
      <c r="J31" s="38"/>
      <c r="K31" s="38"/>
      <c r="L31" s="39"/>
      <c r="O31" s="41"/>
    </row>
    <row r="32" spans="1:16" s="40" customFormat="1" hidden="1" x14ac:dyDescent="0.25">
      <c r="A32" s="75"/>
      <c r="B32" s="461" t="str">
        <f>IF(Intro!$G$21="English",O32,P32)</f>
        <v>À partir du  :</v>
      </c>
      <c r="C32" s="462"/>
      <c r="D32" s="463">
        <f>Variables!B21</f>
        <v>0</v>
      </c>
      <c r="E32" s="464"/>
      <c r="F32" s="464"/>
      <c r="G32" s="464"/>
      <c r="H32" s="464"/>
      <c r="I32" s="464"/>
      <c r="J32" s="465"/>
      <c r="K32" s="38"/>
      <c r="L32" s="39"/>
      <c r="O32" s="7" t="str">
        <f>"Beginning "&amp;Variables!B19&amp;":"</f>
        <v>Beginning :</v>
      </c>
      <c r="P32" s="7" t="str">
        <f>"À partir du "&amp;Variables!C19&amp;" :"</f>
        <v>À partir du  :</v>
      </c>
    </row>
    <row r="33" spans="1:18" s="40" customFormat="1" hidden="1" x14ac:dyDescent="0.25">
      <c r="A33" s="75"/>
      <c r="B33" s="461"/>
      <c r="C33" s="462"/>
      <c r="D33" s="466"/>
      <c r="E33" s="467"/>
      <c r="F33" s="467"/>
      <c r="G33" s="467"/>
      <c r="H33" s="467"/>
      <c r="I33" s="467"/>
      <c r="J33" s="468"/>
      <c r="K33" s="38"/>
      <c r="L33" s="39"/>
      <c r="O33" s="7"/>
      <c r="P33" s="7"/>
    </row>
    <row r="34" spans="1:18" s="40" customFormat="1" hidden="1" x14ac:dyDescent="0.25">
      <c r="A34" s="75"/>
      <c r="B34" s="461"/>
      <c r="C34" s="462"/>
      <c r="D34" s="469"/>
      <c r="E34" s="470"/>
      <c r="F34" s="470"/>
      <c r="G34" s="470"/>
      <c r="H34" s="470"/>
      <c r="I34" s="470"/>
      <c r="J34" s="471"/>
      <c r="K34" s="38"/>
      <c r="L34" s="39"/>
      <c r="O34" s="7"/>
      <c r="P34" s="7"/>
    </row>
    <row r="35" spans="1:18" s="27" customFormat="1" hidden="1" x14ac:dyDescent="0.25">
      <c r="A35" s="61"/>
      <c r="B35" s="72"/>
      <c r="C35" s="73"/>
      <c r="D35" s="73"/>
      <c r="E35" s="73"/>
      <c r="F35" s="73"/>
      <c r="G35" s="73"/>
      <c r="H35" s="73"/>
      <c r="I35" s="73"/>
      <c r="J35" s="73"/>
      <c r="K35" s="73"/>
      <c r="L35" s="74"/>
    </row>
    <row r="36" spans="1:18" s="4" customFormat="1" x14ac:dyDescent="0.25">
      <c r="A36" s="1"/>
      <c r="B36" s="15"/>
      <c r="C36" s="15"/>
      <c r="D36" s="15"/>
      <c r="E36" s="3"/>
      <c r="F36" s="3"/>
      <c r="G36" s="3"/>
      <c r="H36" s="3"/>
      <c r="I36" s="3"/>
      <c r="J36" s="3"/>
      <c r="K36" s="3"/>
      <c r="L36" s="3"/>
      <c r="O36" s="16"/>
      <c r="P36" s="16"/>
    </row>
    <row r="37" spans="1:18" s="2" customFormat="1" x14ac:dyDescent="0.25">
      <c r="A37" s="1"/>
      <c r="B37" s="335" t="str">
        <f>IF(Intro!$G$21="English",O37,P37)</f>
        <v>GLOSSAIRE</v>
      </c>
      <c r="C37" s="336"/>
      <c r="D37" s="336" t="s">
        <v>262</v>
      </c>
      <c r="E37" s="336" t="s">
        <v>263</v>
      </c>
      <c r="F37" s="336" t="s">
        <v>263</v>
      </c>
      <c r="G37" s="336" t="s">
        <v>263</v>
      </c>
      <c r="H37" s="336" t="s">
        <v>263</v>
      </c>
      <c r="I37" s="336" t="s">
        <v>263</v>
      </c>
      <c r="J37" s="336" t="s">
        <v>263</v>
      </c>
      <c r="K37" s="336" t="s">
        <v>263</v>
      </c>
      <c r="L37" s="337" t="s">
        <v>263</v>
      </c>
      <c r="M37" s="4"/>
      <c r="N37" s="13"/>
      <c r="O37" s="20" t="s">
        <v>347</v>
      </c>
      <c r="P37" s="20" t="s">
        <v>262</v>
      </c>
    </row>
    <row r="38" spans="1:18" s="27" customFormat="1" x14ac:dyDescent="0.25">
      <c r="A38" s="61"/>
      <c r="B38" s="488" t="str">
        <f>IF(Intro!$G$21="English",O38,P38)</f>
        <v>Valeur d’achat nette rendue (coût de revient)</v>
      </c>
      <c r="C38" s="489"/>
      <c r="D38" s="442" t="str">
        <f>IF(Intro!$G$21="English",O39,P39)</f>
        <v>La valeur d'achat, après déduction, des escomptes au comptant, des remises sur quantité et des escomptes reportés, des rabais, des taxes, des ristournes et des primes, qu’ils soient indiqués ou non sur la facture. Veuillez inclure tous les coûts de livraison (fret, manutention et assurance) à votre entrepôt canadien et, le cas échéant, tous les frais d’importation, comme les droits de douane et autres (y compris les droits antidumping et compensateurs), les frais de courtage et les suppléments.</v>
      </c>
      <c r="E38" s="442"/>
      <c r="F38" s="442"/>
      <c r="G38" s="442"/>
      <c r="H38" s="442"/>
      <c r="I38" s="442"/>
      <c r="J38" s="442"/>
      <c r="K38" s="442"/>
      <c r="L38" s="443"/>
      <c r="O38" s="8" t="s">
        <v>295</v>
      </c>
      <c r="P38" s="8" t="s">
        <v>395</v>
      </c>
    </row>
    <row r="39" spans="1:18" x14ac:dyDescent="0.25">
      <c r="B39" s="472"/>
      <c r="C39" s="473"/>
      <c r="D39" s="444"/>
      <c r="E39" s="444"/>
      <c r="F39" s="444"/>
      <c r="G39" s="444"/>
      <c r="H39" s="444"/>
      <c r="I39" s="444"/>
      <c r="J39" s="444"/>
      <c r="K39" s="444"/>
      <c r="L39" s="445"/>
      <c r="O39" s="8" t="s">
        <v>348</v>
      </c>
      <c r="P39" s="7" t="s">
        <v>349</v>
      </c>
    </row>
    <row r="40" spans="1:18" x14ac:dyDescent="0.25">
      <c r="B40" s="472"/>
      <c r="C40" s="473"/>
      <c r="D40" s="444"/>
      <c r="E40" s="444"/>
      <c r="F40" s="444"/>
      <c r="G40" s="444"/>
      <c r="H40" s="444"/>
      <c r="I40" s="444"/>
      <c r="J40" s="444"/>
      <c r="K40" s="444"/>
      <c r="L40" s="445"/>
    </row>
    <row r="41" spans="1:18" x14ac:dyDescent="0.25">
      <c r="B41" s="490"/>
      <c r="C41" s="491"/>
      <c r="D41" s="446"/>
      <c r="E41" s="446"/>
      <c r="F41" s="446"/>
      <c r="G41" s="446"/>
      <c r="H41" s="446"/>
      <c r="I41" s="446"/>
      <c r="J41" s="446"/>
      <c r="K41" s="446"/>
      <c r="L41" s="447"/>
    </row>
    <row r="42" spans="1:18" s="27" customFormat="1" x14ac:dyDescent="0.25">
      <c r="A42" s="61"/>
      <c r="B42" s="472" t="str">
        <f>IF(Intro!$G$21="English",O42,P42)</f>
        <v>Entreprises affiliées</v>
      </c>
      <c r="C42" s="473"/>
      <c r="D42" s="397" t="str">
        <f>IF(Intro!$G$21="English",O43,P43)</f>
        <v>Des entreprises liées l’une à l’autre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v>
      </c>
      <c r="E42" s="397"/>
      <c r="F42" s="397"/>
      <c r="G42" s="397"/>
      <c r="H42" s="397"/>
      <c r="I42" s="397"/>
      <c r="J42" s="397"/>
      <c r="K42" s="397"/>
      <c r="L42" s="476"/>
      <c r="O42" s="8" t="s">
        <v>323</v>
      </c>
      <c r="P42" s="8" t="s">
        <v>324</v>
      </c>
    </row>
    <row r="43" spans="1:18" s="27" customFormat="1" x14ac:dyDescent="0.25">
      <c r="A43" s="61"/>
      <c r="B43" s="472"/>
      <c r="C43" s="473"/>
      <c r="D43" s="397"/>
      <c r="E43" s="397"/>
      <c r="F43" s="397"/>
      <c r="G43" s="397"/>
      <c r="H43" s="397"/>
      <c r="I43" s="397"/>
      <c r="J43" s="397"/>
      <c r="K43" s="397"/>
      <c r="L43" s="476"/>
      <c r="O43" s="8" t="s">
        <v>325</v>
      </c>
      <c r="P43" s="8" t="s">
        <v>326</v>
      </c>
      <c r="Q43" s="8"/>
      <c r="R43" s="8"/>
    </row>
    <row r="44" spans="1:18" s="27" customFormat="1" x14ac:dyDescent="0.25">
      <c r="A44" s="61"/>
      <c r="B44" s="472"/>
      <c r="C44" s="473"/>
      <c r="D44" s="397"/>
      <c r="E44" s="397"/>
      <c r="F44" s="397"/>
      <c r="G44" s="397"/>
      <c r="H44" s="397"/>
      <c r="I44" s="397"/>
      <c r="J44" s="397"/>
      <c r="K44" s="397"/>
      <c r="L44" s="476"/>
      <c r="O44" s="8"/>
      <c r="P44" s="8"/>
      <c r="Q44" s="8"/>
      <c r="R44" s="8"/>
    </row>
    <row r="45" spans="1:18" s="27" customFormat="1" x14ac:dyDescent="0.25">
      <c r="A45" s="61"/>
      <c r="B45" s="474"/>
      <c r="C45" s="475"/>
      <c r="D45" s="477"/>
      <c r="E45" s="477"/>
      <c r="F45" s="477"/>
      <c r="G45" s="477"/>
      <c r="H45" s="477"/>
      <c r="I45" s="477"/>
      <c r="J45" s="477"/>
      <c r="K45" s="477"/>
      <c r="L45" s="478"/>
      <c r="O45" s="8"/>
      <c r="P45" s="8"/>
      <c r="Q45" s="8"/>
      <c r="R45" s="8"/>
    </row>
    <row r="46" spans="1:18" s="27" customFormat="1" x14ac:dyDescent="0.25">
      <c r="A46" s="61"/>
      <c r="B46" s="472" t="str">
        <f>IF(Intro!$G$21="English",O46,P46)</f>
        <v>Pays visés – Gluten de blé 1</v>
      </c>
      <c r="C46" s="473"/>
      <c r="D46" s="397" t="str">
        <f>IF(Intro!$G$21="English",O47,P47)</f>
        <v>République fédérale d'Allemagne, République française, Royaume de Belgique, République d'Autriche, Commonwealth d'Australie, République de Lithuanie</v>
      </c>
      <c r="E46" s="397"/>
      <c r="F46" s="397"/>
      <c r="G46" s="397"/>
      <c r="H46" s="397"/>
      <c r="I46" s="397"/>
      <c r="J46" s="397"/>
      <c r="K46" s="397"/>
      <c r="L46" s="476"/>
      <c r="O46" s="8" t="s">
        <v>505</v>
      </c>
      <c r="P46" s="8" t="s">
        <v>504</v>
      </c>
    </row>
    <row r="47" spans="1:18" s="27" customFormat="1" x14ac:dyDescent="0.25">
      <c r="A47" s="61"/>
      <c r="B47" s="472"/>
      <c r="C47" s="473"/>
      <c r="D47" s="397"/>
      <c r="E47" s="397"/>
      <c r="F47" s="397"/>
      <c r="G47" s="397"/>
      <c r="H47" s="397"/>
      <c r="I47" s="397"/>
      <c r="J47" s="397"/>
      <c r="K47" s="397"/>
      <c r="L47" s="476"/>
      <c r="O47" s="8" t="s">
        <v>502</v>
      </c>
      <c r="P47" s="8" t="s">
        <v>503</v>
      </c>
      <c r="Q47" s="8"/>
      <c r="R47" s="8"/>
    </row>
    <row r="48" spans="1:18" s="27" customFormat="1" x14ac:dyDescent="0.25">
      <c r="A48" s="61"/>
      <c r="B48" s="472"/>
      <c r="C48" s="473"/>
      <c r="D48" s="397"/>
      <c r="E48" s="397"/>
      <c r="F48" s="397"/>
      <c r="G48" s="397"/>
      <c r="H48" s="397"/>
      <c r="I48" s="397"/>
      <c r="J48" s="397"/>
      <c r="K48" s="397"/>
      <c r="L48" s="476"/>
      <c r="O48" s="8"/>
      <c r="P48" s="8"/>
      <c r="Q48" s="8"/>
      <c r="R48" s="8"/>
    </row>
    <row r="49" spans="1:18" s="27" customFormat="1" x14ac:dyDescent="0.25">
      <c r="A49" s="61"/>
      <c r="B49" s="474"/>
      <c r="C49" s="475"/>
      <c r="D49" s="477"/>
      <c r="E49" s="477"/>
      <c r="F49" s="477"/>
      <c r="G49" s="477"/>
      <c r="H49" s="477"/>
      <c r="I49" s="477"/>
      <c r="J49" s="477"/>
      <c r="K49" s="477"/>
      <c r="L49" s="478"/>
      <c r="O49" s="8"/>
      <c r="P49" s="8"/>
      <c r="Q49" s="8"/>
      <c r="R49" s="8"/>
    </row>
  </sheetData>
  <sheetProtection algorithmName="SHA-512" hashValue="EWxOMKa5PyqjWATVgnJPJfLo+J26iPIy8y55IiWI4cCI5F/6UosoRGVRcXg/jv4qT/8TM7V8B3T8jH4Wu+PGWg==" saltValue="8VRHj6pdgw5kvePTTT5S9g==" spinCount="100000" sheet="1" objects="1" scenarios="1" selectLockedCells="1"/>
  <mergeCells count="23">
    <mergeCell ref="B46:C49"/>
    <mergeCell ref="D46:L49"/>
    <mergeCell ref="B4:L4"/>
    <mergeCell ref="B8:L8"/>
    <mergeCell ref="B10:L10"/>
    <mergeCell ref="B19:L19"/>
    <mergeCell ref="B24:L24"/>
    <mergeCell ref="B21:L21"/>
    <mergeCell ref="B5:L5"/>
    <mergeCell ref="B6:L6"/>
    <mergeCell ref="B12:L13"/>
    <mergeCell ref="B15:L16"/>
    <mergeCell ref="B26:L26"/>
    <mergeCell ref="B42:C45"/>
    <mergeCell ref="D42:L45"/>
    <mergeCell ref="B38:C41"/>
    <mergeCell ref="D38:L41"/>
    <mergeCell ref="B27:L27"/>
    <mergeCell ref="B28:C30"/>
    <mergeCell ref="D28:J30"/>
    <mergeCell ref="B32:C34"/>
    <mergeCell ref="D32:J34"/>
    <mergeCell ref="B37:L37"/>
  </mergeCells>
  <printOptions horizontalCentered="1"/>
  <pageMargins left="0.25" right="0.25" top="0.75" bottom="0.75" header="0.3" footer="0.3"/>
  <pageSetup scale="62" fitToHeight="0" orientation="portrait" r:id="rId1"/>
  <headerFooter>
    <oddFooter>&amp;L&amp;A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1CE24-493E-498A-901C-A275E23B1015}">
  <sheetPr codeName="Sheet4">
    <tabColor rgb="FF00B0F0"/>
    <pageSetUpPr fitToPage="1"/>
  </sheetPr>
  <dimension ref="A1:S420"/>
  <sheetViews>
    <sheetView showGridLines="0" zoomScale="98" zoomScaleNormal="98" workbookViewId="0">
      <selection activeCell="D17" sqref="D17:G17"/>
    </sheetView>
  </sheetViews>
  <sheetFormatPr defaultColWidth="9.42578125" defaultRowHeight="14.25" x14ac:dyDescent="0.25"/>
  <cols>
    <col min="1" max="1" width="1.5703125" style="6" customWidth="1"/>
    <col min="2" max="12" width="14.5703125" style="5" customWidth="1"/>
    <col min="13" max="13" width="14.5703125" style="7" customWidth="1"/>
    <col min="14" max="14" width="14.5703125" style="8" customWidth="1"/>
    <col min="15" max="16" width="14.5703125" style="8" hidden="1" customWidth="1"/>
    <col min="17" max="19" width="15.5703125" style="8" customWidth="1"/>
    <col min="20" max="16384" width="9.42578125" style="8"/>
  </cols>
  <sheetData>
    <row r="1" spans="1:16" x14ac:dyDescent="0.25">
      <c r="O1" s="8" t="s">
        <v>418</v>
      </c>
      <c r="P1" s="8" t="s">
        <v>418</v>
      </c>
    </row>
    <row r="2" spans="1:16" x14ac:dyDescent="0.25">
      <c r="B2" s="10" t="s">
        <v>115</v>
      </c>
      <c r="C2" s="10"/>
      <c r="D2" s="10"/>
      <c r="O2" s="9" t="s">
        <v>149</v>
      </c>
      <c r="P2" s="9" t="s">
        <v>157</v>
      </c>
    </row>
    <row r="3" spans="1:16" x14ac:dyDescent="0.25">
      <c r="B3" s="12"/>
      <c r="C3" s="12"/>
      <c r="D3" s="12"/>
      <c r="O3" s="2"/>
      <c r="P3" s="2"/>
    </row>
    <row r="4" spans="1:16" s="2" customFormat="1" x14ac:dyDescent="0.25">
      <c r="A4" s="1"/>
      <c r="B4" s="479" t="str">
        <f>Info!B4</f>
        <v>QUESTIONNAIRE À L’INTENTION DES ACHETEURS</v>
      </c>
      <c r="C4" s="480"/>
      <c r="D4" s="480"/>
      <c r="E4" s="480"/>
      <c r="F4" s="480"/>
      <c r="G4" s="480"/>
      <c r="H4" s="480"/>
      <c r="I4" s="480"/>
      <c r="J4" s="480"/>
      <c r="K4" s="480"/>
      <c r="L4" s="481"/>
      <c r="M4" s="13"/>
      <c r="N4" s="13"/>
      <c r="O4" s="20"/>
      <c r="P4" s="20"/>
    </row>
    <row r="5" spans="1:16" s="2" customFormat="1" x14ac:dyDescent="0.25">
      <c r="A5" s="1"/>
      <c r="B5" s="550" t="str">
        <f>Info!B5</f>
        <v>NQ-2026-006</v>
      </c>
      <c r="C5" s="551"/>
      <c r="D5" s="551"/>
      <c r="E5" s="551"/>
      <c r="F5" s="551"/>
      <c r="G5" s="551"/>
      <c r="H5" s="551"/>
      <c r="I5" s="551"/>
      <c r="J5" s="551"/>
      <c r="K5" s="551"/>
      <c r="L5" s="552"/>
      <c r="M5" s="13"/>
      <c r="N5" s="13"/>
      <c r="O5" s="20"/>
      <c r="P5" s="20"/>
    </row>
    <row r="6" spans="1:16" s="4" customFormat="1" x14ac:dyDescent="0.25">
      <c r="A6" s="1"/>
      <c r="B6" s="550" t="str">
        <f>Info!B6</f>
        <v>GLUTEN DE BLÉ II</v>
      </c>
      <c r="C6" s="551"/>
      <c r="D6" s="551"/>
      <c r="E6" s="551"/>
      <c r="F6" s="551"/>
      <c r="G6" s="551"/>
      <c r="H6" s="551"/>
      <c r="I6" s="551"/>
      <c r="J6" s="551"/>
      <c r="K6" s="551"/>
      <c r="L6" s="552"/>
      <c r="M6" s="20"/>
      <c r="N6" s="20"/>
      <c r="O6" s="16"/>
      <c r="P6" s="16"/>
    </row>
    <row r="7" spans="1:16" s="4" customFormat="1" x14ac:dyDescent="0.25">
      <c r="A7" s="1"/>
      <c r="B7" s="113"/>
      <c r="C7" s="114"/>
      <c r="D7" s="114"/>
      <c r="E7" s="114"/>
      <c r="F7" s="114"/>
      <c r="G7" s="114"/>
      <c r="H7" s="114"/>
      <c r="I7" s="114"/>
      <c r="J7" s="114"/>
      <c r="K7" s="114"/>
      <c r="L7" s="115"/>
      <c r="M7" s="20"/>
      <c r="N7" s="20"/>
      <c r="O7" s="21"/>
    </row>
    <row r="8" spans="1:16" s="4" customFormat="1" x14ac:dyDescent="0.25">
      <c r="A8" s="1"/>
      <c r="B8" s="554" t="str">
        <f>IF(Intro!$G$21="English",O8,P8)</f>
        <v>Les questions suivantes font référence aux marchandises comme définies dans la description du produit de l'onglet Intro.</v>
      </c>
      <c r="C8" s="555"/>
      <c r="D8" s="555"/>
      <c r="E8" s="555"/>
      <c r="F8" s="555"/>
      <c r="G8" s="555"/>
      <c r="H8" s="555"/>
      <c r="I8" s="555"/>
      <c r="J8" s="555"/>
      <c r="K8" s="555"/>
      <c r="L8" s="556"/>
      <c r="M8" s="20"/>
      <c r="N8" s="20"/>
      <c r="O8" s="16" t="s">
        <v>351</v>
      </c>
      <c r="P8" s="16" t="s">
        <v>399</v>
      </c>
    </row>
    <row r="9" spans="1:16" s="4" customFormat="1" x14ac:dyDescent="0.25">
      <c r="A9" s="1"/>
      <c r="B9" s="554" t="str">
        <f>IF(Intro!$G$21="English",O9,P9)</f>
        <v>Des informations sur le produit et un glossaire de termes sont disponibles dans l'onglet Info.</v>
      </c>
      <c r="C9" s="555"/>
      <c r="D9" s="555"/>
      <c r="E9" s="555"/>
      <c r="F9" s="555"/>
      <c r="G9" s="555"/>
      <c r="H9" s="555"/>
      <c r="I9" s="555"/>
      <c r="J9" s="555"/>
      <c r="K9" s="555"/>
      <c r="L9" s="556"/>
      <c r="M9" s="20"/>
      <c r="N9" s="20"/>
      <c r="O9" s="16" t="s">
        <v>167</v>
      </c>
      <c r="P9" s="4" t="s">
        <v>168</v>
      </c>
    </row>
    <row r="10" spans="1:16" s="4" customFormat="1" x14ac:dyDescent="0.25">
      <c r="A10" s="1"/>
      <c r="B10" s="557" t="str">
        <f>IF(Intro!$G$21="English",O10,P10)</f>
        <v>Utilisez l'onglet AddPub si vous avez besoin de plus d'espace.</v>
      </c>
      <c r="C10" s="558"/>
      <c r="D10" s="558"/>
      <c r="E10" s="558"/>
      <c r="F10" s="558"/>
      <c r="G10" s="558"/>
      <c r="H10" s="558"/>
      <c r="I10" s="558"/>
      <c r="J10" s="558"/>
      <c r="K10" s="558"/>
      <c r="L10" s="559"/>
      <c r="M10" s="20"/>
      <c r="N10" s="20"/>
      <c r="O10" s="16" t="s">
        <v>169</v>
      </c>
      <c r="P10" s="16" t="s">
        <v>170</v>
      </c>
    </row>
    <row r="11" spans="1:16" s="4" customFormat="1" x14ac:dyDescent="0.25">
      <c r="A11" s="1"/>
      <c r="B11" s="15"/>
      <c r="C11" s="15"/>
      <c r="D11" s="15"/>
      <c r="E11" s="3"/>
      <c r="F11" s="3"/>
      <c r="G11" s="3"/>
      <c r="H11" s="3"/>
      <c r="I11" s="3"/>
      <c r="J11" s="3"/>
      <c r="K11" s="3"/>
      <c r="L11" s="3"/>
      <c r="O11" s="16"/>
      <c r="P11" s="16"/>
    </row>
    <row r="12" spans="1:16" x14ac:dyDescent="0.25">
      <c r="B12" s="338" t="str">
        <f>UPPER(IF(Intro!$G$21="English",O12,P12))</f>
        <v>INFORMATIONS GÉNÉRALES SUR L'ENTREPRISE</v>
      </c>
      <c r="C12" s="339"/>
      <c r="D12" s="339"/>
      <c r="E12" s="339"/>
      <c r="F12" s="339"/>
      <c r="G12" s="339"/>
      <c r="H12" s="339"/>
      <c r="I12" s="339"/>
      <c r="J12" s="339"/>
      <c r="K12" s="339"/>
      <c r="L12" s="340"/>
      <c r="M12" s="27"/>
      <c r="O12" s="8" t="s">
        <v>171</v>
      </c>
      <c r="P12" s="8" t="s">
        <v>172</v>
      </c>
    </row>
    <row r="13" spans="1:16" x14ac:dyDescent="0.25">
      <c r="B13" s="563" t="s">
        <v>9</v>
      </c>
      <c r="C13" s="564"/>
      <c r="D13" s="564"/>
      <c r="E13" s="564"/>
      <c r="F13" s="564"/>
      <c r="G13" s="564"/>
      <c r="H13" s="564"/>
      <c r="I13" s="564"/>
      <c r="J13" s="564"/>
      <c r="K13" s="564"/>
      <c r="L13" s="565"/>
      <c r="M13" s="8"/>
    </row>
    <row r="14" spans="1:16" s="27" customFormat="1" x14ac:dyDescent="0.25">
      <c r="A14" s="61"/>
      <c r="B14" s="71"/>
      <c r="C14" s="56"/>
      <c r="D14" s="56"/>
      <c r="E14" s="56"/>
      <c r="F14" s="56"/>
      <c r="G14" s="56"/>
      <c r="H14" s="56"/>
      <c r="I14" s="56"/>
      <c r="J14" s="56"/>
      <c r="K14" s="56"/>
      <c r="L14" s="62"/>
      <c r="O14" s="8"/>
      <c r="P14" s="8"/>
    </row>
    <row r="15" spans="1:16" s="27" customFormat="1" x14ac:dyDescent="0.25">
      <c r="A15" s="61"/>
      <c r="B15" s="508" t="str">
        <f>IF(Intro!$G$21="English",O15,P15)</f>
        <v>Indiquez le principal niveau commercial de votre entreprise en ce qui concerne les marchandises au Canada (Distributeur, Utilisateur final) :</v>
      </c>
      <c r="C15" s="509"/>
      <c r="D15" s="509"/>
      <c r="E15" s="509"/>
      <c r="F15" s="509"/>
      <c r="G15" s="509"/>
      <c r="H15" s="509"/>
      <c r="I15" s="509"/>
      <c r="J15" s="509"/>
      <c r="K15" s="509"/>
      <c r="L15" s="510"/>
      <c r="O15" s="8" t="str">
        <f>"Indicate your firm's primary trade level with respect to the goods in Canada ("&amp;Variables!B43&amp;", "&amp;Variables!B44&amp;"): "</f>
        <v xml:space="preserve">Indicate your firm's primary trade level with respect to the goods in Canada (Distributor, End user): </v>
      </c>
      <c r="P15" s="8" t="str">
        <f>"Indiquez le principal niveau commercial de votre entreprise en ce qui concerne les marchandises au Canada ("&amp;Variables!C43&amp;", "&amp;Variables!C44&amp;") :"</f>
        <v>Indiquez le principal niveau commercial de votre entreprise en ce qui concerne les marchandises au Canada (Distributeur, Utilisateur final) :</v>
      </c>
    </row>
    <row r="16" spans="1:16" s="27" customFormat="1" x14ac:dyDescent="0.25">
      <c r="A16" s="61"/>
      <c r="B16" s="71"/>
      <c r="C16" s="56"/>
      <c r="D16" s="56"/>
      <c r="E16" s="56"/>
      <c r="F16" s="56"/>
      <c r="G16" s="56"/>
      <c r="H16" s="56"/>
      <c r="I16" s="56"/>
      <c r="J16" s="56"/>
      <c r="K16" s="56"/>
      <c r="L16" s="62"/>
      <c r="O16" s="8"/>
      <c r="P16" s="8"/>
    </row>
    <row r="17" spans="1:19" x14ac:dyDescent="0.25">
      <c r="B17" s="531" t="str">
        <f>IF(Intro!$G$21="English",O17,P17)</f>
        <v>Niveau commercial</v>
      </c>
      <c r="C17" s="532"/>
      <c r="D17" s="560"/>
      <c r="E17" s="560"/>
      <c r="F17" s="560"/>
      <c r="G17" s="560"/>
      <c r="H17" s="27"/>
      <c r="I17" s="56"/>
      <c r="J17" s="56"/>
      <c r="K17" s="56"/>
      <c r="L17" s="62"/>
      <c r="M17" s="8"/>
      <c r="O17" s="8" t="s">
        <v>190</v>
      </c>
      <c r="P17" s="8" t="s">
        <v>191</v>
      </c>
      <c r="Q17" s="27"/>
      <c r="R17" s="27"/>
    </row>
    <row r="18" spans="1:19" s="27" customFormat="1" x14ac:dyDescent="0.25">
      <c r="A18" s="61"/>
      <c r="B18" s="72"/>
      <c r="C18" s="73"/>
      <c r="D18" s="73"/>
      <c r="E18" s="73"/>
      <c r="F18" s="73"/>
      <c r="G18" s="73"/>
      <c r="H18" s="73"/>
      <c r="I18" s="73"/>
      <c r="J18" s="73"/>
      <c r="K18" s="73"/>
      <c r="L18" s="74"/>
      <c r="O18" s="8"/>
      <c r="P18" s="8"/>
      <c r="S18" s="8"/>
    </row>
    <row r="19" spans="1:19" s="9" customFormat="1" x14ac:dyDescent="0.25">
      <c r="A19" s="6"/>
      <c r="B19" s="505" t="s">
        <v>11</v>
      </c>
      <c r="C19" s="506"/>
      <c r="D19" s="506"/>
      <c r="E19" s="506"/>
      <c r="F19" s="506"/>
      <c r="G19" s="506"/>
      <c r="H19" s="506"/>
      <c r="I19" s="506"/>
      <c r="J19" s="506"/>
      <c r="K19" s="506"/>
      <c r="L19" s="507"/>
      <c r="M19" s="47"/>
    </row>
    <row r="20" spans="1:19" s="27" customFormat="1" x14ac:dyDescent="0.25">
      <c r="A20" s="61"/>
      <c r="B20" s="71"/>
      <c r="C20" s="56"/>
      <c r="D20" s="56"/>
      <c r="E20" s="56"/>
      <c r="F20" s="56"/>
      <c r="G20" s="56"/>
      <c r="H20" s="56"/>
      <c r="I20" s="56"/>
      <c r="J20" s="56"/>
      <c r="K20" s="56"/>
      <c r="L20" s="62"/>
      <c r="O20" s="8"/>
      <c r="P20" s="8"/>
    </row>
    <row r="21" spans="1:19" s="27" customFormat="1" x14ac:dyDescent="0.25">
      <c r="A21" s="61"/>
      <c r="B21" s="377" t="str">
        <f>IF(Intro!$G$21="English",O21,P21)</f>
        <v>Dressez la liste des dénominations et adresses de toutes les entreprises canadiennes ou étrangères auxquelles votre entreprise est reliée, c'est-à-dire des entreprises avec qui votre entreprise est liée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 Pour chaque entreprise, veuillez indiquer le type d’affiliation et son rôle dans l'industrie (par exemple, la production, l’exportation, l’importation, la vente, l’achat de marchandises ou l’approvisionnement de matières premières pour la production des marchandises).</v>
      </c>
      <c r="C21" s="378"/>
      <c r="D21" s="378"/>
      <c r="E21" s="378"/>
      <c r="F21" s="378"/>
      <c r="G21" s="378"/>
      <c r="H21" s="378"/>
      <c r="I21" s="378"/>
      <c r="J21" s="378"/>
      <c r="K21" s="378"/>
      <c r="L21" s="379"/>
      <c r="O21" s="8" t="s">
        <v>455</v>
      </c>
      <c r="P21" s="8" t="s">
        <v>456</v>
      </c>
    </row>
    <row r="22" spans="1:19" s="27" customFormat="1" x14ac:dyDescent="0.25">
      <c r="A22" s="61"/>
      <c r="B22" s="377"/>
      <c r="C22" s="378"/>
      <c r="D22" s="378"/>
      <c r="E22" s="378"/>
      <c r="F22" s="378"/>
      <c r="G22" s="378"/>
      <c r="H22" s="378"/>
      <c r="I22" s="378"/>
      <c r="J22" s="378"/>
      <c r="K22" s="378"/>
      <c r="L22" s="379"/>
      <c r="O22" s="8"/>
      <c r="P22" s="8"/>
    </row>
    <row r="23" spans="1:19" s="27" customFormat="1" x14ac:dyDescent="0.25">
      <c r="A23" s="61"/>
      <c r="B23" s="377"/>
      <c r="C23" s="378"/>
      <c r="D23" s="378"/>
      <c r="E23" s="378"/>
      <c r="F23" s="378"/>
      <c r="G23" s="378"/>
      <c r="H23" s="378"/>
      <c r="I23" s="378"/>
      <c r="J23" s="378"/>
      <c r="K23" s="378"/>
      <c r="L23" s="379"/>
      <c r="O23" s="8"/>
      <c r="P23" s="8"/>
    </row>
    <row r="24" spans="1:19" s="27" customFormat="1" x14ac:dyDescent="0.25">
      <c r="A24" s="61"/>
      <c r="B24" s="377"/>
      <c r="C24" s="378"/>
      <c r="D24" s="378"/>
      <c r="E24" s="378"/>
      <c r="F24" s="378"/>
      <c r="G24" s="378"/>
      <c r="H24" s="378"/>
      <c r="I24" s="378"/>
      <c r="J24" s="378"/>
      <c r="K24" s="378"/>
      <c r="L24" s="379"/>
      <c r="O24" s="8"/>
      <c r="P24" s="8"/>
    </row>
    <row r="25" spans="1:19" s="27" customFormat="1" x14ac:dyDescent="0.25">
      <c r="A25" s="61"/>
      <c r="B25" s="71"/>
      <c r="C25" s="56"/>
      <c r="D25" s="56"/>
      <c r="E25" s="56"/>
      <c r="F25" s="56"/>
      <c r="G25" s="56"/>
      <c r="H25" s="56"/>
      <c r="I25" s="56"/>
      <c r="J25" s="56"/>
      <c r="K25" s="56"/>
      <c r="L25" s="62"/>
      <c r="O25" s="8"/>
      <c r="P25" s="8"/>
    </row>
    <row r="26" spans="1:19" x14ac:dyDescent="0.25">
      <c r="B26" s="103"/>
      <c r="C26" s="561" t="str">
        <f>IF(Intro!$G$21="English",O26,P26)</f>
        <v xml:space="preserve">Dénomination sociale de l'entreprise </v>
      </c>
      <c r="D26" s="561"/>
      <c r="E26" s="561"/>
      <c r="F26" s="561" t="str">
        <f>IF(Intro!$G$21="English",O27,P27)</f>
        <v>Adresse de l'entreprise</v>
      </c>
      <c r="G26" s="561"/>
      <c r="H26" s="561" t="str">
        <f>IF(Intro!$G$21="English",O28,P28)</f>
        <v>Type d'affiliation</v>
      </c>
      <c r="I26" s="561"/>
      <c r="J26" s="561" t="str">
        <f>IF(Intro!$G$21="English",O29,P29)</f>
        <v>Rôle dans l'industrie</v>
      </c>
      <c r="K26" s="561"/>
      <c r="L26" s="562"/>
      <c r="M26" s="8"/>
      <c r="O26" s="8" t="s">
        <v>71</v>
      </c>
      <c r="P26" s="8" t="s">
        <v>126</v>
      </c>
    </row>
    <row r="27" spans="1:19" x14ac:dyDescent="0.25">
      <c r="B27" s="553">
        <v>1</v>
      </c>
      <c r="C27" s="400"/>
      <c r="D27" s="400"/>
      <c r="E27" s="400"/>
      <c r="F27" s="400"/>
      <c r="G27" s="400"/>
      <c r="H27" s="400"/>
      <c r="I27" s="400"/>
      <c r="J27" s="400"/>
      <c r="K27" s="400"/>
      <c r="L27" s="401"/>
      <c r="M27" s="8"/>
      <c r="O27" s="8" t="s">
        <v>15</v>
      </c>
      <c r="P27" s="8" t="s">
        <v>6</v>
      </c>
    </row>
    <row r="28" spans="1:19" x14ac:dyDescent="0.25">
      <c r="B28" s="553"/>
      <c r="C28" s="400"/>
      <c r="D28" s="400"/>
      <c r="E28" s="400"/>
      <c r="F28" s="400"/>
      <c r="G28" s="400"/>
      <c r="H28" s="400"/>
      <c r="I28" s="400"/>
      <c r="J28" s="400"/>
      <c r="K28" s="400"/>
      <c r="L28" s="401"/>
      <c r="M28" s="8"/>
      <c r="O28" s="8" t="s">
        <v>269</v>
      </c>
      <c r="P28" s="8" t="s">
        <v>401</v>
      </c>
    </row>
    <row r="29" spans="1:19" x14ac:dyDescent="0.25">
      <c r="B29" s="553">
        <v>2</v>
      </c>
      <c r="C29" s="400"/>
      <c r="D29" s="400"/>
      <c r="E29" s="400"/>
      <c r="F29" s="400"/>
      <c r="G29" s="400"/>
      <c r="H29" s="400"/>
      <c r="I29" s="400"/>
      <c r="J29" s="400"/>
      <c r="K29" s="400"/>
      <c r="L29" s="401"/>
      <c r="M29" s="8"/>
      <c r="O29" s="8" t="s">
        <v>72</v>
      </c>
      <c r="P29" s="8" t="s">
        <v>84</v>
      </c>
    </row>
    <row r="30" spans="1:19" x14ac:dyDescent="0.25">
      <c r="B30" s="553"/>
      <c r="C30" s="400"/>
      <c r="D30" s="400"/>
      <c r="E30" s="400"/>
      <c r="F30" s="400"/>
      <c r="G30" s="400"/>
      <c r="H30" s="400"/>
      <c r="I30" s="400"/>
      <c r="J30" s="400"/>
      <c r="K30" s="400"/>
      <c r="L30" s="401"/>
      <c r="M30" s="8"/>
    </row>
    <row r="31" spans="1:19" x14ac:dyDescent="0.25">
      <c r="B31" s="553">
        <v>3</v>
      </c>
      <c r="C31" s="400"/>
      <c r="D31" s="400"/>
      <c r="E31" s="400"/>
      <c r="F31" s="400"/>
      <c r="G31" s="400"/>
      <c r="H31" s="400"/>
      <c r="I31" s="400"/>
      <c r="J31" s="400"/>
      <c r="K31" s="400"/>
      <c r="L31" s="401"/>
      <c r="M31" s="8"/>
    </row>
    <row r="32" spans="1:19" x14ac:dyDescent="0.25">
      <c r="B32" s="553"/>
      <c r="C32" s="400"/>
      <c r="D32" s="400"/>
      <c r="E32" s="400"/>
      <c r="F32" s="400"/>
      <c r="G32" s="400"/>
      <c r="H32" s="400"/>
      <c r="I32" s="400"/>
      <c r="J32" s="400"/>
      <c r="K32" s="400"/>
      <c r="L32" s="401"/>
      <c r="M32" s="8"/>
    </row>
    <row r="33" spans="1:16" x14ac:dyDescent="0.25">
      <c r="B33" s="553">
        <v>4</v>
      </c>
      <c r="C33" s="400"/>
      <c r="D33" s="400"/>
      <c r="E33" s="400"/>
      <c r="F33" s="400"/>
      <c r="G33" s="400"/>
      <c r="H33" s="400"/>
      <c r="I33" s="400"/>
      <c r="J33" s="400"/>
      <c r="K33" s="400"/>
      <c r="L33" s="401"/>
      <c r="M33" s="8"/>
    </row>
    <row r="34" spans="1:16" x14ac:dyDescent="0.25">
      <c r="B34" s="553"/>
      <c r="C34" s="400"/>
      <c r="D34" s="400"/>
      <c r="E34" s="400"/>
      <c r="F34" s="400"/>
      <c r="G34" s="400"/>
      <c r="H34" s="400"/>
      <c r="I34" s="400"/>
      <c r="J34" s="400"/>
      <c r="K34" s="400"/>
      <c r="L34" s="401"/>
      <c r="M34" s="8"/>
    </row>
    <row r="35" spans="1:16" x14ac:dyDescent="0.25">
      <c r="B35" s="553">
        <v>5</v>
      </c>
      <c r="C35" s="400"/>
      <c r="D35" s="400"/>
      <c r="E35" s="400"/>
      <c r="F35" s="400"/>
      <c r="G35" s="400"/>
      <c r="H35" s="400"/>
      <c r="I35" s="400"/>
      <c r="J35" s="400"/>
      <c r="K35" s="400"/>
      <c r="L35" s="401"/>
      <c r="M35" s="8"/>
    </row>
    <row r="36" spans="1:16" x14ac:dyDescent="0.25">
      <c r="B36" s="553"/>
      <c r="C36" s="400"/>
      <c r="D36" s="400"/>
      <c r="E36" s="400"/>
      <c r="F36" s="400"/>
      <c r="G36" s="400"/>
      <c r="H36" s="400"/>
      <c r="I36" s="400"/>
      <c r="J36" s="400"/>
      <c r="K36" s="400"/>
      <c r="L36" s="401"/>
      <c r="M36" s="8"/>
    </row>
    <row r="37" spans="1:16" x14ac:dyDescent="0.25">
      <c r="B37" s="553">
        <v>6</v>
      </c>
      <c r="C37" s="400"/>
      <c r="D37" s="400"/>
      <c r="E37" s="400"/>
      <c r="F37" s="400"/>
      <c r="G37" s="400"/>
      <c r="H37" s="400"/>
      <c r="I37" s="400"/>
      <c r="J37" s="400"/>
      <c r="K37" s="400"/>
      <c r="L37" s="401"/>
      <c r="M37" s="8"/>
    </row>
    <row r="38" spans="1:16" x14ac:dyDescent="0.25">
      <c r="B38" s="553"/>
      <c r="C38" s="400"/>
      <c r="D38" s="400"/>
      <c r="E38" s="400"/>
      <c r="F38" s="400"/>
      <c r="G38" s="400"/>
      <c r="H38" s="400"/>
      <c r="I38" s="400"/>
      <c r="J38" s="400"/>
      <c r="K38" s="400"/>
      <c r="L38" s="401"/>
      <c r="M38" s="8"/>
    </row>
    <row r="39" spans="1:16" x14ac:dyDescent="0.25">
      <c r="B39" s="553">
        <v>7</v>
      </c>
      <c r="C39" s="400"/>
      <c r="D39" s="400"/>
      <c r="E39" s="400"/>
      <c r="F39" s="400"/>
      <c r="G39" s="400"/>
      <c r="H39" s="400"/>
      <c r="I39" s="400"/>
      <c r="J39" s="400"/>
      <c r="K39" s="400"/>
      <c r="L39" s="401"/>
      <c r="M39" s="8"/>
    </row>
    <row r="40" spans="1:16" x14ac:dyDescent="0.25">
      <c r="B40" s="553"/>
      <c r="C40" s="400"/>
      <c r="D40" s="400"/>
      <c r="E40" s="400"/>
      <c r="F40" s="400"/>
      <c r="G40" s="400"/>
      <c r="H40" s="400"/>
      <c r="I40" s="400"/>
      <c r="J40" s="400"/>
      <c r="K40" s="400"/>
      <c r="L40" s="401"/>
      <c r="M40" s="8"/>
    </row>
    <row r="41" spans="1:16" x14ac:dyDescent="0.25">
      <c r="B41" s="553">
        <v>8</v>
      </c>
      <c r="C41" s="400"/>
      <c r="D41" s="400"/>
      <c r="E41" s="400"/>
      <c r="F41" s="400"/>
      <c r="G41" s="400"/>
      <c r="H41" s="400"/>
      <c r="I41" s="400"/>
      <c r="J41" s="400"/>
      <c r="K41" s="400"/>
      <c r="L41" s="401"/>
      <c r="M41" s="8"/>
    </row>
    <row r="42" spans="1:16" x14ac:dyDescent="0.25">
      <c r="B42" s="553"/>
      <c r="C42" s="400"/>
      <c r="D42" s="400"/>
      <c r="E42" s="400"/>
      <c r="F42" s="400"/>
      <c r="G42" s="400"/>
      <c r="H42" s="400"/>
      <c r="I42" s="400"/>
      <c r="J42" s="400"/>
      <c r="K42" s="400"/>
      <c r="L42" s="401"/>
      <c r="M42" s="8"/>
    </row>
    <row r="43" spans="1:16" x14ac:dyDescent="0.25">
      <c r="B43" s="553">
        <v>9</v>
      </c>
      <c r="C43" s="400"/>
      <c r="D43" s="400"/>
      <c r="E43" s="400"/>
      <c r="F43" s="400"/>
      <c r="G43" s="400"/>
      <c r="H43" s="400"/>
      <c r="I43" s="400"/>
      <c r="J43" s="400"/>
      <c r="K43" s="400"/>
      <c r="L43" s="401"/>
      <c r="M43" s="8"/>
    </row>
    <row r="44" spans="1:16" x14ac:dyDescent="0.25">
      <c r="B44" s="553"/>
      <c r="C44" s="400"/>
      <c r="D44" s="400"/>
      <c r="E44" s="400"/>
      <c r="F44" s="400"/>
      <c r="G44" s="400"/>
      <c r="H44" s="400"/>
      <c r="I44" s="400"/>
      <c r="J44" s="400"/>
      <c r="K44" s="400"/>
      <c r="L44" s="401"/>
      <c r="M44" s="8"/>
    </row>
    <row r="45" spans="1:16" x14ac:dyDescent="0.25">
      <c r="B45" s="553">
        <v>10</v>
      </c>
      <c r="C45" s="400"/>
      <c r="D45" s="400"/>
      <c r="E45" s="400"/>
      <c r="F45" s="400"/>
      <c r="G45" s="400"/>
      <c r="H45" s="400"/>
      <c r="I45" s="400"/>
      <c r="J45" s="400"/>
      <c r="K45" s="400"/>
      <c r="L45" s="401"/>
      <c r="M45" s="8"/>
    </row>
    <row r="46" spans="1:16" x14ac:dyDescent="0.25">
      <c r="B46" s="553"/>
      <c r="C46" s="400"/>
      <c r="D46" s="400"/>
      <c r="E46" s="400"/>
      <c r="F46" s="400"/>
      <c r="G46" s="400"/>
      <c r="H46" s="400"/>
      <c r="I46" s="400"/>
      <c r="J46" s="400"/>
      <c r="K46" s="400"/>
      <c r="L46" s="401"/>
      <c r="M46" s="8"/>
    </row>
    <row r="47" spans="1:16" s="27" customFormat="1" x14ac:dyDescent="0.25">
      <c r="A47" s="61"/>
      <c r="B47" s="72"/>
      <c r="C47" s="73"/>
      <c r="D47" s="73"/>
      <c r="E47" s="73"/>
      <c r="F47" s="73"/>
      <c r="G47" s="73"/>
      <c r="H47" s="73"/>
      <c r="I47" s="73"/>
      <c r="J47" s="73"/>
      <c r="K47" s="73"/>
      <c r="L47" s="74"/>
      <c r="O47" s="8"/>
      <c r="P47" s="8"/>
    </row>
    <row r="48" spans="1:16" s="4" customFormat="1" ht="14.45" customHeight="1" x14ac:dyDescent="0.25">
      <c r="A48" s="1"/>
      <c r="B48" s="15"/>
      <c r="C48" s="15"/>
      <c r="D48" s="15"/>
      <c r="E48" s="3"/>
      <c r="F48" s="3"/>
      <c r="G48" s="3"/>
      <c r="H48" s="3"/>
      <c r="I48" s="3"/>
      <c r="J48" s="3"/>
      <c r="K48" s="3"/>
      <c r="L48" s="3"/>
      <c r="O48" s="16"/>
      <c r="P48" s="16"/>
    </row>
    <row r="49" spans="1:16" x14ac:dyDescent="0.25">
      <c r="B49" s="338" t="str">
        <f>UPPER(IF(Intro!$G$21="English",O49,P49))</f>
        <v>CARACTÉRISTIQUES DU MARCHÉ DES MARCHANDISES</v>
      </c>
      <c r="C49" s="339"/>
      <c r="D49" s="339"/>
      <c r="E49" s="339"/>
      <c r="F49" s="339"/>
      <c r="G49" s="339"/>
      <c r="H49" s="339"/>
      <c r="I49" s="339"/>
      <c r="J49" s="339"/>
      <c r="K49" s="339"/>
      <c r="L49" s="340"/>
      <c r="M49" s="27"/>
      <c r="O49" s="8" t="s">
        <v>173</v>
      </c>
      <c r="P49" s="8" t="s">
        <v>174</v>
      </c>
    </row>
    <row r="50" spans="1:16" s="9" customFormat="1" x14ac:dyDescent="0.25">
      <c r="A50" s="6"/>
      <c r="B50" s="505" t="s">
        <v>10</v>
      </c>
      <c r="C50" s="506"/>
      <c r="D50" s="506"/>
      <c r="E50" s="506"/>
      <c r="F50" s="506"/>
      <c r="G50" s="506"/>
      <c r="H50" s="506"/>
      <c r="I50" s="506"/>
      <c r="J50" s="506"/>
      <c r="K50" s="506"/>
      <c r="L50" s="507"/>
      <c r="M50" s="47"/>
    </row>
    <row r="51" spans="1:16" s="27" customFormat="1" x14ac:dyDescent="0.25">
      <c r="A51" s="61"/>
      <c r="B51" s="71"/>
      <c r="C51" s="56"/>
      <c r="D51" s="56"/>
      <c r="E51" s="56"/>
      <c r="F51" s="56"/>
      <c r="G51" s="56"/>
      <c r="H51" s="56"/>
      <c r="I51" s="56"/>
      <c r="J51" s="56"/>
      <c r="K51" s="56"/>
      <c r="L51" s="62"/>
      <c r="O51" s="8"/>
      <c r="P51" s="8"/>
    </row>
    <row r="52" spans="1:16" s="27" customFormat="1" x14ac:dyDescent="0.25">
      <c r="A52" s="61"/>
      <c r="B52" s="508" t="str">
        <f>IF(Intro!$G$21="English",O52,P52)</f>
        <v>Si votre entreprise est un distributeur, indiquez dans quels segments de marché ces marchandises sont vendues.</v>
      </c>
      <c r="C52" s="509"/>
      <c r="D52" s="509"/>
      <c r="E52" s="509"/>
      <c r="F52" s="509"/>
      <c r="G52" s="509"/>
      <c r="H52" s="509"/>
      <c r="I52" s="509"/>
      <c r="J52" s="509"/>
      <c r="K52" s="509"/>
      <c r="L52" s="510"/>
      <c r="O52" s="8" t="s">
        <v>388</v>
      </c>
      <c r="P52" s="8" t="s">
        <v>389</v>
      </c>
    </row>
    <row r="53" spans="1:16" s="27" customFormat="1" x14ac:dyDescent="0.25">
      <c r="A53" s="61"/>
      <c r="B53" s="508" t="str">
        <f>IF(Intro!$G$21="English",O53,P53)</f>
        <v>Si votre entreprise est un utilisateur final, indiquez vos segments de marché.</v>
      </c>
      <c r="C53" s="509"/>
      <c r="D53" s="509"/>
      <c r="E53" s="509"/>
      <c r="F53" s="509"/>
      <c r="G53" s="509"/>
      <c r="H53" s="509"/>
      <c r="I53" s="509"/>
      <c r="J53" s="509"/>
      <c r="K53" s="509"/>
      <c r="L53" s="510"/>
      <c r="O53" s="8" t="s">
        <v>453</v>
      </c>
      <c r="P53" s="8" t="s">
        <v>390</v>
      </c>
    </row>
    <row r="54" spans="1:16" s="27" customFormat="1" x14ac:dyDescent="0.25">
      <c r="A54" s="61"/>
      <c r="B54" s="71"/>
      <c r="C54" s="56"/>
      <c r="D54" s="56"/>
      <c r="E54" s="56"/>
      <c r="F54" s="56"/>
      <c r="G54" s="56"/>
      <c r="H54" s="56"/>
      <c r="I54" s="56"/>
      <c r="J54" s="56"/>
      <c r="K54" s="56"/>
      <c r="L54" s="62"/>
      <c r="O54" s="8"/>
      <c r="P54" s="8"/>
    </row>
    <row r="55" spans="1:16" x14ac:dyDescent="0.25">
      <c r="B55" s="396" t="str">
        <f>IF(Intro!$G$21="English",O55,P55)</f>
        <v>Segment de marché 1</v>
      </c>
      <c r="C55" s="397"/>
      <c r="D55" s="400"/>
      <c r="E55" s="400"/>
      <c r="F55" s="400"/>
      <c r="G55" s="400"/>
      <c r="H55" s="400"/>
      <c r="I55" s="400"/>
      <c r="J55" s="400"/>
      <c r="K55" s="400"/>
      <c r="L55" s="401"/>
      <c r="M55" s="8"/>
      <c r="O55" s="8" t="s">
        <v>99</v>
      </c>
      <c r="P55" s="8" t="s">
        <v>100</v>
      </c>
    </row>
    <row r="56" spans="1:16" x14ac:dyDescent="0.25">
      <c r="B56" s="396"/>
      <c r="C56" s="397"/>
      <c r="D56" s="400"/>
      <c r="E56" s="400"/>
      <c r="F56" s="400"/>
      <c r="G56" s="400"/>
      <c r="H56" s="400"/>
      <c r="I56" s="400"/>
      <c r="J56" s="400"/>
      <c r="K56" s="400"/>
      <c r="L56" s="401"/>
      <c r="M56" s="8"/>
    </row>
    <row r="57" spans="1:16" x14ac:dyDescent="0.25">
      <c r="B57" s="396"/>
      <c r="C57" s="397"/>
      <c r="D57" s="400"/>
      <c r="E57" s="400"/>
      <c r="F57" s="400"/>
      <c r="G57" s="400"/>
      <c r="H57" s="400"/>
      <c r="I57" s="400"/>
      <c r="J57" s="400"/>
      <c r="K57" s="400"/>
      <c r="L57" s="401"/>
      <c r="M57" s="8"/>
    </row>
    <row r="58" spans="1:16" x14ac:dyDescent="0.25">
      <c r="B58" s="396"/>
      <c r="C58" s="397"/>
      <c r="D58" s="400"/>
      <c r="E58" s="400"/>
      <c r="F58" s="400"/>
      <c r="G58" s="400"/>
      <c r="H58" s="400"/>
      <c r="I58" s="400"/>
      <c r="J58" s="400"/>
      <c r="K58" s="400"/>
      <c r="L58" s="401"/>
      <c r="M58" s="8"/>
    </row>
    <row r="59" spans="1:16" x14ac:dyDescent="0.25">
      <c r="B59" s="396"/>
      <c r="C59" s="397"/>
      <c r="D59" s="400"/>
      <c r="E59" s="400"/>
      <c r="F59" s="400"/>
      <c r="G59" s="400"/>
      <c r="H59" s="400"/>
      <c r="I59" s="400"/>
      <c r="J59" s="400"/>
      <c r="K59" s="400"/>
      <c r="L59" s="401"/>
      <c r="M59" s="8"/>
    </row>
    <row r="60" spans="1:16" x14ac:dyDescent="0.25">
      <c r="B60" s="396" t="str">
        <f>IF(Intro!$G$21="English",O60,P60)</f>
        <v>Segment de marché 2</v>
      </c>
      <c r="C60" s="397"/>
      <c r="D60" s="400"/>
      <c r="E60" s="400"/>
      <c r="F60" s="400"/>
      <c r="G60" s="400"/>
      <c r="H60" s="400"/>
      <c r="I60" s="400"/>
      <c r="J60" s="400"/>
      <c r="K60" s="400"/>
      <c r="L60" s="401"/>
      <c r="M60" s="8"/>
      <c r="O60" s="8" t="s">
        <v>194</v>
      </c>
      <c r="P60" s="8" t="s">
        <v>101</v>
      </c>
    </row>
    <row r="61" spans="1:16" x14ac:dyDescent="0.25">
      <c r="B61" s="396"/>
      <c r="C61" s="397"/>
      <c r="D61" s="400"/>
      <c r="E61" s="400"/>
      <c r="F61" s="400"/>
      <c r="G61" s="400"/>
      <c r="H61" s="400"/>
      <c r="I61" s="400"/>
      <c r="J61" s="400"/>
      <c r="K61" s="400"/>
      <c r="L61" s="401"/>
      <c r="M61" s="8"/>
    </row>
    <row r="62" spans="1:16" x14ac:dyDescent="0.25">
      <c r="B62" s="396"/>
      <c r="C62" s="397"/>
      <c r="D62" s="400"/>
      <c r="E62" s="400"/>
      <c r="F62" s="400"/>
      <c r="G62" s="400"/>
      <c r="H62" s="400"/>
      <c r="I62" s="400"/>
      <c r="J62" s="400"/>
      <c r="K62" s="400"/>
      <c r="L62" s="401"/>
      <c r="M62" s="8"/>
    </row>
    <row r="63" spans="1:16" x14ac:dyDescent="0.25">
      <c r="B63" s="396"/>
      <c r="C63" s="397"/>
      <c r="D63" s="400"/>
      <c r="E63" s="400"/>
      <c r="F63" s="400"/>
      <c r="G63" s="400"/>
      <c r="H63" s="400"/>
      <c r="I63" s="400"/>
      <c r="J63" s="400"/>
      <c r="K63" s="400"/>
      <c r="L63" s="401"/>
      <c r="M63" s="8"/>
    </row>
    <row r="64" spans="1:16" x14ac:dyDescent="0.25">
      <c r="B64" s="396"/>
      <c r="C64" s="397"/>
      <c r="D64" s="400"/>
      <c r="E64" s="400"/>
      <c r="F64" s="400"/>
      <c r="G64" s="400"/>
      <c r="H64" s="400"/>
      <c r="I64" s="400"/>
      <c r="J64" s="400"/>
      <c r="K64" s="400"/>
      <c r="L64" s="401"/>
      <c r="M64" s="8"/>
    </row>
    <row r="65" spans="1:16" x14ac:dyDescent="0.25">
      <c r="B65" s="396" t="str">
        <f>IF(Intro!$G$21="English",O65,P65)</f>
        <v>Segment de marché 3</v>
      </c>
      <c r="C65" s="549"/>
      <c r="D65" s="400"/>
      <c r="E65" s="400"/>
      <c r="F65" s="400"/>
      <c r="G65" s="400"/>
      <c r="H65" s="400"/>
      <c r="I65" s="400"/>
      <c r="J65" s="400"/>
      <c r="K65" s="400"/>
      <c r="L65" s="401"/>
      <c r="M65" s="8"/>
      <c r="O65" s="8" t="s">
        <v>195</v>
      </c>
      <c r="P65" s="8" t="s">
        <v>102</v>
      </c>
    </row>
    <row r="66" spans="1:16" x14ac:dyDescent="0.25">
      <c r="B66" s="396"/>
      <c r="C66" s="549"/>
      <c r="D66" s="400"/>
      <c r="E66" s="400"/>
      <c r="F66" s="400"/>
      <c r="G66" s="400"/>
      <c r="H66" s="400"/>
      <c r="I66" s="400"/>
      <c r="J66" s="400"/>
      <c r="K66" s="400"/>
      <c r="L66" s="401"/>
      <c r="M66" s="8"/>
    </row>
    <row r="67" spans="1:16" x14ac:dyDescent="0.25">
      <c r="B67" s="396"/>
      <c r="C67" s="549"/>
      <c r="D67" s="400"/>
      <c r="E67" s="400"/>
      <c r="F67" s="400"/>
      <c r="G67" s="400"/>
      <c r="H67" s="400"/>
      <c r="I67" s="400"/>
      <c r="J67" s="400"/>
      <c r="K67" s="400"/>
      <c r="L67" s="401"/>
      <c r="M67" s="8"/>
    </row>
    <row r="68" spans="1:16" x14ac:dyDescent="0.25">
      <c r="B68" s="396"/>
      <c r="C68" s="549"/>
      <c r="D68" s="400"/>
      <c r="E68" s="400"/>
      <c r="F68" s="400"/>
      <c r="G68" s="400"/>
      <c r="H68" s="400"/>
      <c r="I68" s="400"/>
      <c r="J68" s="400"/>
      <c r="K68" s="400"/>
      <c r="L68" s="401"/>
      <c r="M68" s="8"/>
    </row>
    <row r="69" spans="1:16" x14ac:dyDescent="0.25">
      <c r="B69" s="398"/>
      <c r="C69" s="399"/>
      <c r="D69" s="400"/>
      <c r="E69" s="400"/>
      <c r="F69" s="400"/>
      <c r="G69" s="400"/>
      <c r="H69" s="400"/>
      <c r="I69" s="400"/>
      <c r="J69" s="400"/>
      <c r="K69" s="400"/>
      <c r="L69" s="401"/>
      <c r="M69" s="8"/>
    </row>
    <row r="70" spans="1:16" s="27" customFormat="1" x14ac:dyDescent="0.25">
      <c r="A70" s="61"/>
      <c r="B70" s="72"/>
      <c r="C70" s="73"/>
      <c r="D70" s="73"/>
      <c r="E70" s="73"/>
      <c r="F70" s="73"/>
      <c r="G70" s="73"/>
      <c r="H70" s="73"/>
      <c r="I70" s="73"/>
      <c r="J70" s="73"/>
      <c r="K70" s="73"/>
      <c r="L70" s="74"/>
      <c r="O70" s="8"/>
      <c r="P70" s="8"/>
    </row>
    <row r="71" spans="1:16" s="9" customFormat="1" x14ac:dyDescent="0.25">
      <c r="A71" s="6"/>
      <c r="B71" s="505" t="s">
        <v>246</v>
      </c>
      <c r="C71" s="506"/>
      <c r="D71" s="506"/>
      <c r="E71" s="506"/>
      <c r="F71" s="506"/>
      <c r="G71" s="506"/>
      <c r="H71" s="506"/>
      <c r="I71" s="506"/>
      <c r="J71" s="506"/>
      <c r="K71" s="506"/>
      <c r="L71" s="507"/>
      <c r="M71" s="47"/>
    </row>
    <row r="72" spans="1:16" s="27" customFormat="1" x14ac:dyDescent="0.25">
      <c r="A72" s="61"/>
      <c r="B72" s="71"/>
      <c r="C72" s="56"/>
      <c r="D72" s="56"/>
      <c r="E72" s="56"/>
      <c r="F72" s="56"/>
      <c r="G72" s="56"/>
      <c r="H72" s="56"/>
      <c r="I72" s="56"/>
      <c r="J72" s="56"/>
      <c r="K72" s="56"/>
      <c r="L72" s="62"/>
      <c r="O72" s="8"/>
      <c r="P72" s="8"/>
    </row>
    <row r="73" spans="1:16" s="27" customFormat="1" x14ac:dyDescent="0.25">
      <c r="A73" s="61"/>
      <c r="B73" s="377" t="str">
        <f>IF(Intro!$G$21="English",O73,P73)</f>
        <v xml:space="preserve">Quelles marchandises, soient fabriquées sur le marché intérieur ou importées, percevez-vous comme produits substituts raisonnables pour les marchandises qu'achètent votre entreprise? S'il y a des restrictions ou des contraintes ayant une incidence sur l’utilisation de ces produits de substitution (p. ex. la qualité, le coût relatif), précisez.  </v>
      </c>
      <c r="C73" s="378"/>
      <c r="D73" s="378"/>
      <c r="E73" s="378"/>
      <c r="F73" s="378"/>
      <c r="G73" s="378"/>
      <c r="H73" s="378"/>
      <c r="I73" s="378"/>
      <c r="J73" s="378"/>
      <c r="K73" s="378"/>
      <c r="L73" s="379"/>
      <c r="O73" s="8" t="s">
        <v>270</v>
      </c>
      <c r="P73" s="8" t="s">
        <v>402</v>
      </c>
    </row>
    <row r="74" spans="1:16" s="27" customFormat="1" x14ac:dyDescent="0.25">
      <c r="A74" s="61"/>
      <c r="B74" s="377"/>
      <c r="C74" s="378"/>
      <c r="D74" s="378"/>
      <c r="E74" s="378"/>
      <c r="F74" s="378"/>
      <c r="G74" s="378"/>
      <c r="H74" s="378"/>
      <c r="I74" s="378"/>
      <c r="J74" s="378"/>
      <c r="K74" s="378"/>
      <c r="L74" s="379"/>
      <c r="O74" s="8"/>
      <c r="P74" s="8"/>
    </row>
    <row r="75" spans="1:16" s="27" customFormat="1" x14ac:dyDescent="0.25">
      <c r="A75" s="61"/>
      <c r="B75" s="377"/>
      <c r="C75" s="378"/>
      <c r="D75" s="378"/>
      <c r="E75" s="378"/>
      <c r="F75" s="378"/>
      <c r="G75" s="378"/>
      <c r="H75" s="378"/>
      <c r="I75" s="378"/>
      <c r="J75" s="378"/>
      <c r="K75" s="378"/>
      <c r="L75" s="379"/>
      <c r="O75" s="8"/>
      <c r="P75" s="8"/>
    </row>
    <row r="76" spans="1:16" s="27" customFormat="1" x14ac:dyDescent="0.25">
      <c r="A76" s="61"/>
      <c r="B76" s="71"/>
      <c r="C76" s="56"/>
      <c r="D76" s="56"/>
      <c r="E76" s="56"/>
      <c r="F76" s="56"/>
      <c r="G76" s="56"/>
      <c r="H76" s="56"/>
      <c r="I76" s="56"/>
      <c r="J76" s="56"/>
      <c r="K76" s="56"/>
      <c r="L76" s="62"/>
      <c r="O76" s="8"/>
      <c r="P76" s="8"/>
    </row>
    <row r="77" spans="1:16" x14ac:dyDescent="0.25">
      <c r="B77" s="546"/>
      <c r="C77" s="544" t="str">
        <f>IF(Intro!$G$21="English",O77,P77)</f>
        <v>Type de produit acheté par votre entreprise</v>
      </c>
      <c r="D77" s="544"/>
      <c r="E77" s="544"/>
      <c r="F77" s="544" t="str">
        <f>IF(Intro!$G$21="English",O78,P78)</f>
        <v>Produit substitut raisonnable</v>
      </c>
      <c r="G77" s="544"/>
      <c r="H77" s="544"/>
      <c r="I77" s="544" t="str">
        <f>IF(Intro!$G$21="English",O79,P79)</f>
        <v>Restrictions ou contraintes</v>
      </c>
      <c r="J77" s="544"/>
      <c r="K77" s="544" t="str">
        <f>IF(Intro!$G$21="English",O80,P80)</f>
        <v>Quel serait le pourcentage de diminution minimum du prix requis pour rendre ce produit substitut concurrentiel, étant donné les prix actuels sur le marché?</v>
      </c>
      <c r="L77" s="545"/>
      <c r="M77" s="8"/>
      <c r="O77" s="8" t="s">
        <v>110</v>
      </c>
      <c r="P77" s="8" t="s">
        <v>111</v>
      </c>
    </row>
    <row r="78" spans="1:16" x14ac:dyDescent="0.25">
      <c r="B78" s="546"/>
      <c r="C78" s="544"/>
      <c r="D78" s="544"/>
      <c r="E78" s="544"/>
      <c r="F78" s="544"/>
      <c r="G78" s="544"/>
      <c r="H78" s="544"/>
      <c r="I78" s="544"/>
      <c r="J78" s="544"/>
      <c r="K78" s="544"/>
      <c r="L78" s="545"/>
      <c r="M78" s="8"/>
      <c r="O78" s="8" t="s">
        <v>107</v>
      </c>
      <c r="P78" s="8" t="s">
        <v>109</v>
      </c>
    </row>
    <row r="79" spans="1:16" x14ac:dyDescent="0.25">
      <c r="B79" s="546"/>
      <c r="C79" s="544"/>
      <c r="D79" s="544"/>
      <c r="E79" s="544"/>
      <c r="F79" s="544"/>
      <c r="G79" s="544"/>
      <c r="H79" s="544"/>
      <c r="I79" s="544"/>
      <c r="J79" s="544"/>
      <c r="K79" s="544"/>
      <c r="L79" s="545"/>
      <c r="M79" s="8"/>
      <c r="O79" s="8" t="s">
        <v>108</v>
      </c>
      <c r="P79" s="8" t="s">
        <v>142</v>
      </c>
    </row>
    <row r="80" spans="1:16" x14ac:dyDescent="0.25">
      <c r="B80" s="546"/>
      <c r="C80" s="544"/>
      <c r="D80" s="544"/>
      <c r="E80" s="544"/>
      <c r="F80" s="544"/>
      <c r="G80" s="544"/>
      <c r="H80" s="544"/>
      <c r="I80" s="544"/>
      <c r="J80" s="544"/>
      <c r="K80" s="544"/>
      <c r="L80" s="545"/>
      <c r="M80" s="8"/>
      <c r="O80" s="8" t="s">
        <v>144</v>
      </c>
      <c r="P80" s="8" t="s">
        <v>143</v>
      </c>
    </row>
    <row r="81" spans="2:15" x14ac:dyDescent="0.25">
      <c r="B81" s="546"/>
      <c r="C81" s="544"/>
      <c r="D81" s="544"/>
      <c r="E81" s="544"/>
      <c r="F81" s="544"/>
      <c r="G81" s="544"/>
      <c r="H81" s="544"/>
      <c r="I81" s="544"/>
      <c r="J81" s="544"/>
      <c r="K81" s="544"/>
      <c r="L81" s="545"/>
      <c r="M81" s="8"/>
      <c r="O81" s="19"/>
    </row>
    <row r="82" spans="2:15" x14ac:dyDescent="0.25">
      <c r="B82" s="546"/>
      <c r="C82" s="544"/>
      <c r="D82" s="544"/>
      <c r="E82" s="544"/>
      <c r="F82" s="544"/>
      <c r="G82" s="544"/>
      <c r="H82" s="544"/>
      <c r="I82" s="544"/>
      <c r="J82" s="544"/>
      <c r="K82" s="544"/>
      <c r="L82" s="545"/>
      <c r="M82" s="8"/>
      <c r="O82" s="19"/>
    </row>
    <row r="83" spans="2:15" x14ac:dyDescent="0.25">
      <c r="B83" s="547"/>
      <c r="C83" s="544"/>
      <c r="D83" s="544"/>
      <c r="E83" s="544"/>
      <c r="F83" s="544"/>
      <c r="G83" s="544"/>
      <c r="H83" s="544"/>
      <c r="I83" s="544"/>
      <c r="J83" s="544"/>
      <c r="K83" s="544"/>
      <c r="L83" s="545"/>
      <c r="M83" s="8"/>
      <c r="O83" s="19"/>
    </row>
    <row r="84" spans="2:15" x14ac:dyDescent="0.25">
      <c r="B84" s="533">
        <v>1</v>
      </c>
      <c r="C84" s="400"/>
      <c r="D84" s="400"/>
      <c r="E84" s="400"/>
      <c r="F84" s="400"/>
      <c r="G84" s="400"/>
      <c r="H84" s="400"/>
      <c r="I84" s="400"/>
      <c r="J84" s="400"/>
      <c r="K84" s="548"/>
      <c r="L84" s="401"/>
      <c r="M84" s="8"/>
    </row>
    <row r="85" spans="2:15" x14ac:dyDescent="0.25">
      <c r="B85" s="533"/>
      <c r="C85" s="400"/>
      <c r="D85" s="400"/>
      <c r="E85" s="400"/>
      <c r="F85" s="400"/>
      <c r="G85" s="400"/>
      <c r="H85" s="400"/>
      <c r="I85" s="400"/>
      <c r="J85" s="400"/>
      <c r="K85" s="400"/>
      <c r="L85" s="401"/>
      <c r="M85" s="8"/>
    </row>
    <row r="86" spans="2:15" x14ac:dyDescent="0.25">
      <c r="B86" s="533"/>
      <c r="C86" s="400"/>
      <c r="D86" s="400"/>
      <c r="E86" s="400"/>
      <c r="F86" s="400"/>
      <c r="G86" s="400"/>
      <c r="H86" s="400"/>
      <c r="I86" s="400"/>
      <c r="J86" s="400"/>
      <c r="K86" s="400"/>
      <c r="L86" s="401"/>
      <c r="M86" s="8"/>
    </row>
    <row r="87" spans="2:15" x14ac:dyDescent="0.25">
      <c r="B87" s="533"/>
      <c r="C87" s="400"/>
      <c r="D87" s="400"/>
      <c r="E87" s="400"/>
      <c r="F87" s="400"/>
      <c r="G87" s="400"/>
      <c r="H87" s="400"/>
      <c r="I87" s="400"/>
      <c r="J87" s="400"/>
      <c r="K87" s="400"/>
      <c r="L87" s="401"/>
      <c r="M87" s="8"/>
    </row>
    <row r="88" spans="2:15" x14ac:dyDescent="0.25">
      <c r="B88" s="533"/>
      <c r="C88" s="400"/>
      <c r="D88" s="400"/>
      <c r="E88" s="400"/>
      <c r="F88" s="400"/>
      <c r="G88" s="400"/>
      <c r="H88" s="400"/>
      <c r="I88" s="400"/>
      <c r="J88" s="400"/>
      <c r="K88" s="400"/>
      <c r="L88" s="401"/>
      <c r="M88" s="8"/>
    </row>
    <row r="89" spans="2:15" x14ac:dyDescent="0.25">
      <c r="B89" s="533">
        <v>2</v>
      </c>
      <c r="C89" s="400"/>
      <c r="D89" s="400"/>
      <c r="E89" s="400"/>
      <c r="F89" s="400"/>
      <c r="G89" s="400"/>
      <c r="H89" s="400"/>
      <c r="I89" s="400"/>
      <c r="J89" s="400"/>
      <c r="K89" s="400"/>
      <c r="L89" s="401"/>
      <c r="M89" s="8"/>
    </row>
    <row r="90" spans="2:15" x14ac:dyDescent="0.25">
      <c r="B90" s="533"/>
      <c r="C90" s="400"/>
      <c r="D90" s="400"/>
      <c r="E90" s="400"/>
      <c r="F90" s="400"/>
      <c r="G90" s="400"/>
      <c r="H90" s="400"/>
      <c r="I90" s="400"/>
      <c r="J90" s="400"/>
      <c r="K90" s="400"/>
      <c r="L90" s="401"/>
      <c r="M90" s="8"/>
    </row>
    <row r="91" spans="2:15" x14ac:dyDescent="0.25">
      <c r="B91" s="533"/>
      <c r="C91" s="400"/>
      <c r="D91" s="400"/>
      <c r="E91" s="400"/>
      <c r="F91" s="400"/>
      <c r="G91" s="400"/>
      <c r="H91" s="400"/>
      <c r="I91" s="400"/>
      <c r="J91" s="400"/>
      <c r="K91" s="400"/>
      <c r="L91" s="401"/>
      <c r="M91" s="8"/>
    </row>
    <row r="92" spans="2:15" x14ac:dyDescent="0.25">
      <c r="B92" s="533"/>
      <c r="C92" s="400"/>
      <c r="D92" s="400"/>
      <c r="E92" s="400"/>
      <c r="F92" s="400"/>
      <c r="G92" s="400"/>
      <c r="H92" s="400"/>
      <c r="I92" s="400"/>
      <c r="J92" s="400"/>
      <c r="K92" s="400"/>
      <c r="L92" s="401"/>
      <c r="M92" s="8"/>
    </row>
    <row r="93" spans="2:15" x14ac:dyDescent="0.25">
      <c r="B93" s="533"/>
      <c r="C93" s="400"/>
      <c r="D93" s="400"/>
      <c r="E93" s="400"/>
      <c r="F93" s="400"/>
      <c r="G93" s="400"/>
      <c r="H93" s="400"/>
      <c r="I93" s="400"/>
      <c r="J93" s="400"/>
      <c r="K93" s="400"/>
      <c r="L93" s="401"/>
      <c r="M93" s="8"/>
    </row>
    <row r="94" spans="2:15" x14ac:dyDescent="0.25">
      <c r="B94" s="533">
        <v>3</v>
      </c>
      <c r="C94" s="400"/>
      <c r="D94" s="400"/>
      <c r="E94" s="400"/>
      <c r="F94" s="400"/>
      <c r="G94" s="400"/>
      <c r="H94" s="400"/>
      <c r="I94" s="400"/>
      <c r="J94" s="400"/>
      <c r="K94" s="400"/>
      <c r="L94" s="401"/>
      <c r="M94" s="8"/>
    </row>
    <row r="95" spans="2:15" x14ac:dyDescent="0.25">
      <c r="B95" s="533"/>
      <c r="C95" s="400"/>
      <c r="D95" s="400"/>
      <c r="E95" s="400"/>
      <c r="F95" s="400"/>
      <c r="G95" s="400"/>
      <c r="H95" s="400"/>
      <c r="I95" s="400"/>
      <c r="J95" s="400"/>
      <c r="K95" s="400"/>
      <c r="L95" s="401"/>
      <c r="M95" s="8"/>
    </row>
    <row r="96" spans="2:15" x14ac:dyDescent="0.25">
      <c r="B96" s="533"/>
      <c r="C96" s="400"/>
      <c r="D96" s="400"/>
      <c r="E96" s="400"/>
      <c r="F96" s="400"/>
      <c r="G96" s="400"/>
      <c r="H96" s="400"/>
      <c r="I96" s="400"/>
      <c r="J96" s="400"/>
      <c r="K96" s="400"/>
      <c r="L96" s="401"/>
      <c r="M96" s="8"/>
    </row>
    <row r="97" spans="2:13" x14ac:dyDescent="0.25">
      <c r="B97" s="533"/>
      <c r="C97" s="400"/>
      <c r="D97" s="400"/>
      <c r="E97" s="400"/>
      <c r="F97" s="400"/>
      <c r="G97" s="400"/>
      <c r="H97" s="400"/>
      <c r="I97" s="400"/>
      <c r="J97" s="400"/>
      <c r="K97" s="400"/>
      <c r="L97" s="401"/>
      <c r="M97" s="8"/>
    </row>
    <row r="98" spans="2:13" x14ac:dyDescent="0.25">
      <c r="B98" s="533"/>
      <c r="C98" s="400"/>
      <c r="D98" s="400"/>
      <c r="E98" s="400"/>
      <c r="F98" s="400"/>
      <c r="G98" s="400"/>
      <c r="H98" s="400"/>
      <c r="I98" s="400"/>
      <c r="J98" s="400"/>
      <c r="K98" s="400"/>
      <c r="L98" s="401"/>
      <c r="M98" s="8"/>
    </row>
    <row r="99" spans="2:13" x14ac:dyDescent="0.25">
      <c r="B99" s="533">
        <v>4</v>
      </c>
      <c r="C99" s="400"/>
      <c r="D99" s="400"/>
      <c r="E99" s="400"/>
      <c r="F99" s="400"/>
      <c r="G99" s="400"/>
      <c r="H99" s="400"/>
      <c r="I99" s="400"/>
      <c r="J99" s="400"/>
      <c r="K99" s="400"/>
      <c r="L99" s="401"/>
      <c r="M99" s="8"/>
    </row>
    <row r="100" spans="2:13" x14ac:dyDescent="0.25">
      <c r="B100" s="533"/>
      <c r="C100" s="400"/>
      <c r="D100" s="400"/>
      <c r="E100" s="400"/>
      <c r="F100" s="400"/>
      <c r="G100" s="400"/>
      <c r="H100" s="400"/>
      <c r="I100" s="400"/>
      <c r="J100" s="400"/>
      <c r="K100" s="400"/>
      <c r="L100" s="401"/>
      <c r="M100" s="8"/>
    </row>
    <row r="101" spans="2:13" x14ac:dyDescent="0.25">
      <c r="B101" s="533"/>
      <c r="C101" s="400"/>
      <c r="D101" s="400"/>
      <c r="E101" s="400"/>
      <c r="F101" s="400"/>
      <c r="G101" s="400"/>
      <c r="H101" s="400"/>
      <c r="I101" s="400"/>
      <c r="J101" s="400"/>
      <c r="K101" s="400"/>
      <c r="L101" s="401"/>
      <c r="M101" s="8"/>
    </row>
    <row r="102" spans="2:13" x14ac:dyDescent="0.25">
      <c r="B102" s="533"/>
      <c r="C102" s="400"/>
      <c r="D102" s="400"/>
      <c r="E102" s="400"/>
      <c r="F102" s="400"/>
      <c r="G102" s="400"/>
      <c r="H102" s="400"/>
      <c r="I102" s="400"/>
      <c r="J102" s="400"/>
      <c r="K102" s="400"/>
      <c r="L102" s="401"/>
      <c r="M102" s="8"/>
    </row>
    <row r="103" spans="2:13" x14ac:dyDescent="0.25">
      <c r="B103" s="533"/>
      <c r="C103" s="400"/>
      <c r="D103" s="400"/>
      <c r="E103" s="400"/>
      <c r="F103" s="400"/>
      <c r="G103" s="400"/>
      <c r="H103" s="400"/>
      <c r="I103" s="400"/>
      <c r="J103" s="400"/>
      <c r="K103" s="400"/>
      <c r="L103" s="401"/>
      <c r="M103" s="8"/>
    </row>
    <row r="104" spans="2:13" x14ac:dyDescent="0.25">
      <c r="B104" s="533">
        <v>5</v>
      </c>
      <c r="C104" s="400"/>
      <c r="D104" s="400"/>
      <c r="E104" s="400"/>
      <c r="F104" s="400"/>
      <c r="G104" s="400"/>
      <c r="H104" s="400"/>
      <c r="I104" s="400"/>
      <c r="J104" s="400"/>
      <c r="K104" s="400"/>
      <c r="L104" s="401"/>
      <c r="M104" s="8"/>
    </row>
    <row r="105" spans="2:13" x14ac:dyDescent="0.25">
      <c r="B105" s="533"/>
      <c r="C105" s="400"/>
      <c r="D105" s="400"/>
      <c r="E105" s="400"/>
      <c r="F105" s="400"/>
      <c r="G105" s="400"/>
      <c r="H105" s="400"/>
      <c r="I105" s="400"/>
      <c r="J105" s="400"/>
      <c r="K105" s="400"/>
      <c r="L105" s="401"/>
      <c r="M105" s="8"/>
    </row>
    <row r="106" spans="2:13" x14ac:dyDescent="0.25">
      <c r="B106" s="533"/>
      <c r="C106" s="400"/>
      <c r="D106" s="400"/>
      <c r="E106" s="400"/>
      <c r="F106" s="400"/>
      <c r="G106" s="400"/>
      <c r="H106" s="400"/>
      <c r="I106" s="400"/>
      <c r="J106" s="400"/>
      <c r="K106" s="400"/>
      <c r="L106" s="401"/>
      <c r="M106" s="8"/>
    </row>
    <row r="107" spans="2:13" x14ac:dyDescent="0.25">
      <c r="B107" s="533"/>
      <c r="C107" s="400"/>
      <c r="D107" s="400"/>
      <c r="E107" s="400"/>
      <c r="F107" s="400"/>
      <c r="G107" s="400"/>
      <c r="H107" s="400"/>
      <c r="I107" s="400"/>
      <c r="J107" s="400"/>
      <c r="K107" s="400"/>
      <c r="L107" s="401"/>
      <c r="M107" s="8"/>
    </row>
    <row r="108" spans="2:13" x14ac:dyDescent="0.25">
      <c r="B108" s="533"/>
      <c r="C108" s="400"/>
      <c r="D108" s="400"/>
      <c r="E108" s="400"/>
      <c r="F108" s="400"/>
      <c r="G108" s="400"/>
      <c r="H108" s="400"/>
      <c r="I108" s="400"/>
      <c r="J108" s="400"/>
      <c r="K108" s="400"/>
      <c r="L108" s="401"/>
      <c r="M108" s="8"/>
    </row>
    <row r="109" spans="2:13" x14ac:dyDescent="0.25">
      <c r="B109" s="533">
        <v>6</v>
      </c>
      <c r="C109" s="400"/>
      <c r="D109" s="400"/>
      <c r="E109" s="400"/>
      <c r="F109" s="400"/>
      <c r="G109" s="400"/>
      <c r="H109" s="400"/>
      <c r="I109" s="400"/>
      <c r="J109" s="400"/>
      <c r="K109" s="400"/>
      <c r="L109" s="401"/>
      <c r="M109" s="8"/>
    </row>
    <row r="110" spans="2:13" x14ac:dyDescent="0.25">
      <c r="B110" s="533"/>
      <c r="C110" s="400"/>
      <c r="D110" s="400"/>
      <c r="E110" s="400"/>
      <c r="F110" s="400"/>
      <c r="G110" s="400"/>
      <c r="H110" s="400"/>
      <c r="I110" s="400"/>
      <c r="J110" s="400"/>
      <c r="K110" s="400"/>
      <c r="L110" s="401"/>
      <c r="M110" s="8"/>
    </row>
    <row r="111" spans="2:13" x14ac:dyDescent="0.25">
      <c r="B111" s="533"/>
      <c r="C111" s="400"/>
      <c r="D111" s="400"/>
      <c r="E111" s="400"/>
      <c r="F111" s="400"/>
      <c r="G111" s="400"/>
      <c r="H111" s="400"/>
      <c r="I111" s="400"/>
      <c r="J111" s="400"/>
      <c r="K111" s="400"/>
      <c r="L111" s="401"/>
      <c r="M111" s="8"/>
    </row>
    <row r="112" spans="2:13" x14ac:dyDescent="0.25">
      <c r="B112" s="533"/>
      <c r="C112" s="400"/>
      <c r="D112" s="400"/>
      <c r="E112" s="400"/>
      <c r="F112" s="400"/>
      <c r="G112" s="400"/>
      <c r="H112" s="400"/>
      <c r="I112" s="400"/>
      <c r="J112" s="400"/>
      <c r="K112" s="400"/>
      <c r="L112" s="401"/>
      <c r="M112" s="8"/>
    </row>
    <row r="113" spans="2:13" x14ac:dyDescent="0.25">
      <c r="B113" s="533"/>
      <c r="C113" s="400"/>
      <c r="D113" s="400"/>
      <c r="E113" s="400"/>
      <c r="F113" s="400"/>
      <c r="G113" s="400"/>
      <c r="H113" s="400"/>
      <c r="I113" s="400"/>
      <c r="J113" s="400"/>
      <c r="K113" s="400"/>
      <c r="L113" s="401"/>
      <c r="M113" s="8"/>
    </row>
    <row r="114" spans="2:13" x14ac:dyDescent="0.25">
      <c r="B114" s="533">
        <v>7</v>
      </c>
      <c r="C114" s="400"/>
      <c r="D114" s="400"/>
      <c r="E114" s="400"/>
      <c r="F114" s="400"/>
      <c r="G114" s="400"/>
      <c r="H114" s="400"/>
      <c r="I114" s="400"/>
      <c r="J114" s="400"/>
      <c r="K114" s="400"/>
      <c r="L114" s="401"/>
      <c r="M114" s="8"/>
    </row>
    <row r="115" spans="2:13" x14ac:dyDescent="0.25">
      <c r="B115" s="533"/>
      <c r="C115" s="400"/>
      <c r="D115" s="400"/>
      <c r="E115" s="400"/>
      <c r="F115" s="400"/>
      <c r="G115" s="400"/>
      <c r="H115" s="400"/>
      <c r="I115" s="400"/>
      <c r="J115" s="400"/>
      <c r="K115" s="400"/>
      <c r="L115" s="401"/>
      <c r="M115" s="8"/>
    </row>
    <row r="116" spans="2:13" x14ac:dyDescent="0.25">
      <c r="B116" s="533"/>
      <c r="C116" s="400"/>
      <c r="D116" s="400"/>
      <c r="E116" s="400"/>
      <c r="F116" s="400"/>
      <c r="G116" s="400"/>
      <c r="H116" s="400"/>
      <c r="I116" s="400"/>
      <c r="J116" s="400"/>
      <c r="K116" s="400"/>
      <c r="L116" s="401"/>
      <c r="M116" s="8"/>
    </row>
    <row r="117" spans="2:13" x14ac:dyDescent="0.25">
      <c r="B117" s="533"/>
      <c r="C117" s="400"/>
      <c r="D117" s="400"/>
      <c r="E117" s="400"/>
      <c r="F117" s="400"/>
      <c r="G117" s="400"/>
      <c r="H117" s="400"/>
      <c r="I117" s="400"/>
      <c r="J117" s="400"/>
      <c r="K117" s="400"/>
      <c r="L117" s="401"/>
      <c r="M117" s="8"/>
    </row>
    <row r="118" spans="2:13" x14ac:dyDescent="0.25">
      <c r="B118" s="533"/>
      <c r="C118" s="400"/>
      <c r="D118" s="400"/>
      <c r="E118" s="400"/>
      <c r="F118" s="400"/>
      <c r="G118" s="400"/>
      <c r="H118" s="400"/>
      <c r="I118" s="400"/>
      <c r="J118" s="400"/>
      <c r="K118" s="400"/>
      <c r="L118" s="401"/>
      <c r="M118" s="8"/>
    </row>
    <row r="119" spans="2:13" x14ac:dyDescent="0.25">
      <c r="B119" s="533">
        <v>8</v>
      </c>
      <c r="C119" s="400"/>
      <c r="D119" s="400"/>
      <c r="E119" s="400"/>
      <c r="F119" s="400"/>
      <c r="G119" s="400"/>
      <c r="H119" s="400"/>
      <c r="I119" s="400"/>
      <c r="J119" s="400"/>
      <c r="K119" s="400"/>
      <c r="L119" s="401"/>
      <c r="M119" s="8"/>
    </row>
    <row r="120" spans="2:13" x14ac:dyDescent="0.25">
      <c r="B120" s="533"/>
      <c r="C120" s="400"/>
      <c r="D120" s="400"/>
      <c r="E120" s="400"/>
      <c r="F120" s="400"/>
      <c r="G120" s="400"/>
      <c r="H120" s="400"/>
      <c r="I120" s="400"/>
      <c r="J120" s="400"/>
      <c r="K120" s="400"/>
      <c r="L120" s="401"/>
      <c r="M120" s="8"/>
    </row>
    <row r="121" spans="2:13" x14ac:dyDescent="0.25">
      <c r="B121" s="533"/>
      <c r="C121" s="400"/>
      <c r="D121" s="400"/>
      <c r="E121" s="400"/>
      <c r="F121" s="400"/>
      <c r="G121" s="400"/>
      <c r="H121" s="400"/>
      <c r="I121" s="400"/>
      <c r="J121" s="400"/>
      <c r="K121" s="400"/>
      <c r="L121" s="401"/>
      <c r="M121" s="8"/>
    </row>
    <row r="122" spans="2:13" x14ac:dyDescent="0.25">
      <c r="B122" s="533"/>
      <c r="C122" s="400"/>
      <c r="D122" s="400"/>
      <c r="E122" s="400"/>
      <c r="F122" s="400"/>
      <c r="G122" s="400"/>
      <c r="H122" s="400"/>
      <c r="I122" s="400"/>
      <c r="J122" s="400"/>
      <c r="K122" s="400"/>
      <c r="L122" s="401"/>
      <c r="M122" s="8"/>
    </row>
    <row r="123" spans="2:13" x14ac:dyDescent="0.25">
      <c r="B123" s="533"/>
      <c r="C123" s="400"/>
      <c r="D123" s="400"/>
      <c r="E123" s="400"/>
      <c r="F123" s="400"/>
      <c r="G123" s="400"/>
      <c r="H123" s="400"/>
      <c r="I123" s="400"/>
      <c r="J123" s="400"/>
      <c r="K123" s="400"/>
      <c r="L123" s="401"/>
      <c r="M123" s="8"/>
    </row>
    <row r="124" spans="2:13" x14ac:dyDescent="0.25">
      <c r="B124" s="533">
        <v>9</v>
      </c>
      <c r="C124" s="400"/>
      <c r="D124" s="400"/>
      <c r="E124" s="400"/>
      <c r="F124" s="400"/>
      <c r="G124" s="400"/>
      <c r="H124" s="400"/>
      <c r="I124" s="400"/>
      <c r="J124" s="400"/>
      <c r="K124" s="400"/>
      <c r="L124" s="401"/>
      <c r="M124" s="8"/>
    </row>
    <row r="125" spans="2:13" x14ac:dyDescent="0.25">
      <c r="B125" s="533"/>
      <c r="C125" s="400"/>
      <c r="D125" s="400"/>
      <c r="E125" s="400"/>
      <c r="F125" s="400"/>
      <c r="G125" s="400"/>
      <c r="H125" s="400"/>
      <c r="I125" s="400"/>
      <c r="J125" s="400"/>
      <c r="K125" s="400"/>
      <c r="L125" s="401"/>
      <c r="M125" s="8"/>
    </row>
    <row r="126" spans="2:13" x14ac:dyDescent="0.25">
      <c r="B126" s="533"/>
      <c r="C126" s="400"/>
      <c r="D126" s="400"/>
      <c r="E126" s="400"/>
      <c r="F126" s="400"/>
      <c r="G126" s="400"/>
      <c r="H126" s="400"/>
      <c r="I126" s="400"/>
      <c r="J126" s="400"/>
      <c r="K126" s="400"/>
      <c r="L126" s="401"/>
      <c r="M126" s="8"/>
    </row>
    <row r="127" spans="2:13" x14ac:dyDescent="0.25">
      <c r="B127" s="533"/>
      <c r="C127" s="400"/>
      <c r="D127" s="400"/>
      <c r="E127" s="400"/>
      <c r="F127" s="400"/>
      <c r="G127" s="400"/>
      <c r="H127" s="400"/>
      <c r="I127" s="400"/>
      <c r="J127" s="400"/>
      <c r="K127" s="400"/>
      <c r="L127" s="401"/>
      <c r="M127" s="8"/>
    </row>
    <row r="128" spans="2:13" x14ac:dyDescent="0.25">
      <c r="B128" s="533"/>
      <c r="C128" s="400"/>
      <c r="D128" s="400"/>
      <c r="E128" s="400"/>
      <c r="F128" s="400"/>
      <c r="G128" s="400"/>
      <c r="H128" s="400"/>
      <c r="I128" s="400"/>
      <c r="J128" s="400"/>
      <c r="K128" s="400"/>
      <c r="L128" s="401"/>
      <c r="M128" s="8"/>
    </row>
    <row r="129" spans="1:16" x14ac:dyDescent="0.25">
      <c r="B129" s="533">
        <v>10</v>
      </c>
      <c r="C129" s="400"/>
      <c r="D129" s="400"/>
      <c r="E129" s="400"/>
      <c r="F129" s="400"/>
      <c r="G129" s="400"/>
      <c r="H129" s="400"/>
      <c r="I129" s="400"/>
      <c r="J129" s="400"/>
      <c r="K129" s="400"/>
      <c r="L129" s="401"/>
      <c r="M129" s="8"/>
    </row>
    <row r="130" spans="1:16" x14ac:dyDescent="0.25">
      <c r="B130" s="533"/>
      <c r="C130" s="400"/>
      <c r="D130" s="400"/>
      <c r="E130" s="400"/>
      <c r="F130" s="400"/>
      <c r="G130" s="400"/>
      <c r="H130" s="400"/>
      <c r="I130" s="400"/>
      <c r="J130" s="400"/>
      <c r="K130" s="400"/>
      <c r="L130" s="401"/>
      <c r="M130" s="8"/>
    </row>
    <row r="131" spans="1:16" x14ac:dyDescent="0.25">
      <c r="B131" s="533"/>
      <c r="C131" s="400"/>
      <c r="D131" s="400"/>
      <c r="E131" s="400"/>
      <c r="F131" s="400"/>
      <c r="G131" s="400"/>
      <c r="H131" s="400"/>
      <c r="I131" s="400"/>
      <c r="J131" s="400"/>
      <c r="K131" s="400"/>
      <c r="L131" s="401"/>
      <c r="M131" s="8"/>
    </row>
    <row r="132" spans="1:16" x14ac:dyDescent="0.25">
      <c r="B132" s="533"/>
      <c r="C132" s="400"/>
      <c r="D132" s="400"/>
      <c r="E132" s="400"/>
      <c r="F132" s="400"/>
      <c r="G132" s="400"/>
      <c r="H132" s="400"/>
      <c r="I132" s="400"/>
      <c r="J132" s="400"/>
      <c r="K132" s="400"/>
      <c r="L132" s="401"/>
      <c r="M132" s="8"/>
    </row>
    <row r="133" spans="1:16" x14ac:dyDescent="0.25">
      <c r="B133" s="533"/>
      <c r="C133" s="400"/>
      <c r="D133" s="400"/>
      <c r="E133" s="400"/>
      <c r="F133" s="400"/>
      <c r="G133" s="400"/>
      <c r="H133" s="400"/>
      <c r="I133" s="400"/>
      <c r="J133" s="400"/>
      <c r="K133" s="400"/>
      <c r="L133" s="401"/>
      <c r="M133" s="8"/>
    </row>
    <row r="134" spans="1:16" s="27" customFormat="1" x14ac:dyDescent="0.25">
      <c r="A134" s="61"/>
      <c r="B134" s="72"/>
      <c r="C134" s="73"/>
      <c r="D134" s="73"/>
      <c r="E134" s="73"/>
      <c r="F134" s="73"/>
      <c r="G134" s="73"/>
      <c r="H134" s="73"/>
      <c r="I134" s="73"/>
      <c r="J134" s="73"/>
      <c r="K134" s="73"/>
      <c r="L134" s="74"/>
      <c r="O134" s="8"/>
      <c r="P134" s="8"/>
    </row>
    <row r="135" spans="1:16" s="9" customFormat="1" x14ac:dyDescent="0.25">
      <c r="A135" s="6"/>
      <c r="B135" s="505" t="s">
        <v>247</v>
      </c>
      <c r="C135" s="506"/>
      <c r="D135" s="506"/>
      <c r="E135" s="506"/>
      <c r="F135" s="506"/>
      <c r="G135" s="506"/>
      <c r="H135" s="506"/>
      <c r="I135" s="506"/>
      <c r="J135" s="506"/>
      <c r="K135" s="506"/>
      <c r="L135" s="507"/>
      <c r="M135" s="47"/>
    </row>
    <row r="136" spans="1:16" s="27" customFormat="1" x14ac:dyDescent="0.25">
      <c r="A136" s="61"/>
      <c r="B136" s="71"/>
      <c r="C136" s="56"/>
      <c r="D136" s="56"/>
      <c r="E136" s="56"/>
      <c r="F136" s="56"/>
      <c r="G136" s="56"/>
      <c r="H136" s="56"/>
      <c r="I136" s="56"/>
      <c r="J136" s="56"/>
      <c r="K136" s="56"/>
      <c r="L136" s="62"/>
      <c r="O136" s="8"/>
      <c r="P136" s="8"/>
    </row>
    <row r="137" spans="1:16" s="27" customFormat="1" x14ac:dyDescent="0.25">
      <c r="A137" s="61"/>
      <c r="B137" s="377" t="str">
        <f>IF(Intro!$G$21="English",O137,P137)</f>
        <v>Fournissez des détails indiquant s'il y a eu des changements technologiques qui ont eu une incidence sur le marché canadien des marchandises depuis le 1er janvier 2023.</v>
      </c>
      <c r="C137" s="378"/>
      <c r="D137" s="378"/>
      <c r="E137" s="378"/>
      <c r="F137" s="378"/>
      <c r="G137" s="378"/>
      <c r="H137" s="378"/>
      <c r="I137" s="378"/>
      <c r="J137" s="378"/>
      <c r="K137" s="378"/>
      <c r="L137" s="379"/>
      <c r="O137" s="8" t="str">
        <f>"Provide details on whether there have been any changes in technology that have impacted the Canadian market for the goods since January 1, "&amp;Variables!B6&amp;"."</f>
        <v>Provide details on whether there have been any changes in technology that have impacted the Canadian market for the goods since January 1, 2023.</v>
      </c>
      <c r="P137" s="8" t="str">
        <f>"Fournissez des détails indiquant s'il y a eu des changements technologiques qui ont eu une incidence sur le marché canadien des marchandises depuis le 1er janvier "&amp;Variables!B6&amp;"."</f>
        <v>Fournissez des détails indiquant s'il y a eu des changements technologiques qui ont eu une incidence sur le marché canadien des marchandises depuis le 1er janvier 2023.</v>
      </c>
    </row>
    <row r="138" spans="1:16" s="27" customFormat="1" x14ac:dyDescent="0.25">
      <c r="A138" s="61"/>
      <c r="B138" s="71"/>
      <c r="C138" s="56"/>
      <c r="D138" s="56"/>
      <c r="E138" s="56"/>
      <c r="F138" s="56"/>
      <c r="G138" s="56"/>
      <c r="H138" s="56"/>
      <c r="I138" s="56"/>
      <c r="J138" s="56"/>
      <c r="K138" s="56"/>
      <c r="L138" s="62"/>
      <c r="O138" s="8"/>
      <c r="P138" s="8"/>
    </row>
    <row r="139" spans="1:16" s="9" customFormat="1" x14ac:dyDescent="0.25">
      <c r="A139" s="6"/>
      <c r="B139" s="524"/>
      <c r="C139" s="525"/>
      <c r="D139" s="525"/>
      <c r="E139" s="525"/>
      <c r="F139" s="525"/>
      <c r="G139" s="525"/>
      <c r="H139" s="525"/>
      <c r="I139" s="525"/>
      <c r="J139" s="525"/>
      <c r="K139" s="525"/>
      <c r="L139" s="526"/>
      <c r="M139" s="27"/>
    </row>
    <row r="140" spans="1:16" s="9" customFormat="1" x14ac:dyDescent="0.25">
      <c r="A140" s="6"/>
      <c r="B140" s="524"/>
      <c r="C140" s="525"/>
      <c r="D140" s="525"/>
      <c r="E140" s="525"/>
      <c r="F140" s="525"/>
      <c r="G140" s="525"/>
      <c r="H140" s="525"/>
      <c r="I140" s="525"/>
      <c r="J140" s="525"/>
      <c r="K140" s="525"/>
      <c r="L140" s="526"/>
      <c r="M140" s="27"/>
    </row>
    <row r="141" spans="1:16" s="9" customFormat="1" x14ac:dyDescent="0.25">
      <c r="A141" s="6"/>
      <c r="B141" s="524"/>
      <c r="C141" s="525"/>
      <c r="D141" s="525"/>
      <c r="E141" s="525"/>
      <c r="F141" s="525"/>
      <c r="G141" s="525"/>
      <c r="H141" s="525"/>
      <c r="I141" s="525"/>
      <c r="J141" s="525"/>
      <c r="K141" s="525"/>
      <c r="L141" s="526"/>
      <c r="M141" s="27"/>
    </row>
    <row r="142" spans="1:16" s="9" customFormat="1" x14ac:dyDescent="0.25">
      <c r="A142" s="6"/>
      <c r="B142" s="524"/>
      <c r="C142" s="525"/>
      <c r="D142" s="525"/>
      <c r="E142" s="525"/>
      <c r="F142" s="525"/>
      <c r="G142" s="525"/>
      <c r="H142" s="525"/>
      <c r="I142" s="525"/>
      <c r="J142" s="525"/>
      <c r="K142" s="525"/>
      <c r="L142" s="526"/>
      <c r="M142" s="27"/>
    </row>
    <row r="143" spans="1:16" s="9" customFormat="1" x14ac:dyDescent="0.25">
      <c r="A143" s="6"/>
      <c r="B143" s="524"/>
      <c r="C143" s="525"/>
      <c r="D143" s="525"/>
      <c r="E143" s="525"/>
      <c r="F143" s="525"/>
      <c r="G143" s="525"/>
      <c r="H143" s="525"/>
      <c r="I143" s="525"/>
      <c r="J143" s="525"/>
      <c r="K143" s="525"/>
      <c r="L143" s="526"/>
      <c r="M143" s="27"/>
    </row>
    <row r="144" spans="1:16" s="9" customFormat="1" x14ac:dyDescent="0.25">
      <c r="A144" s="6"/>
      <c r="B144" s="524"/>
      <c r="C144" s="525"/>
      <c r="D144" s="525"/>
      <c r="E144" s="525"/>
      <c r="F144" s="525"/>
      <c r="G144" s="525"/>
      <c r="H144" s="525"/>
      <c r="I144" s="525"/>
      <c r="J144" s="525"/>
      <c r="K144" s="525"/>
      <c r="L144" s="526"/>
      <c r="M144" s="27"/>
    </row>
    <row r="145" spans="1:16" s="9" customFormat="1" x14ac:dyDescent="0.25">
      <c r="A145" s="6"/>
      <c r="B145" s="524"/>
      <c r="C145" s="525"/>
      <c r="D145" s="525"/>
      <c r="E145" s="525"/>
      <c r="F145" s="525"/>
      <c r="G145" s="525"/>
      <c r="H145" s="525"/>
      <c r="I145" s="525"/>
      <c r="J145" s="525"/>
      <c r="K145" s="525"/>
      <c r="L145" s="526"/>
      <c r="M145" s="27"/>
    </row>
    <row r="146" spans="1:16" s="9" customFormat="1" x14ac:dyDescent="0.25">
      <c r="A146" s="6"/>
      <c r="B146" s="524"/>
      <c r="C146" s="525"/>
      <c r="D146" s="525"/>
      <c r="E146" s="525"/>
      <c r="F146" s="525"/>
      <c r="G146" s="525"/>
      <c r="H146" s="525"/>
      <c r="I146" s="525"/>
      <c r="J146" s="525"/>
      <c r="K146" s="525"/>
      <c r="L146" s="526"/>
      <c r="M146" s="27"/>
    </row>
    <row r="147" spans="1:16" s="27" customFormat="1" x14ac:dyDescent="0.25">
      <c r="A147" s="61"/>
      <c r="B147" s="72"/>
      <c r="C147" s="73"/>
      <c r="D147" s="73"/>
      <c r="E147" s="73"/>
      <c r="F147" s="73"/>
      <c r="G147" s="73"/>
      <c r="H147" s="73"/>
      <c r="I147" s="73"/>
      <c r="J147" s="73"/>
      <c r="K147" s="73"/>
      <c r="L147" s="74"/>
      <c r="O147" s="8"/>
      <c r="P147" s="8"/>
    </row>
    <row r="148" spans="1:16" s="9" customFormat="1" x14ac:dyDescent="0.25">
      <c r="A148" s="6"/>
      <c r="B148" s="505" t="s">
        <v>12</v>
      </c>
      <c r="C148" s="506"/>
      <c r="D148" s="506"/>
      <c r="E148" s="506"/>
      <c r="F148" s="506"/>
      <c r="G148" s="506"/>
      <c r="H148" s="506"/>
      <c r="I148" s="506"/>
      <c r="J148" s="506"/>
      <c r="K148" s="506"/>
      <c r="L148" s="507"/>
      <c r="M148" s="47"/>
    </row>
    <row r="149" spans="1:16" s="27" customFormat="1" x14ac:dyDescent="0.25">
      <c r="A149" s="61"/>
      <c r="B149" s="71"/>
      <c r="C149" s="56"/>
      <c r="D149" s="56"/>
      <c r="E149" s="56"/>
      <c r="F149" s="56"/>
      <c r="G149" s="56"/>
      <c r="H149" s="56"/>
      <c r="I149" s="56"/>
      <c r="J149" s="56"/>
      <c r="K149" s="56"/>
      <c r="L149" s="62"/>
      <c r="O149" s="8"/>
      <c r="P149" s="8"/>
    </row>
    <row r="150" spans="1:16" s="27" customFormat="1" x14ac:dyDescent="0.25">
      <c r="A150" s="61"/>
      <c r="B150" s="377" t="str">
        <f>IF(Intro!$G$21="English",O150,P150)</f>
        <v>Y a-t-il un facteur saisonnier dans les achats de marchandises par votre entreprise? Dans l'affirmative, expliquez comment le volume des achats de votre entreprise varie tout au long de l'année.</v>
      </c>
      <c r="C150" s="378"/>
      <c r="D150" s="378"/>
      <c r="E150" s="378"/>
      <c r="F150" s="378"/>
      <c r="G150" s="378"/>
      <c r="H150" s="378"/>
      <c r="I150" s="378"/>
      <c r="J150" s="378"/>
      <c r="K150" s="378"/>
      <c r="L150" s="379"/>
      <c r="O150" s="8" t="s">
        <v>271</v>
      </c>
      <c r="P150" s="8" t="s">
        <v>137</v>
      </c>
    </row>
    <row r="151" spans="1:16" s="27" customFormat="1" x14ac:dyDescent="0.25">
      <c r="A151" s="61"/>
      <c r="B151" s="71"/>
      <c r="C151" s="56"/>
      <c r="D151" s="56"/>
      <c r="E151" s="56"/>
      <c r="F151" s="56"/>
      <c r="G151" s="56"/>
      <c r="H151" s="56"/>
      <c r="I151" s="56"/>
      <c r="J151" s="56"/>
      <c r="K151" s="56"/>
      <c r="L151" s="62"/>
      <c r="O151" s="8"/>
      <c r="P151" s="8"/>
    </row>
    <row r="152" spans="1:16" s="9" customFormat="1" x14ac:dyDescent="0.25">
      <c r="A152" s="6"/>
      <c r="B152" s="524"/>
      <c r="C152" s="525"/>
      <c r="D152" s="525"/>
      <c r="E152" s="525"/>
      <c r="F152" s="525"/>
      <c r="G152" s="525"/>
      <c r="H152" s="525"/>
      <c r="I152" s="525"/>
      <c r="J152" s="525"/>
      <c r="K152" s="525"/>
      <c r="L152" s="526"/>
      <c r="M152" s="27"/>
    </row>
    <row r="153" spans="1:16" s="9" customFormat="1" x14ac:dyDescent="0.25">
      <c r="A153" s="6"/>
      <c r="B153" s="524"/>
      <c r="C153" s="525"/>
      <c r="D153" s="525"/>
      <c r="E153" s="525"/>
      <c r="F153" s="525"/>
      <c r="G153" s="525"/>
      <c r="H153" s="525"/>
      <c r="I153" s="525"/>
      <c r="J153" s="525"/>
      <c r="K153" s="525"/>
      <c r="L153" s="526"/>
      <c r="M153" s="27"/>
    </row>
    <row r="154" spans="1:16" s="9" customFormat="1" x14ac:dyDescent="0.25">
      <c r="A154" s="6"/>
      <c r="B154" s="524"/>
      <c r="C154" s="525"/>
      <c r="D154" s="525"/>
      <c r="E154" s="525"/>
      <c r="F154" s="525"/>
      <c r="G154" s="525"/>
      <c r="H154" s="525"/>
      <c r="I154" s="525"/>
      <c r="J154" s="525"/>
      <c r="K154" s="525"/>
      <c r="L154" s="526"/>
      <c r="M154" s="27"/>
    </row>
    <row r="155" spans="1:16" s="9" customFormat="1" x14ac:dyDescent="0.25">
      <c r="A155" s="6"/>
      <c r="B155" s="524"/>
      <c r="C155" s="525"/>
      <c r="D155" s="525"/>
      <c r="E155" s="525"/>
      <c r="F155" s="525"/>
      <c r="G155" s="525"/>
      <c r="H155" s="525"/>
      <c r="I155" s="525"/>
      <c r="J155" s="525"/>
      <c r="K155" s="525"/>
      <c r="L155" s="526"/>
      <c r="M155" s="27"/>
    </row>
    <row r="156" spans="1:16" s="9" customFormat="1" x14ac:dyDescent="0.25">
      <c r="A156" s="6"/>
      <c r="B156" s="524"/>
      <c r="C156" s="525"/>
      <c r="D156" s="525"/>
      <c r="E156" s="525"/>
      <c r="F156" s="525"/>
      <c r="G156" s="525"/>
      <c r="H156" s="525"/>
      <c r="I156" s="525"/>
      <c r="J156" s="525"/>
      <c r="K156" s="525"/>
      <c r="L156" s="526"/>
      <c r="M156" s="27"/>
    </row>
    <row r="157" spans="1:16" s="9" customFormat="1" x14ac:dyDescent="0.25">
      <c r="A157" s="6"/>
      <c r="B157" s="524"/>
      <c r="C157" s="525"/>
      <c r="D157" s="525"/>
      <c r="E157" s="525"/>
      <c r="F157" s="525"/>
      <c r="G157" s="525"/>
      <c r="H157" s="525"/>
      <c r="I157" s="525"/>
      <c r="J157" s="525"/>
      <c r="K157" s="525"/>
      <c r="L157" s="526"/>
      <c r="M157" s="27"/>
    </row>
    <row r="158" spans="1:16" s="9" customFormat="1" x14ac:dyDescent="0.25">
      <c r="A158" s="6"/>
      <c r="B158" s="524"/>
      <c r="C158" s="525"/>
      <c r="D158" s="525"/>
      <c r="E158" s="525"/>
      <c r="F158" s="525"/>
      <c r="G158" s="525"/>
      <c r="H158" s="525"/>
      <c r="I158" s="525"/>
      <c r="J158" s="525"/>
      <c r="K158" s="525"/>
      <c r="L158" s="526"/>
      <c r="M158" s="27"/>
    </row>
    <row r="159" spans="1:16" s="9" customFormat="1" x14ac:dyDescent="0.25">
      <c r="A159" s="6"/>
      <c r="B159" s="524"/>
      <c r="C159" s="525"/>
      <c r="D159" s="525"/>
      <c r="E159" s="525"/>
      <c r="F159" s="525"/>
      <c r="G159" s="525"/>
      <c r="H159" s="525"/>
      <c r="I159" s="525"/>
      <c r="J159" s="525"/>
      <c r="K159" s="525"/>
      <c r="L159" s="526"/>
      <c r="M159" s="27"/>
    </row>
    <row r="160" spans="1:16" s="27" customFormat="1" x14ac:dyDescent="0.25">
      <c r="A160" s="61"/>
      <c r="B160" s="72"/>
      <c r="C160" s="73"/>
      <c r="D160" s="73"/>
      <c r="E160" s="73"/>
      <c r="F160" s="73"/>
      <c r="G160" s="73"/>
      <c r="H160" s="73"/>
      <c r="I160" s="73"/>
      <c r="J160" s="73"/>
      <c r="K160" s="73"/>
      <c r="L160" s="74"/>
      <c r="O160" s="8"/>
      <c r="P160" s="8"/>
    </row>
    <row r="161" spans="1:16" s="9" customFormat="1" x14ac:dyDescent="0.25">
      <c r="A161" s="6"/>
      <c r="B161" s="505" t="s">
        <v>13</v>
      </c>
      <c r="C161" s="506"/>
      <c r="D161" s="506"/>
      <c r="E161" s="506"/>
      <c r="F161" s="506"/>
      <c r="G161" s="506"/>
      <c r="H161" s="506"/>
      <c r="I161" s="506"/>
      <c r="J161" s="506"/>
      <c r="K161" s="506"/>
      <c r="L161" s="507"/>
      <c r="M161" s="47"/>
    </row>
    <row r="162" spans="1:16" s="27" customFormat="1" x14ac:dyDescent="0.25">
      <c r="A162" s="61"/>
      <c r="B162" s="71"/>
      <c r="C162" s="56"/>
      <c r="D162" s="56"/>
      <c r="E162" s="56"/>
      <c r="F162" s="56"/>
      <c r="G162" s="56"/>
      <c r="H162" s="56"/>
      <c r="I162" s="56"/>
      <c r="J162" s="56"/>
      <c r="K162" s="56"/>
      <c r="L162" s="62"/>
      <c r="O162" s="8"/>
      <c r="P162" s="8"/>
    </row>
    <row r="163" spans="1:16" s="27" customFormat="1" x14ac:dyDescent="0.25">
      <c r="A163" s="61"/>
      <c r="B163" s="508" t="str">
        <f>IF(Intro!$G$21="English",O163,P163)</f>
        <v>Votre entreprise, ou les clients de votre entreprise, souhaitent-ils acheter ou demandent-ils spécifiquement des marchandises fabriquées au Canada ?</v>
      </c>
      <c r="C163" s="509"/>
      <c r="D163" s="509"/>
      <c r="E163" s="509"/>
      <c r="F163" s="509"/>
      <c r="G163" s="509"/>
      <c r="H163" s="509"/>
      <c r="I163" s="509"/>
      <c r="J163" s="509"/>
      <c r="K163" s="509"/>
      <c r="L163" s="510"/>
      <c r="O163" s="8" t="s">
        <v>449</v>
      </c>
      <c r="P163" s="8" t="s">
        <v>450</v>
      </c>
    </row>
    <row r="164" spans="1:16" s="27" customFormat="1" x14ac:dyDescent="0.25">
      <c r="A164" s="61"/>
      <c r="B164" s="71"/>
      <c r="C164" s="56"/>
      <c r="D164" s="56"/>
      <c r="E164" s="56"/>
      <c r="F164" s="56"/>
      <c r="G164" s="56"/>
      <c r="H164" s="56"/>
      <c r="I164" s="56"/>
      <c r="J164" s="56"/>
      <c r="K164" s="56"/>
      <c r="L164" s="62"/>
    </row>
    <row r="165" spans="1:16" s="27" customFormat="1" ht="14.1" customHeight="1" x14ac:dyDescent="0.25">
      <c r="A165" s="61"/>
      <c r="B165" s="537" t="str">
        <f>IF(Intro!$G$21="English",O165,P165)</f>
        <v>Sélectionnez parmi: Toujours, Généralement, Parfois, Jamais</v>
      </c>
      <c r="C165" s="538"/>
      <c r="D165" s="538"/>
      <c r="E165" s="539"/>
      <c r="F165" s="534"/>
      <c r="G165" s="535"/>
      <c r="H165" s="536"/>
      <c r="I165" s="49"/>
      <c r="J165" s="49"/>
      <c r="K165" s="49"/>
      <c r="L165" s="50"/>
      <c r="O165" s="8" t="str">
        <f>"Select from: "&amp;Variables!B46&amp;", "&amp;Variables!B47&amp;", "&amp;Variables!B48&amp;", "&amp;Variables!B49</f>
        <v>Select from: Always, Usually, Sometimes, Never</v>
      </c>
      <c r="P165" s="8" t="str">
        <f>"Sélectionnez parmi: "&amp;Variables!C46&amp;", "&amp;Variables!C47&amp;", "&amp;Variables!C48&amp;", "&amp;Variables!C49</f>
        <v>Sélectionnez parmi: Toujours, Généralement, Parfois, Jamais</v>
      </c>
    </row>
    <row r="166" spans="1:16" s="27" customFormat="1" x14ac:dyDescent="0.25">
      <c r="A166" s="61"/>
      <c r="B166" s="71"/>
      <c r="C166" s="56"/>
      <c r="D166" s="56"/>
      <c r="E166" s="56"/>
      <c r="F166" s="56"/>
      <c r="G166" s="56"/>
      <c r="H166" s="56"/>
      <c r="I166" s="56"/>
      <c r="J166" s="56"/>
      <c r="K166" s="56"/>
      <c r="L166" s="62"/>
    </row>
    <row r="167" spans="1:16" s="9" customFormat="1" x14ac:dyDescent="0.25">
      <c r="A167" s="6"/>
      <c r="B167" s="524"/>
      <c r="C167" s="525"/>
      <c r="D167" s="525"/>
      <c r="E167" s="525"/>
      <c r="F167" s="525"/>
      <c r="G167" s="525"/>
      <c r="H167" s="525"/>
      <c r="I167" s="525"/>
      <c r="J167" s="525"/>
      <c r="K167" s="525"/>
      <c r="L167" s="526"/>
      <c r="M167" s="27"/>
    </row>
    <row r="168" spans="1:16" s="9" customFormat="1" x14ac:dyDescent="0.25">
      <c r="A168" s="6"/>
      <c r="B168" s="524"/>
      <c r="C168" s="525"/>
      <c r="D168" s="525"/>
      <c r="E168" s="525"/>
      <c r="F168" s="525"/>
      <c r="G168" s="525"/>
      <c r="H168" s="525"/>
      <c r="I168" s="525"/>
      <c r="J168" s="525"/>
      <c r="K168" s="525"/>
      <c r="L168" s="526"/>
      <c r="M168" s="27"/>
    </row>
    <row r="169" spans="1:16" s="9" customFormat="1" x14ac:dyDescent="0.25">
      <c r="A169" s="6"/>
      <c r="B169" s="524"/>
      <c r="C169" s="525"/>
      <c r="D169" s="525"/>
      <c r="E169" s="525"/>
      <c r="F169" s="525"/>
      <c r="G169" s="525"/>
      <c r="H169" s="525"/>
      <c r="I169" s="525"/>
      <c r="J169" s="525"/>
      <c r="K169" s="525"/>
      <c r="L169" s="526"/>
      <c r="M169" s="27"/>
    </row>
    <row r="170" spans="1:16" s="9" customFormat="1" x14ac:dyDescent="0.25">
      <c r="A170" s="6"/>
      <c r="B170" s="524"/>
      <c r="C170" s="525"/>
      <c r="D170" s="525"/>
      <c r="E170" s="525"/>
      <c r="F170" s="525"/>
      <c r="G170" s="525"/>
      <c r="H170" s="525"/>
      <c r="I170" s="525"/>
      <c r="J170" s="525"/>
      <c r="K170" s="525"/>
      <c r="L170" s="526"/>
      <c r="M170" s="27"/>
    </row>
    <row r="171" spans="1:16" s="9" customFormat="1" x14ac:dyDescent="0.25">
      <c r="A171" s="6"/>
      <c r="B171" s="524"/>
      <c r="C171" s="525"/>
      <c r="D171" s="525"/>
      <c r="E171" s="525"/>
      <c r="F171" s="525"/>
      <c r="G171" s="525"/>
      <c r="H171" s="525"/>
      <c r="I171" s="525"/>
      <c r="J171" s="525"/>
      <c r="K171" s="525"/>
      <c r="L171" s="526"/>
      <c r="M171" s="27"/>
    </row>
    <row r="172" spans="1:16" s="9" customFormat="1" x14ac:dyDescent="0.25">
      <c r="A172" s="6"/>
      <c r="B172" s="524"/>
      <c r="C172" s="525"/>
      <c r="D172" s="525"/>
      <c r="E172" s="525"/>
      <c r="F172" s="525"/>
      <c r="G172" s="525"/>
      <c r="H172" s="525"/>
      <c r="I172" s="525"/>
      <c r="J172" s="525"/>
      <c r="K172" s="525"/>
      <c r="L172" s="526"/>
      <c r="M172" s="27"/>
    </row>
    <row r="173" spans="1:16" s="9" customFormat="1" x14ac:dyDescent="0.25">
      <c r="A173" s="6"/>
      <c r="B173" s="524"/>
      <c r="C173" s="525"/>
      <c r="D173" s="525"/>
      <c r="E173" s="525"/>
      <c r="F173" s="525"/>
      <c r="G173" s="525"/>
      <c r="H173" s="525"/>
      <c r="I173" s="525"/>
      <c r="J173" s="525"/>
      <c r="K173" s="525"/>
      <c r="L173" s="526"/>
      <c r="M173" s="27"/>
      <c r="O173" s="8" t="s">
        <v>197</v>
      </c>
      <c r="P173" s="8" t="s">
        <v>198</v>
      </c>
    </row>
    <row r="174" spans="1:16" s="9" customFormat="1" x14ac:dyDescent="0.25">
      <c r="A174" s="6"/>
      <c r="B174" s="524"/>
      <c r="C174" s="525"/>
      <c r="D174" s="525"/>
      <c r="E174" s="525"/>
      <c r="F174" s="525"/>
      <c r="G174" s="525"/>
      <c r="H174" s="525"/>
      <c r="I174" s="525"/>
      <c r="J174" s="525"/>
      <c r="K174" s="525"/>
      <c r="L174" s="526"/>
      <c r="M174" s="27"/>
    </row>
    <row r="175" spans="1:16" s="27" customFormat="1" x14ac:dyDescent="0.25">
      <c r="A175" s="61"/>
      <c r="B175" s="72"/>
      <c r="C175" s="73"/>
      <c r="D175" s="73"/>
      <c r="E175" s="73"/>
      <c r="F175" s="73"/>
      <c r="G175" s="73"/>
      <c r="H175" s="73"/>
      <c r="I175" s="73"/>
      <c r="J175" s="73"/>
      <c r="K175" s="73"/>
      <c r="L175" s="74"/>
      <c r="O175" s="8"/>
      <c r="P175" s="8"/>
    </row>
    <row r="176" spans="1:16" s="9" customFormat="1" x14ac:dyDescent="0.25">
      <c r="A176" s="6"/>
      <c r="B176" s="505" t="s">
        <v>248</v>
      </c>
      <c r="C176" s="506"/>
      <c r="D176" s="506"/>
      <c r="E176" s="506"/>
      <c r="F176" s="506"/>
      <c r="G176" s="506"/>
      <c r="H176" s="506"/>
      <c r="I176" s="506"/>
      <c r="J176" s="506"/>
      <c r="K176" s="506"/>
      <c r="L176" s="507"/>
      <c r="M176" s="47"/>
    </row>
    <row r="177" spans="1:16" s="27" customFormat="1" x14ac:dyDescent="0.25">
      <c r="A177" s="61"/>
      <c r="B177" s="71"/>
      <c r="C177" s="56"/>
      <c r="D177" s="56"/>
      <c r="E177" s="56"/>
      <c r="F177" s="56"/>
      <c r="G177" s="56"/>
      <c r="H177" s="56"/>
      <c r="I177" s="56"/>
      <c r="J177" s="56"/>
      <c r="K177" s="56"/>
      <c r="L177" s="62"/>
      <c r="O177" s="8"/>
      <c r="P177" s="8"/>
    </row>
    <row r="178" spans="1:16" s="27" customFormat="1" x14ac:dyDescent="0.25">
      <c r="A178" s="61"/>
      <c r="B178" s="377" t="str">
        <f>IF(Intro!$G$21="English",O178,P178)</f>
        <v>Expliquez si votre entreprise, ou vos clients, sont prêts à payer un prix plus élevé pour les marchandises si elles sont produites au Canada et indiquez le montant maximal de cette prime.</v>
      </c>
      <c r="C178" s="378"/>
      <c r="D178" s="378"/>
      <c r="E178" s="378"/>
      <c r="F178" s="378"/>
      <c r="G178" s="378"/>
      <c r="H178" s="378"/>
      <c r="I178" s="378"/>
      <c r="J178" s="378"/>
      <c r="K178" s="378"/>
      <c r="L178" s="379"/>
      <c r="O178" s="8" t="s">
        <v>464</v>
      </c>
      <c r="P178" s="8" t="s">
        <v>465</v>
      </c>
    </row>
    <row r="179" spans="1:16" s="27" customFormat="1" x14ac:dyDescent="0.25">
      <c r="A179" s="61"/>
      <c r="B179" s="527"/>
      <c r="C179" s="332"/>
      <c r="D179" s="118"/>
      <c r="E179" s="118"/>
      <c r="F179" s="118"/>
      <c r="G179" s="118"/>
      <c r="H179" s="118"/>
      <c r="I179" s="118"/>
      <c r="J179" s="118"/>
      <c r="K179" s="118"/>
      <c r="L179" s="119"/>
      <c r="O179" s="8"/>
      <c r="P179" s="8"/>
    </row>
    <row r="180" spans="1:16" s="27" customFormat="1" ht="14.45" customHeight="1" x14ac:dyDescent="0.25">
      <c r="A180" s="61"/>
      <c r="B180" s="540" t="str">
        <f>IF(Intro!$G$21="English",O180,P180)</f>
        <v>Sélectionnez oui ou non</v>
      </c>
      <c r="C180" s="541"/>
      <c r="D180" s="125"/>
      <c r="E180" s="124"/>
      <c r="G180" s="121"/>
      <c r="H180" s="121"/>
      <c r="I180" s="118"/>
      <c r="J180" s="118"/>
      <c r="K180" s="118"/>
      <c r="L180" s="119"/>
      <c r="O180" s="8" t="s">
        <v>258</v>
      </c>
      <c r="P180" s="8" t="s">
        <v>259</v>
      </c>
    </row>
    <row r="181" spans="1:16" s="27" customFormat="1" x14ac:dyDescent="0.25">
      <c r="A181" s="61"/>
      <c r="B181" s="71"/>
      <c r="C181" s="56"/>
      <c r="D181" s="56"/>
      <c r="E181" s="56"/>
      <c r="F181" s="56"/>
      <c r="G181" s="56"/>
      <c r="H181" s="56"/>
      <c r="I181" s="56"/>
      <c r="J181" s="56"/>
      <c r="K181" s="56"/>
      <c r="L181" s="62"/>
    </row>
    <row r="182" spans="1:16" ht="14.45" customHeight="1" x14ac:dyDescent="0.25">
      <c r="B182" s="540" t="str">
        <f>IF(Intro!$G$21="English",O182,P182)</f>
        <v>Si oui, indiquez la majoration du prix</v>
      </c>
      <c r="C182" s="541"/>
      <c r="D182" s="566"/>
      <c r="E182" s="318" t="s">
        <v>70</v>
      </c>
      <c r="F182" s="319"/>
      <c r="G182" s="316"/>
      <c r="H182" s="317"/>
      <c r="I182" s="56"/>
      <c r="J182" s="56"/>
      <c r="K182" s="56"/>
      <c r="L182" s="62"/>
      <c r="M182" s="8"/>
      <c r="O182" s="8" t="s">
        <v>420</v>
      </c>
      <c r="P182" s="8" t="s">
        <v>421</v>
      </c>
    </row>
    <row r="183" spans="1:16" x14ac:dyDescent="0.25">
      <c r="B183" s="48"/>
      <c r="C183" s="51"/>
      <c r="D183" s="122"/>
      <c r="E183" s="123"/>
      <c r="F183" s="56"/>
      <c r="G183" s="56"/>
      <c r="H183" s="56"/>
      <c r="I183" s="56"/>
      <c r="J183" s="56"/>
      <c r="K183" s="56"/>
      <c r="L183" s="62"/>
      <c r="M183" s="8"/>
    </row>
    <row r="184" spans="1:16" s="9" customFormat="1" x14ac:dyDescent="0.25">
      <c r="A184" s="6"/>
      <c r="B184" s="524"/>
      <c r="C184" s="525"/>
      <c r="D184" s="525"/>
      <c r="E184" s="525"/>
      <c r="F184" s="525"/>
      <c r="G184" s="525"/>
      <c r="H184" s="525"/>
      <c r="I184" s="525"/>
      <c r="J184" s="525"/>
      <c r="K184" s="525"/>
      <c r="L184" s="526"/>
      <c r="M184" s="27"/>
    </row>
    <row r="185" spans="1:16" s="9" customFormat="1" x14ac:dyDescent="0.25">
      <c r="A185" s="6"/>
      <c r="B185" s="524"/>
      <c r="C185" s="525"/>
      <c r="D185" s="525"/>
      <c r="E185" s="525"/>
      <c r="F185" s="525"/>
      <c r="G185" s="525"/>
      <c r="H185" s="525"/>
      <c r="I185" s="525"/>
      <c r="J185" s="525"/>
      <c r="K185" s="525"/>
      <c r="L185" s="526"/>
      <c r="M185" s="27"/>
    </row>
    <row r="186" spans="1:16" s="9" customFormat="1" x14ac:dyDescent="0.25">
      <c r="A186" s="6"/>
      <c r="B186" s="524"/>
      <c r="C186" s="525"/>
      <c r="D186" s="525"/>
      <c r="E186" s="525"/>
      <c r="F186" s="525"/>
      <c r="G186" s="525"/>
      <c r="H186" s="525"/>
      <c r="I186" s="525"/>
      <c r="J186" s="525"/>
      <c r="K186" s="525"/>
      <c r="L186" s="526"/>
      <c r="M186" s="27"/>
    </row>
    <row r="187" spans="1:16" s="9" customFormat="1" x14ac:dyDescent="0.25">
      <c r="A187" s="6"/>
      <c r="B187" s="524"/>
      <c r="C187" s="525"/>
      <c r="D187" s="525"/>
      <c r="E187" s="525"/>
      <c r="F187" s="525"/>
      <c r="G187" s="525"/>
      <c r="H187" s="525"/>
      <c r="I187" s="525"/>
      <c r="J187" s="525"/>
      <c r="K187" s="525"/>
      <c r="L187" s="526"/>
      <c r="M187" s="27"/>
    </row>
    <row r="188" spans="1:16" s="9" customFormat="1" x14ac:dyDescent="0.25">
      <c r="A188" s="6"/>
      <c r="B188" s="524"/>
      <c r="C188" s="525"/>
      <c r="D188" s="525"/>
      <c r="E188" s="525"/>
      <c r="F188" s="525"/>
      <c r="G188" s="525"/>
      <c r="H188" s="525"/>
      <c r="I188" s="525"/>
      <c r="J188" s="525"/>
      <c r="K188" s="525"/>
      <c r="L188" s="526"/>
      <c r="M188" s="27"/>
    </row>
    <row r="189" spans="1:16" s="9" customFormat="1" x14ac:dyDescent="0.25">
      <c r="A189" s="6"/>
      <c r="B189" s="524"/>
      <c r="C189" s="525"/>
      <c r="D189" s="525"/>
      <c r="E189" s="525"/>
      <c r="F189" s="525"/>
      <c r="G189" s="525"/>
      <c r="H189" s="525"/>
      <c r="I189" s="525"/>
      <c r="J189" s="525"/>
      <c r="K189" s="525"/>
      <c r="L189" s="526"/>
      <c r="M189" s="27"/>
    </row>
    <row r="190" spans="1:16" s="9" customFormat="1" x14ac:dyDescent="0.25">
      <c r="A190" s="6"/>
      <c r="B190" s="524"/>
      <c r="C190" s="525"/>
      <c r="D190" s="525"/>
      <c r="E190" s="525"/>
      <c r="F190" s="525"/>
      <c r="G190" s="525"/>
      <c r="H190" s="525"/>
      <c r="I190" s="525"/>
      <c r="J190" s="525"/>
      <c r="K190" s="525"/>
      <c r="L190" s="526"/>
      <c r="M190" s="27"/>
    </row>
    <row r="191" spans="1:16" s="9" customFormat="1" x14ac:dyDescent="0.25">
      <c r="A191" s="6"/>
      <c r="B191" s="524"/>
      <c r="C191" s="525"/>
      <c r="D191" s="525"/>
      <c r="E191" s="525"/>
      <c r="F191" s="525"/>
      <c r="G191" s="525"/>
      <c r="H191" s="525"/>
      <c r="I191" s="525"/>
      <c r="J191" s="525"/>
      <c r="K191" s="525"/>
      <c r="L191" s="526"/>
      <c r="M191" s="27"/>
    </row>
    <row r="192" spans="1:16" s="27" customFormat="1" x14ac:dyDescent="0.25">
      <c r="A192" s="61"/>
      <c r="B192" s="72"/>
      <c r="C192" s="73"/>
      <c r="D192" s="73"/>
      <c r="E192" s="73"/>
      <c r="F192" s="73"/>
      <c r="G192" s="73"/>
      <c r="H192" s="73"/>
      <c r="I192" s="73"/>
      <c r="J192" s="73"/>
      <c r="K192" s="73"/>
      <c r="L192" s="74"/>
      <c r="O192" s="8"/>
      <c r="P192" s="8"/>
    </row>
    <row r="193" spans="1:16" s="9" customFormat="1" x14ac:dyDescent="0.25">
      <c r="A193" s="6"/>
      <c r="B193" s="505" t="s">
        <v>249</v>
      </c>
      <c r="C193" s="506"/>
      <c r="D193" s="506"/>
      <c r="E193" s="506"/>
      <c r="F193" s="506"/>
      <c r="G193" s="506"/>
      <c r="H193" s="506"/>
      <c r="I193" s="506"/>
      <c r="J193" s="506"/>
      <c r="K193" s="506"/>
      <c r="L193" s="507"/>
      <c r="M193" s="47"/>
    </row>
    <row r="194" spans="1:16" s="27" customFormat="1" x14ac:dyDescent="0.25">
      <c r="A194" s="61"/>
      <c r="B194" s="71"/>
      <c r="C194" s="56"/>
      <c r="D194" s="56"/>
      <c r="E194" s="56"/>
      <c r="F194" s="56"/>
      <c r="G194" s="56"/>
      <c r="H194" s="56"/>
      <c r="I194" s="56"/>
      <c r="J194" s="56"/>
      <c r="K194" s="56"/>
      <c r="L194" s="62"/>
      <c r="O194" s="8"/>
      <c r="P194" s="8"/>
    </row>
    <row r="195" spans="1:16" s="27" customFormat="1" x14ac:dyDescent="0.25">
      <c r="A195" s="61"/>
      <c r="B195" s="377" t="str">
        <f>IF(Intro!$G$21="English",O195,P195)</f>
        <v>Fournissez des détails concernant les produits liés aux marchandises que les producteurs canadiens ne peuvent pas fournir, mais qui sont offerts par des fournisseurs dans des pays autres que le Canada.</v>
      </c>
      <c r="C195" s="378"/>
      <c r="D195" s="378"/>
      <c r="E195" s="378"/>
      <c r="F195" s="378"/>
      <c r="G195" s="378"/>
      <c r="H195" s="378"/>
      <c r="I195" s="378"/>
      <c r="J195" s="378"/>
      <c r="K195" s="378"/>
      <c r="L195" s="379"/>
      <c r="O195" s="8" t="s">
        <v>199</v>
      </c>
      <c r="P195" s="8" t="s">
        <v>387</v>
      </c>
    </row>
    <row r="196" spans="1:16" s="27" customFormat="1" x14ac:dyDescent="0.25">
      <c r="A196" s="61"/>
      <c r="B196" s="71"/>
      <c r="C196" s="56"/>
      <c r="D196" s="56"/>
      <c r="E196" s="56"/>
      <c r="F196" s="56"/>
      <c r="G196" s="56"/>
      <c r="H196" s="56"/>
      <c r="I196" s="56"/>
      <c r="J196" s="56"/>
      <c r="K196" s="56"/>
      <c r="L196" s="62"/>
      <c r="O196" s="8"/>
      <c r="P196" s="8"/>
    </row>
    <row r="197" spans="1:16" s="9" customFormat="1" x14ac:dyDescent="0.25">
      <c r="A197" s="6"/>
      <c r="B197" s="524"/>
      <c r="C197" s="525"/>
      <c r="D197" s="525"/>
      <c r="E197" s="525"/>
      <c r="F197" s="525"/>
      <c r="G197" s="525"/>
      <c r="H197" s="525"/>
      <c r="I197" s="525"/>
      <c r="J197" s="525"/>
      <c r="K197" s="525"/>
      <c r="L197" s="526"/>
      <c r="M197" s="27"/>
    </row>
    <row r="198" spans="1:16" s="9" customFormat="1" x14ac:dyDescent="0.25">
      <c r="A198" s="6"/>
      <c r="B198" s="524"/>
      <c r="C198" s="525"/>
      <c r="D198" s="525"/>
      <c r="E198" s="525"/>
      <c r="F198" s="525"/>
      <c r="G198" s="525"/>
      <c r="H198" s="525"/>
      <c r="I198" s="525"/>
      <c r="J198" s="525"/>
      <c r="K198" s="525"/>
      <c r="L198" s="526"/>
      <c r="M198" s="27"/>
    </row>
    <row r="199" spans="1:16" s="9" customFormat="1" x14ac:dyDescent="0.25">
      <c r="A199" s="6"/>
      <c r="B199" s="524"/>
      <c r="C199" s="525"/>
      <c r="D199" s="525"/>
      <c r="E199" s="525"/>
      <c r="F199" s="525"/>
      <c r="G199" s="525"/>
      <c r="H199" s="525"/>
      <c r="I199" s="525"/>
      <c r="J199" s="525"/>
      <c r="K199" s="525"/>
      <c r="L199" s="526"/>
      <c r="M199" s="27"/>
    </row>
    <row r="200" spans="1:16" s="9" customFormat="1" x14ac:dyDescent="0.25">
      <c r="A200" s="6"/>
      <c r="B200" s="524"/>
      <c r="C200" s="525"/>
      <c r="D200" s="525"/>
      <c r="E200" s="525"/>
      <c r="F200" s="525"/>
      <c r="G200" s="525"/>
      <c r="H200" s="525"/>
      <c r="I200" s="525"/>
      <c r="J200" s="525"/>
      <c r="K200" s="525"/>
      <c r="L200" s="526"/>
      <c r="M200" s="27"/>
    </row>
    <row r="201" spans="1:16" s="9" customFormat="1" x14ac:dyDescent="0.25">
      <c r="A201" s="6"/>
      <c r="B201" s="524"/>
      <c r="C201" s="525"/>
      <c r="D201" s="525"/>
      <c r="E201" s="525"/>
      <c r="F201" s="525"/>
      <c r="G201" s="525"/>
      <c r="H201" s="525"/>
      <c r="I201" s="525"/>
      <c r="J201" s="525"/>
      <c r="K201" s="525"/>
      <c r="L201" s="526"/>
      <c r="M201" s="27"/>
    </row>
    <row r="202" spans="1:16" s="9" customFormat="1" x14ac:dyDescent="0.25">
      <c r="A202" s="6"/>
      <c r="B202" s="524"/>
      <c r="C202" s="525"/>
      <c r="D202" s="525"/>
      <c r="E202" s="525"/>
      <c r="F202" s="525"/>
      <c r="G202" s="525"/>
      <c r="H202" s="525"/>
      <c r="I202" s="525"/>
      <c r="J202" s="525"/>
      <c r="K202" s="525"/>
      <c r="L202" s="526"/>
      <c r="M202" s="27"/>
    </row>
    <row r="203" spans="1:16" s="9" customFormat="1" x14ac:dyDescent="0.25">
      <c r="A203" s="6"/>
      <c r="B203" s="524"/>
      <c r="C203" s="525"/>
      <c r="D203" s="525"/>
      <c r="E203" s="525"/>
      <c r="F203" s="525"/>
      <c r="G203" s="525"/>
      <c r="H203" s="525"/>
      <c r="I203" s="525"/>
      <c r="J203" s="525"/>
      <c r="K203" s="525"/>
      <c r="L203" s="526"/>
      <c r="M203" s="27"/>
    </row>
    <row r="204" spans="1:16" s="9" customFormat="1" x14ac:dyDescent="0.25">
      <c r="A204" s="6"/>
      <c r="B204" s="524"/>
      <c r="C204" s="525"/>
      <c r="D204" s="525"/>
      <c r="E204" s="525"/>
      <c r="F204" s="525"/>
      <c r="G204" s="525"/>
      <c r="H204" s="525"/>
      <c r="I204" s="525"/>
      <c r="J204" s="525"/>
      <c r="K204" s="525"/>
      <c r="L204" s="526"/>
      <c r="M204" s="27"/>
    </row>
    <row r="205" spans="1:16" s="27" customFormat="1" x14ac:dyDescent="0.25">
      <c r="A205" s="61"/>
      <c r="B205" s="72"/>
      <c r="C205" s="73"/>
      <c r="D205" s="73"/>
      <c r="E205" s="73"/>
      <c r="F205" s="73"/>
      <c r="G205" s="73"/>
      <c r="H205" s="73"/>
      <c r="I205" s="73"/>
      <c r="J205" s="73"/>
      <c r="K205" s="73"/>
      <c r="L205" s="74"/>
      <c r="O205" s="8"/>
      <c r="P205" s="8"/>
    </row>
    <row r="206" spans="1:16" s="9" customFormat="1" hidden="1" x14ac:dyDescent="0.25">
      <c r="A206" s="6"/>
      <c r="B206" s="505" t="s">
        <v>250</v>
      </c>
      <c r="C206" s="506"/>
      <c r="D206" s="506"/>
      <c r="E206" s="506"/>
      <c r="F206" s="506"/>
      <c r="G206" s="506"/>
      <c r="H206" s="506"/>
      <c r="I206" s="506"/>
      <c r="J206" s="506"/>
      <c r="K206" s="506"/>
      <c r="L206" s="507"/>
      <c r="M206" s="47"/>
    </row>
    <row r="207" spans="1:16" s="27" customFormat="1" hidden="1" x14ac:dyDescent="0.25">
      <c r="A207" s="61"/>
      <c r="B207" s="71"/>
      <c r="C207" s="56"/>
      <c r="D207" s="56"/>
      <c r="E207" s="56"/>
      <c r="F207" s="56"/>
      <c r="G207" s="56"/>
      <c r="H207" s="56"/>
      <c r="I207" s="56"/>
      <c r="J207" s="56"/>
      <c r="K207" s="56"/>
      <c r="L207" s="62"/>
      <c r="O207" s="8"/>
      <c r="P207" s="8"/>
    </row>
    <row r="208" spans="1:16" s="27" customFormat="1" hidden="1" x14ac:dyDescent="0.25">
      <c r="A208" s="61"/>
      <c r="B208" s="508" t="str">
        <f>IF(Intro!$G$21="English",O208,P208)</f>
        <v>Dans quelle mesure les marchandises produites au Canada sont-elles comparables en prix aux marchandises importées d'Italie, de Pologne et du R.U.?</v>
      </c>
      <c r="C208" s="509"/>
      <c r="D208" s="509"/>
      <c r="E208" s="509"/>
      <c r="F208" s="509"/>
      <c r="G208" s="509"/>
      <c r="H208" s="509"/>
      <c r="I208" s="509"/>
      <c r="J208" s="509"/>
      <c r="K208" s="509"/>
      <c r="L208" s="510"/>
      <c r="O208" s="8" t="str">
        <f>"To what extent are the goods produced in Canada comparable in price with the goods imported from "&amp;Variables!B5&amp;"?"</f>
        <v>To what extent are the goods produced in Canada comparable in price with the goods imported from Italy, Poland and the UK?</v>
      </c>
      <c r="P208" s="8" t="str">
        <f>"Dans quelle mesure les marchandises produites au Canada sont-elles comparables en prix aux marchandises importées "&amp;Variables!C5&amp;"?"</f>
        <v>Dans quelle mesure les marchandises produites au Canada sont-elles comparables en prix aux marchandises importées d'Italie, de Pologne et du R.U.?</v>
      </c>
    </row>
    <row r="209" spans="1:18" s="27" customFormat="1" hidden="1" x14ac:dyDescent="0.25">
      <c r="A209" s="61"/>
      <c r="B209" s="71"/>
      <c r="C209" s="56"/>
      <c r="D209" s="56"/>
      <c r="E209" s="56"/>
      <c r="F209" s="56"/>
      <c r="G209" s="56"/>
      <c r="H209" s="56"/>
      <c r="I209" s="56"/>
      <c r="J209" s="56"/>
      <c r="K209" s="56"/>
      <c r="L209" s="62"/>
      <c r="O209" s="8"/>
      <c r="P209" s="8"/>
    </row>
    <row r="210" spans="1:18" s="9" customFormat="1" hidden="1" x14ac:dyDescent="0.25">
      <c r="A210" s="6"/>
      <c r="B210" s="524"/>
      <c r="C210" s="525"/>
      <c r="D210" s="525"/>
      <c r="E210" s="525"/>
      <c r="F210" s="525"/>
      <c r="G210" s="525"/>
      <c r="H210" s="525"/>
      <c r="I210" s="525"/>
      <c r="J210" s="525"/>
      <c r="K210" s="525"/>
      <c r="L210" s="526"/>
      <c r="M210" s="27"/>
    </row>
    <row r="211" spans="1:18" s="9" customFormat="1" hidden="1" x14ac:dyDescent="0.25">
      <c r="A211" s="6"/>
      <c r="B211" s="524"/>
      <c r="C211" s="525"/>
      <c r="D211" s="525"/>
      <c r="E211" s="525"/>
      <c r="F211" s="525"/>
      <c r="G211" s="525"/>
      <c r="H211" s="525"/>
      <c r="I211" s="525"/>
      <c r="J211" s="525"/>
      <c r="K211" s="525"/>
      <c r="L211" s="526"/>
      <c r="M211" s="27"/>
    </row>
    <row r="212" spans="1:18" s="9" customFormat="1" hidden="1" x14ac:dyDescent="0.25">
      <c r="A212" s="6"/>
      <c r="B212" s="524"/>
      <c r="C212" s="525"/>
      <c r="D212" s="525"/>
      <c r="E212" s="525"/>
      <c r="F212" s="525"/>
      <c r="G212" s="525"/>
      <c r="H212" s="525"/>
      <c r="I212" s="525"/>
      <c r="J212" s="525"/>
      <c r="K212" s="525"/>
      <c r="L212" s="526"/>
      <c r="M212" s="27"/>
    </row>
    <row r="213" spans="1:18" s="9" customFormat="1" hidden="1" x14ac:dyDescent="0.25">
      <c r="A213" s="6"/>
      <c r="B213" s="524"/>
      <c r="C213" s="525"/>
      <c r="D213" s="525"/>
      <c r="E213" s="525"/>
      <c r="F213" s="525"/>
      <c r="G213" s="525"/>
      <c r="H213" s="525"/>
      <c r="I213" s="525"/>
      <c r="J213" s="525"/>
      <c r="K213" s="525"/>
      <c r="L213" s="526"/>
      <c r="M213" s="27"/>
    </row>
    <row r="214" spans="1:18" s="9" customFormat="1" hidden="1" x14ac:dyDescent="0.25">
      <c r="A214" s="6"/>
      <c r="B214" s="524"/>
      <c r="C214" s="525"/>
      <c r="D214" s="525"/>
      <c r="E214" s="525"/>
      <c r="F214" s="525"/>
      <c r="G214" s="525"/>
      <c r="H214" s="525"/>
      <c r="I214" s="525"/>
      <c r="J214" s="525"/>
      <c r="K214" s="525"/>
      <c r="L214" s="526"/>
      <c r="M214" s="27"/>
    </row>
    <row r="215" spans="1:18" s="9" customFormat="1" hidden="1" x14ac:dyDescent="0.25">
      <c r="A215" s="6"/>
      <c r="B215" s="524"/>
      <c r="C215" s="525"/>
      <c r="D215" s="525"/>
      <c r="E215" s="525"/>
      <c r="F215" s="525"/>
      <c r="G215" s="525"/>
      <c r="H215" s="525"/>
      <c r="I215" s="525"/>
      <c r="J215" s="525"/>
      <c r="K215" s="525"/>
      <c r="L215" s="526"/>
      <c r="M215" s="27"/>
    </row>
    <row r="216" spans="1:18" s="9" customFormat="1" hidden="1" x14ac:dyDescent="0.25">
      <c r="A216" s="6"/>
      <c r="B216" s="524"/>
      <c r="C216" s="525"/>
      <c r="D216" s="525"/>
      <c r="E216" s="525"/>
      <c r="F216" s="525"/>
      <c r="G216" s="525"/>
      <c r="H216" s="525"/>
      <c r="I216" s="525"/>
      <c r="J216" s="525"/>
      <c r="K216" s="525"/>
      <c r="L216" s="526"/>
      <c r="M216" s="27"/>
    </row>
    <row r="217" spans="1:18" s="9" customFormat="1" hidden="1" x14ac:dyDescent="0.25">
      <c r="A217" s="6"/>
      <c r="B217" s="524"/>
      <c r="C217" s="525"/>
      <c r="D217" s="525"/>
      <c r="E217" s="525"/>
      <c r="F217" s="525"/>
      <c r="G217" s="525"/>
      <c r="H217" s="525"/>
      <c r="I217" s="525"/>
      <c r="J217" s="525"/>
      <c r="K217" s="525"/>
      <c r="L217" s="526"/>
      <c r="M217" s="27"/>
    </row>
    <row r="218" spans="1:18" s="27" customFormat="1" hidden="1" x14ac:dyDescent="0.25">
      <c r="A218" s="61"/>
      <c r="B218" s="72"/>
      <c r="C218" s="73"/>
      <c r="D218" s="73"/>
      <c r="E218" s="73"/>
      <c r="F218" s="73"/>
      <c r="G218" s="73"/>
      <c r="H218" s="73"/>
      <c r="I218" s="73"/>
      <c r="J218" s="73"/>
      <c r="K218" s="73"/>
      <c r="L218" s="74"/>
      <c r="O218" s="8"/>
      <c r="P218" s="8"/>
    </row>
    <row r="219" spans="1:18" s="9" customFormat="1" x14ac:dyDescent="0.25">
      <c r="A219" s="6"/>
      <c r="B219" s="505" t="s">
        <v>250</v>
      </c>
      <c r="C219" s="506"/>
      <c r="D219" s="506"/>
      <c r="E219" s="506"/>
      <c r="F219" s="506"/>
      <c r="G219" s="506"/>
      <c r="H219" s="506"/>
      <c r="I219" s="506"/>
      <c r="J219" s="506"/>
      <c r="K219" s="506"/>
      <c r="L219" s="507"/>
      <c r="M219" s="47"/>
    </row>
    <row r="220" spans="1:18" s="27" customFormat="1" x14ac:dyDescent="0.25">
      <c r="A220" s="61"/>
      <c r="B220" s="71"/>
      <c r="C220" s="56"/>
      <c r="D220" s="56"/>
      <c r="E220" s="56"/>
      <c r="F220" s="56"/>
      <c r="G220" s="56"/>
      <c r="H220" s="56"/>
      <c r="I220" s="56"/>
      <c r="J220" s="56"/>
      <c r="K220" s="56"/>
      <c r="L220" s="62"/>
      <c r="O220" s="8"/>
      <c r="P220" s="8"/>
    </row>
    <row r="221" spans="1:18" s="27" customFormat="1" x14ac:dyDescent="0.25">
      <c r="A221" s="61"/>
      <c r="B221" s="508" t="str">
        <f>IF(Intro!$G$21="English",O221,P221)</f>
        <v>Indiquez si les facteurs identifiés dans le tableau ci-dessous sont très importants, assez importants ou pas importants lors du choix d’un fournisseur des marchandises.</v>
      </c>
      <c r="C221" s="509"/>
      <c r="D221" s="509"/>
      <c r="E221" s="509"/>
      <c r="F221" s="509"/>
      <c r="G221" s="509"/>
      <c r="H221" s="509"/>
      <c r="I221" s="509"/>
      <c r="J221" s="509"/>
      <c r="K221" s="509"/>
      <c r="L221" s="510"/>
      <c r="O221" s="47" t="s">
        <v>130</v>
      </c>
      <c r="P221" s="47" t="s">
        <v>131</v>
      </c>
    </row>
    <row r="222" spans="1:18" s="27" customFormat="1" x14ac:dyDescent="0.25">
      <c r="A222" s="61"/>
      <c r="B222" s="71"/>
      <c r="C222" s="56"/>
      <c r="D222" s="56"/>
      <c r="E222" s="56"/>
      <c r="F222" s="56"/>
      <c r="G222" s="56"/>
      <c r="H222" s="56"/>
      <c r="I222" s="56"/>
      <c r="J222" s="56"/>
      <c r="K222" s="56"/>
      <c r="L222" s="62"/>
    </row>
    <row r="223" spans="1:18" s="27" customFormat="1" x14ac:dyDescent="0.25">
      <c r="A223" s="61"/>
      <c r="B223" s="521"/>
      <c r="C223" s="522"/>
      <c r="D223" s="522"/>
      <c r="E223" s="523"/>
      <c r="F223" s="511" t="str">
        <f>IF(Intro!$G$21="English",O223,P223)</f>
        <v>Importance</v>
      </c>
      <c r="G223" s="511"/>
      <c r="H223" s="5"/>
      <c r="J223" s="5"/>
      <c r="K223" s="5"/>
      <c r="L223" s="63"/>
      <c r="O223" s="8" t="s">
        <v>216</v>
      </c>
      <c r="P223" s="8" t="s">
        <v>216</v>
      </c>
    </row>
    <row r="224" spans="1:18" s="27" customFormat="1" ht="28.5" customHeight="1" x14ac:dyDescent="0.25">
      <c r="A224" s="61"/>
      <c r="B224" s="495" t="str">
        <f>IF(Intro!$G$21="English",O224,P224)</f>
        <v>Qualité du produit</v>
      </c>
      <c r="C224" s="496"/>
      <c r="D224" s="496"/>
      <c r="E224" s="497"/>
      <c r="F224" s="501"/>
      <c r="G224" s="502"/>
      <c r="H224" s="5"/>
      <c r="J224" s="5"/>
      <c r="K224" s="5"/>
      <c r="L224" s="63"/>
      <c r="O224" s="8" t="s">
        <v>65</v>
      </c>
      <c r="P224" s="8" t="s">
        <v>57</v>
      </c>
      <c r="Q224" s="8"/>
      <c r="R224" s="8"/>
    </row>
    <row r="225" spans="1:19" s="27" customFormat="1" ht="28.5" customHeight="1" x14ac:dyDescent="0.25">
      <c r="A225" s="61"/>
      <c r="B225" s="495" t="str">
        <f>IF(Intro!$G$21="English",O225,P225)</f>
        <v>Gamme de produits</v>
      </c>
      <c r="C225" s="496"/>
      <c r="D225" s="496"/>
      <c r="E225" s="497"/>
      <c r="F225" s="501"/>
      <c r="G225" s="502"/>
      <c r="H225" s="5"/>
      <c r="J225" s="5"/>
      <c r="K225" s="5"/>
      <c r="L225" s="63"/>
      <c r="O225" s="8" t="s">
        <v>54</v>
      </c>
      <c r="P225" s="8" t="s">
        <v>58</v>
      </c>
      <c r="Q225" s="8"/>
      <c r="R225" s="8"/>
    </row>
    <row r="226" spans="1:19" s="27" customFormat="1" ht="28.5" customHeight="1" x14ac:dyDescent="0.25">
      <c r="A226" s="61"/>
      <c r="B226" s="495" t="str">
        <f>IF(Intro!$G$21="English",O226,P226)</f>
        <v>Produit satisfait aux spécifications techniques</v>
      </c>
      <c r="C226" s="496"/>
      <c r="D226" s="496"/>
      <c r="E226" s="497"/>
      <c r="F226" s="501"/>
      <c r="G226" s="502"/>
      <c r="H226" s="5"/>
      <c r="J226" s="5"/>
      <c r="K226" s="5"/>
      <c r="L226" s="63"/>
      <c r="O226" s="8" t="s">
        <v>73</v>
      </c>
      <c r="P226" s="8" t="s">
        <v>76</v>
      </c>
    </row>
    <row r="227" spans="1:19" s="27" customFormat="1" ht="28.5" customHeight="1" x14ac:dyDescent="0.25">
      <c r="A227" s="61"/>
      <c r="B227" s="495" t="str">
        <f>IF(Intro!$G$21="English",O227,P227)</f>
        <v>Disponibilité de spécifications protégées</v>
      </c>
      <c r="C227" s="496"/>
      <c r="D227" s="496"/>
      <c r="E227" s="497"/>
      <c r="F227" s="501"/>
      <c r="G227" s="502"/>
      <c r="H227" s="5"/>
      <c r="J227" s="5"/>
      <c r="K227" s="5"/>
      <c r="L227" s="63"/>
      <c r="O227" s="8" t="s">
        <v>66</v>
      </c>
      <c r="P227" s="8" t="s">
        <v>77</v>
      </c>
    </row>
    <row r="228" spans="1:19" s="27" customFormat="1" ht="28.5" customHeight="1" x14ac:dyDescent="0.25">
      <c r="A228" s="61"/>
      <c r="B228" s="495" t="str">
        <f>IF(Intro!$G$21="English",O228,P228)</f>
        <v xml:space="preserve">Prix net le plus bas (après escomptes, promotions, etc.) </v>
      </c>
      <c r="C228" s="496"/>
      <c r="D228" s="496"/>
      <c r="E228" s="497"/>
      <c r="F228" s="501"/>
      <c r="G228" s="502"/>
      <c r="H228" s="5"/>
      <c r="J228" s="5"/>
      <c r="K228" s="5"/>
      <c r="L228" s="63"/>
      <c r="O228" s="8" t="s">
        <v>74</v>
      </c>
      <c r="P228" s="8" t="s">
        <v>78</v>
      </c>
      <c r="Q228" s="8"/>
      <c r="R228" s="8"/>
      <c r="S228" s="8"/>
    </row>
    <row r="229" spans="1:19" s="27" customFormat="1" ht="28.5" customHeight="1" x14ac:dyDescent="0.25">
      <c r="A229" s="61"/>
      <c r="B229" s="495" t="str">
        <f>IF(Intro!$G$21="English",O229,P229)</f>
        <v>Accords de crédit</v>
      </c>
      <c r="C229" s="496"/>
      <c r="D229" s="496"/>
      <c r="E229" s="497"/>
      <c r="F229" s="501"/>
      <c r="G229" s="502"/>
      <c r="H229" s="5"/>
      <c r="J229" s="5"/>
      <c r="K229" s="5"/>
      <c r="L229" s="63"/>
      <c r="O229" s="8" t="s">
        <v>61</v>
      </c>
      <c r="P229" s="8" t="s">
        <v>62</v>
      </c>
    </row>
    <row r="230" spans="1:19" s="27" customFormat="1" ht="28.5" customHeight="1" x14ac:dyDescent="0.25">
      <c r="A230" s="61"/>
      <c r="B230" s="495" t="str">
        <f>IF(Intro!$G$21="English",O230,P230)</f>
        <v>Frais de livraison</v>
      </c>
      <c r="C230" s="496"/>
      <c r="D230" s="496"/>
      <c r="E230" s="497"/>
      <c r="F230" s="501"/>
      <c r="G230" s="502"/>
      <c r="H230" s="5"/>
      <c r="J230" s="5"/>
      <c r="K230" s="5"/>
      <c r="L230" s="63"/>
      <c r="O230" s="8" t="s">
        <v>67</v>
      </c>
      <c r="P230" s="8" t="s">
        <v>79</v>
      </c>
    </row>
    <row r="231" spans="1:19" s="27" customFormat="1" ht="28.5" customHeight="1" x14ac:dyDescent="0.25">
      <c r="A231" s="61"/>
      <c r="B231" s="495" t="str">
        <f>IF(Intro!$G$21="English",O231,P231)</f>
        <v>Délais et modalités de livraison</v>
      </c>
      <c r="C231" s="496"/>
      <c r="D231" s="496"/>
      <c r="E231" s="497"/>
      <c r="F231" s="501"/>
      <c r="G231" s="502"/>
      <c r="H231" s="5"/>
      <c r="J231" s="5"/>
      <c r="K231" s="5"/>
      <c r="L231" s="63"/>
      <c r="O231" s="8" t="s">
        <v>68</v>
      </c>
      <c r="P231" s="8" t="s">
        <v>59</v>
      </c>
    </row>
    <row r="232" spans="1:19" s="27" customFormat="1" ht="28.5" customHeight="1" x14ac:dyDescent="0.25">
      <c r="A232" s="61"/>
      <c r="B232" s="495" t="str">
        <f>IF(Intro!$G$21="English",O232,P232)</f>
        <v>Fiabilité du fournisseur</v>
      </c>
      <c r="C232" s="496"/>
      <c r="D232" s="496"/>
      <c r="E232" s="497"/>
      <c r="F232" s="501"/>
      <c r="G232" s="502"/>
      <c r="H232" s="5"/>
      <c r="J232" s="5"/>
      <c r="K232" s="5"/>
      <c r="L232" s="63"/>
      <c r="O232" s="8" t="s">
        <v>85</v>
      </c>
      <c r="P232" s="8" t="s">
        <v>80</v>
      </c>
    </row>
    <row r="233" spans="1:19" s="27" customFormat="1" ht="28.5" customHeight="1" x14ac:dyDescent="0.25">
      <c r="A233" s="61"/>
      <c r="B233" s="495" t="str">
        <f>IF(Intro!$G$21="English",O233,P233)</f>
        <v>Exigence de quantité minimale</v>
      </c>
      <c r="C233" s="496"/>
      <c r="D233" s="496"/>
      <c r="E233" s="497"/>
      <c r="F233" s="501"/>
      <c r="G233" s="502"/>
      <c r="H233" s="5"/>
      <c r="J233" s="5"/>
      <c r="K233" s="5"/>
      <c r="L233" s="63"/>
      <c r="O233" s="8" t="s">
        <v>75</v>
      </c>
      <c r="P233" s="8" t="s">
        <v>81</v>
      </c>
    </row>
    <row r="234" spans="1:19" s="27" customFormat="1" ht="28.5" customHeight="1" x14ac:dyDescent="0.25">
      <c r="A234" s="61"/>
      <c r="B234" s="495" t="str">
        <f>IF(Intro!$G$21="English",O234,P234)</f>
        <v>Disponibilité du stock</v>
      </c>
      <c r="C234" s="496"/>
      <c r="D234" s="496"/>
      <c r="E234" s="497"/>
      <c r="F234" s="501"/>
      <c r="G234" s="502"/>
      <c r="H234" s="5"/>
      <c r="J234" s="5"/>
      <c r="K234" s="5"/>
      <c r="L234" s="63"/>
      <c r="O234" s="8" t="s">
        <v>69</v>
      </c>
      <c r="P234" s="8" t="s">
        <v>82</v>
      </c>
    </row>
    <row r="235" spans="1:19" s="27" customFormat="1" ht="28.5" customHeight="1" x14ac:dyDescent="0.25">
      <c r="A235" s="61"/>
      <c r="B235" s="495" t="str">
        <f>IF(Intro!$G$21="English",O235,P235)</f>
        <v>Service après-vente ou garanties</v>
      </c>
      <c r="C235" s="496"/>
      <c r="D235" s="496"/>
      <c r="E235" s="497"/>
      <c r="F235" s="501"/>
      <c r="G235" s="502"/>
      <c r="H235" s="5"/>
      <c r="J235" s="5"/>
      <c r="K235" s="5"/>
      <c r="L235" s="63"/>
      <c r="O235" s="8" t="s">
        <v>272</v>
      </c>
      <c r="P235" s="8" t="s">
        <v>83</v>
      </c>
    </row>
    <row r="236" spans="1:19" s="27" customFormat="1" ht="28.5" customHeight="1" x14ac:dyDescent="0.25">
      <c r="A236" s="61"/>
      <c r="B236" s="495" t="str">
        <f>IF(Intro!$G$21="English",O236,P236)</f>
        <v>Relation à long terme avec le fournisseur</v>
      </c>
      <c r="C236" s="496"/>
      <c r="D236" s="496"/>
      <c r="E236" s="497"/>
      <c r="F236" s="501"/>
      <c r="G236" s="502"/>
      <c r="H236" s="5"/>
      <c r="J236" s="5"/>
      <c r="K236" s="5"/>
      <c r="L236" s="63"/>
      <c r="O236" s="8" t="s">
        <v>56</v>
      </c>
      <c r="P236" s="7" t="s">
        <v>411</v>
      </c>
    </row>
    <row r="237" spans="1:19" s="27" customFormat="1" ht="28.5" customHeight="1" x14ac:dyDescent="0.25">
      <c r="A237" s="61"/>
      <c r="B237" s="495" t="str">
        <f>IF(Intro!$G$21="English",O237,P237)</f>
        <v>Emplacement géographique du fournisseur</v>
      </c>
      <c r="C237" s="496"/>
      <c r="D237" s="496"/>
      <c r="E237" s="497"/>
      <c r="F237" s="501"/>
      <c r="G237" s="502"/>
      <c r="H237" s="5"/>
      <c r="J237" s="5"/>
      <c r="K237" s="5"/>
      <c r="L237" s="63"/>
      <c r="O237" s="8" t="s">
        <v>55</v>
      </c>
      <c r="P237" s="8" t="s">
        <v>60</v>
      </c>
    </row>
    <row r="238" spans="1:19" s="27" customFormat="1" ht="71.25" customHeight="1" x14ac:dyDescent="0.25">
      <c r="A238" s="61"/>
      <c r="B238" s="495" t="str">
        <f>IF(Intro!$G$21="English",O238,P238)</f>
        <v>Autres facteurs très importants</v>
      </c>
      <c r="C238" s="496"/>
      <c r="D238" s="496"/>
      <c r="E238" s="497"/>
      <c r="F238" s="528"/>
      <c r="G238" s="529"/>
      <c r="H238" s="529"/>
      <c r="I238" s="529"/>
      <c r="J238" s="529"/>
      <c r="K238" s="529"/>
      <c r="L238" s="530"/>
      <c r="O238" s="8" t="s">
        <v>374</v>
      </c>
      <c r="P238" s="8" t="s">
        <v>376</v>
      </c>
    </row>
    <row r="239" spans="1:19" s="27" customFormat="1" ht="71.25" customHeight="1" x14ac:dyDescent="0.25">
      <c r="A239" s="61"/>
      <c r="B239" s="495" t="str">
        <f>IF(Intro!$G$21="English",O239,P239)</f>
        <v>Autres facteurs assez importants</v>
      </c>
      <c r="C239" s="496"/>
      <c r="D239" s="496"/>
      <c r="E239" s="497"/>
      <c r="F239" s="528"/>
      <c r="G239" s="529"/>
      <c r="H239" s="529"/>
      <c r="I239" s="529"/>
      <c r="J239" s="529"/>
      <c r="K239" s="529"/>
      <c r="L239" s="530"/>
      <c r="O239" s="8" t="s">
        <v>375</v>
      </c>
      <c r="P239" s="8" t="s">
        <v>377</v>
      </c>
    </row>
    <row r="240" spans="1:19" s="27" customFormat="1" x14ac:dyDescent="0.25">
      <c r="A240" s="61"/>
      <c r="B240" s="72"/>
      <c r="C240" s="73"/>
      <c r="D240" s="73"/>
      <c r="E240" s="73"/>
      <c r="F240" s="73"/>
      <c r="G240" s="73"/>
      <c r="H240" s="73"/>
      <c r="I240" s="73"/>
      <c r="J240" s="73"/>
      <c r="K240" s="73"/>
      <c r="L240" s="74"/>
    </row>
    <row r="241" spans="1:19" s="9" customFormat="1" x14ac:dyDescent="0.25">
      <c r="A241" s="6"/>
      <c r="B241" s="505" t="s">
        <v>251</v>
      </c>
      <c r="C241" s="506"/>
      <c r="D241" s="506"/>
      <c r="E241" s="506"/>
      <c r="F241" s="506"/>
      <c r="G241" s="506"/>
      <c r="H241" s="506"/>
      <c r="I241" s="506"/>
      <c r="J241" s="506"/>
      <c r="K241" s="506"/>
      <c r="L241" s="507"/>
      <c r="M241" s="47"/>
    </row>
    <row r="242" spans="1:19" s="27" customFormat="1" x14ac:dyDescent="0.25">
      <c r="A242" s="61"/>
      <c r="B242" s="71"/>
      <c r="C242" s="56"/>
      <c r="D242" s="56"/>
      <c r="E242" s="56"/>
      <c r="F242" s="56"/>
      <c r="G242" s="56"/>
      <c r="H242" s="56"/>
      <c r="I242" s="56"/>
      <c r="J242" s="56"/>
      <c r="K242" s="56"/>
      <c r="L242" s="62"/>
      <c r="O242" s="8"/>
      <c r="P242" s="8"/>
    </row>
    <row r="243" spans="1:19" s="27" customFormat="1" x14ac:dyDescent="0.25">
      <c r="A243" s="61"/>
      <c r="B243" s="508" t="str">
        <f>IF(Intro!$G$21="English",O243,P243)</f>
        <v>Les marchandises produites au Canada et les marchandises importées sont-elles vendues par l’entremise des mêmes circuits de distribution?</v>
      </c>
      <c r="C243" s="509"/>
      <c r="D243" s="509"/>
      <c r="E243" s="509"/>
      <c r="F243" s="509"/>
      <c r="G243" s="509"/>
      <c r="H243" s="509"/>
      <c r="I243" s="509"/>
      <c r="J243" s="509"/>
      <c r="K243" s="509"/>
      <c r="L243" s="510"/>
      <c r="O243" s="8" t="s">
        <v>452</v>
      </c>
      <c r="P243" s="8" t="s">
        <v>215</v>
      </c>
    </row>
    <row r="244" spans="1:19" s="27" customFormat="1" x14ac:dyDescent="0.25">
      <c r="A244" s="61"/>
      <c r="B244" s="71"/>
      <c r="C244" s="56"/>
      <c r="D244" s="56"/>
      <c r="E244" s="56"/>
      <c r="F244" s="56"/>
      <c r="G244" s="56"/>
      <c r="H244" s="56"/>
      <c r="I244" s="56"/>
      <c r="J244" s="56"/>
      <c r="K244" s="56"/>
      <c r="L244" s="62"/>
      <c r="O244" s="8"/>
      <c r="P244" s="8"/>
    </row>
    <row r="245" spans="1:19" x14ac:dyDescent="0.25">
      <c r="B245" s="531" t="str">
        <f>B180</f>
        <v>Sélectionnez oui ou non</v>
      </c>
      <c r="C245" s="532"/>
      <c r="D245" s="105"/>
      <c r="E245" s="8"/>
      <c r="F245" s="56"/>
      <c r="G245" s="56"/>
      <c r="H245" s="56"/>
      <c r="I245" s="56"/>
      <c r="J245" s="56"/>
      <c r="K245" s="56"/>
      <c r="L245" s="62"/>
      <c r="M245" s="8"/>
      <c r="S245" s="27"/>
    </row>
    <row r="246" spans="1:19" s="27" customFormat="1" x14ac:dyDescent="0.25">
      <c r="A246" s="61"/>
      <c r="B246" s="71"/>
      <c r="C246" s="56"/>
      <c r="D246" s="56"/>
      <c r="E246" s="56"/>
      <c r="F246" s="56"/>
      <c r="G246" s="56"/>
      <c r="H246" s="56"/>
      <c r="I246" s="56"/>
      <c r="J246" s="56"/>
      <c r="K246" s="56"/>
      <c r="L246" s="62"/>
      <c r="O246" s="8"/>
      <c r="P246" s="8"/>
    </row>
    <row r="247" spans="1:19" s="27" customFormat="1" x14ac:dyDescent="0.25">
      <c r="A247" s="61"/>
      <c r="B247" s="508" t="str">
        <f>IF(Intro!$G$21="English",O247,P247)</f>
        <v>Sinon, expliquez les différences.</v>
      </c>
      <c r="C247" s="509"/>
      <c r="D247" s="509"/>
      <c r="E247" s="509"/>
      <c r="F247" s="509"/>
      <c r="G247" s="509"/>
      <c r="H247" s="509"/>
      <c r="I247" s="509"/>
      <c r="J247" s="509"/>
      <c r="K247" s="509"/>
      <c r="L247" s="510"/>
      <c r="O247" s="8" t="s">
        <v>214</v>
      </c>
      <c r="P247" s="8" t="s">
        <v>273</v>
      </c>
    </row>
    <row r="248" spans="1:19" s="27" customFormat="1" x14ac:dyDescent="0.25">
      <c r="A248" s="61"/>
      <c r="B248" s="71"/>
      <c r="C248" s="56"/>
      <c r="D248" s="56"/>
      <c r="E248" s="56"/>
      <c r="F248" s="56"/>
      <c r="G248" s="56"/>
      <c r="H248" s="56"/>
      <c r="I248" s="56"/>
      <c r="J248" s="56"/>
      <c r="K248" s="56"/>
      <c r="L248" s="62"/>
      <c r="O248" s="8"/>
      <c r="P248" s="8"/>
    </row>
    <row r="249" spans="1:19" s="9" customFormat="1" x14ac:dyDescent="0.25">
      <c r="A249" s="6"/>
      <c r="B249" s="524"/>
      <c r="C249" s="525"/>
      <c r="D249" s="525"/>
      <c r="E249" s="525"/>
      <c r="F249" s="525"/>
      <c r="G249" s="525"/>
      <c r="H249" s="525"/>
      <c r="I249" s="525"/>
      <c r="J249" s="525"/>
      <c r="K249" s="525"/>
      <c r="L249" s="526"/>
      <c r="M249" s="27"/>
    </row>
    <row r="250" spans="1:19" s="9" customFormat="1" x14ac:dyDescent="0.25">
      <c r="A250" s="6"/>
      <c r="B250" s="524"/>
      <c r="C250" s="525"/>
      <c r="D250" s="525"/>
      <c r="E250" s="525"/>
      <c r="F250" s="525"/>
      <c r="G250" s="525"/>
      <c r="H250" s="525"/>
      <c r="I250" s="525"/>
      <c r="J250" s="525"/>
      <c r="K250" s="525"/>
      <c r="L250" s="526"/>
      <c r="M250" s="27"/>
    </row>
    <row r="251" spans="1:19" s="9" customFormat="1" x14ac:dyDescent="0.25">
      <c r="A251" s="6"/>
      <c r="B251" s="524"/>
      <c r="C251" s="525"/>
      <c r="D251" s="525"/>
      <c r="E251" s="525"/>
      <c r="F251" s="525"/>
      <c r="G251" s="525"/>
      <c r="H251" s="525"/>
      <c r="I251" s="525"/>
      <c r="J251" s="525"/>
      <c r="K251" s="525"/>
      <c r="L251" s="526"/>
      <c r="M251" s="27"/>
    </row>
    <row r="252" spans="1:19" s="9" customFormat="1" x14ac:dyDescent="0.25">
      <c r="A252" s="6"/>
      <c r="B252" s="524"/>
      <c r="C252" s="525"/>
      <c r="D252" s="525"/>
      <c r="E252" s="525"/>
      <c r="F252" s="525"/>
      <c r="G252" s="525"/>
      <c r="H252" s="525"/>
      <c r="I252" s="525"/>
      <c r="J252" s="525"/>
      <c r="K252" s="525"/>
      <c r="L252" s="526"/>
      <c r="M252" s="27"/>
    </row>
    <row r="253" spans="1:19" s="9" customFormat="1" x14ac:dyDescent="0.25">
      <c r="A253" s="6"/>
      <c r="B253" s="524"/>
      <c r="C253" s="525"/>
      <c r="D253" s="525"/>
      <c r="E253" s="525"/>
      <c r="F253" s="525"/>
      <c r="G253" s="525"/>
      <c r="H253" s="525"/>
      <c r="I253" s="525"/>
      <c r="J253" s="525"/>
      <c r="K253" s="525"/>
      <c r="L253" s="526"/>
      <c r="M253" s="27"/>
    </row>
    <row r="254" spans="1:19" s="9" customFormat="1" x14ac:dyDescent="0.25">
      <c r="A254" s="6"/>
      <c r="B254" s="524"/>
      <c r="C254" s="525"/>
      <c r="D254" s="525"/>
      <c r="E254" s="525"/>
      <c r="F254" s="525"/>
      <c r="G254" s="525"/>
      <c r="H254" s="525"/>
      <c r="I254" s="525"/>
      <c r="J254" s="525"/>
      <c r="K254" s="525"/>
      <c r="L254" s="526"/>
      <c r="M254" s="27"/>
    </row>
    <row r="255" spans="1:19" s="9" customFormat="1" x14ac:dyDescent="0.25">
      <c r="A255" s="6"/>
      <c r="B255" s="524"/>
      <c r="C255" s="525"/>
      <c r="D255" s="525"/>
      <c r="E255" s="525"/>
      <c r="F255" s="525"/>
      <c r="G255" s="525"/>
      <c r="H255" s="525"/>
      <c r="I255" s="525"/>
      <c r="J255" s="525"/>
      <c r="K255" s="525"/>
      <c r="L255" s="526"/>
      <c r="M255" s="27"/>
    </row>
    <row r="256" spans="1:19" s="9" customFormat="1" x14ac:dyDescent="0.25">
      <c r="A256" s="6"/>
      <c r="B256" s="524"/>
      <c r="C256" s="525"/>
      <c r="D256" s="525"/>
      <c r="E256" s="525"/>
      <c r="F256" s="525"/>
      <c r="G256" s="525"/>
      <c r="H256" s="525"/>
      <c r="I256" s="525"/>
      <c r="J256" s="525"/>
      <c r="K256" s="525"/>
      <c r="L256" s="526"/>
      <c r="M256" s="27"/>
    </row>
    <row r="257" spans="1:18" s="27" customFormat="1" x14ac:dyDescent="0.25">
      <c r="A257" s="61"/>
      <c r="B257" s="72"/>
      <c r="C257" s="73"/>
      <c r="D257" s="73"/>
      <c r="E257" s="73"/>
      <c r="F257" s="73"/>
      <c r="G257" s="73"/>
      <c r="H257" s="73"/>
      <c r="I257" s="73"/>
      <c r="J257" s="73"/>
      <c r="K257" s="73"/>
      <c r="L257" s="74"/>
      <c r="O257" s="8"/>
      <c r="P257" s="8"/>
    </row>
    <row r="258" spans="1:18" s="9" customFormat="1" x14ac:dyDescent="0.25">
      <c r="A258" s="6"/>
      <c r="B258" s="505" t="s">
        <v>252</v>
      </c>
      <c r="C258" s="506"/>
      <c r="D258" s="506"/>
      <c r="E258" s="506"/>
      <c r="F258" s="506"/>
      <c r="G258" s="506"/>
      <c r="H258" s="506"/>
      <c r="I258" s="506"/>
      <c r="J258" s="506"/>
      <c r="K258" s="506"/>
      <c r="L258" s="507"/>
      <c r="M258" s="47"/>
    </row>
    <row r="259" spans="1:18" s="27" customFormat="1" x14ac:dyDescent="0.25">
      <c r="A259" s="61"/>
      <c r="B259" s="71"/>
      <c r="C259" s="56"/>
      <c r="D259" s="56"/>
      <c r="E259" s="56"/>
      <c r="F259" s="56"/>
      <c r="G259" s="56"/>
      <c r="H259" s="56"/>
      <c r="I259" s="56"/>
      <c r="J259" s="56"/>
      <c r="K259" s="56"/>
      <c r="L259" s="62"/>
      <c r="O259" s="8"/>
      <c r="P259" s="8"/>
    </row>
    <row r="260" spans="1:18" s="27" customFormat="1" x14ac:dyDescent="0.25">
      <c r="A260" s="61"/>
      <c r="B260" s="377" t="str">
        <f>IF(Intro!$G$21="English",O260,P260)</f>
        <v>Les marchandises produites au Canada et les marchandises importées des pays énumérés ci-dessous sont-elles physiquement (ou fonctionnellement) interchangeables pour les mêmes types d'utilisations ou d'applications?</v>
      </c>
      <c r="C260" s="378"/>
      <c r="D260" s="378"/>
      <c r="E260" s="378"/>
      <c r="F260" s="378"/>
      <c r="G260" s="378"/>
      <c r="H260" s="378"/>
      <c r="I260" s="378"/>
      <c r="J260" s="378"/>
      <c r="K260" s="378"/>
      <c r="L260" s="379"/>
      <c r="O260" s="8" t="s">
        <v>147</v>
      </c>
      <c r="P260" s="8" t="s">
        <v>316</v>
      </c>
    </row>
    <row r="261" spans="1:18" s="27" customFormat="1" x14ac:dyDescent="0.25">
      <c r="A261" s="61"/>
      <c r="B261" s="377"/>
      <c r="C261" s="378"/>
      <c r="D261" s="378"/>
      <c r="E261" s="378"/>
      <c r="F261" s="378"/>
      <c r="G261" s="378"/>
      <c r="H261" s="378"/>
      <c r="I261" s="378"/>
      <c r="J261" s="378"/>
      <c r="K261" s="378"/>
      <c r="L261" s="379"/>
    </row>
    <row r="262" spans="1:18" s="27" customFormat="1" x14ac:dyDescent="0.25">
      <c r="A262" s="61"/>
      <c r="B262" s="71"/>
      <c r="C262" s="56"/>
      <c r="D262" s="56"/>
      <c r="E262" s="56"/>
      <c r="F262" s="56"/>
      <c r="G262" s="56"/>
      <c r="H262" s="56"/>
      <c r="I262" s="56"/>
      <c r="J262" s="56"/>
      <c r="K262" s="56"/>
      <c r="L262" s="62"/>
      <c r="O262" s="27" t="s">
        <v>362</v>
      </c>
      <c r="P262" s="27" t="s">
        <v>409</v>
      </c>
    </row>
    <row r="263" spans="1:18" s="27" customFormat="1" x14ac:dyDescent="0.25">
      <c r="A263" s="61"/>
      <c r="B263" s="71"/>
      <c r="C263" s="56"/>
      <c r="D263" s="90" t="str">
        <f>IF(Intro!$G$21="English",O262,P262)</f>
        <v>Sélectionnez</v>
      </c>
      <c r="E263" s="542" t="str">
        <f>IF(Intro!$G$21="English",O263,P263)</f>
        <v>Si "Jamais", donnez plus de détails.</v>
      </c>
      <c r="F263" s="543"/>
      <c r="G263" s="543"/>
      <c r="H263" s="543"/>
      <c r="I263" s="543"/>
      <c r="J263" s="543"/>
      <c r="K263" s="543"/>
      <c r="L263" s="543"/>
      <c r="O263" s="8" t="s">
        <v>128</v>
      </c>
      <c r="P263" s="8" t="s">
        <v>129</v>
      </c>
    </row>
    <row r="264" spans="1:18" s="27" customFormat="1" ht="114" customHeight="1" x14ac:dyDescent="0.25">
      <c r="A264" s="61"/>
      <c r="B264" s="495" t="str">
        <f>IF(Intro!$G$21="English",O264,P264)</f>
        <v>Gluten de blé I</v>
      </c>
      <c r="C264" s="497"/>
      <c r="D264" s="116"/>
      <c r="E264" s="513"/>
      <c r="F264" s="514"/>
      <c r="G264" s="514"/>
      <c r="H264" s="514"/>
      <c r="I264" s="514"/>
      <c r="J264" s="514"/>
      <c r="K264" s="514"/>
      <c r="L264" s="515"/>
      <c r="O264" s="8" t="str">
        <f>Variables!B30</f>
        <v>Wheat Gluten I</v>
      </c>
      <c r="P264" s="8" t="str">
        <f>Variables!C30</f>
        <v>Gluten de blé I</v>
      </c>
    </row>
    <row r="265" spans="1:18" s="27" customFormat="1" ht="114" customHeight="1" x14ac:dyDescent="0.25">
      <c r="A265" s="61"/>
      <c r="B265" s="495" t="str">
        <f>IF(Intro!$G$21="English",O265,P265)</f>
        <v>République d'Italie</v>
      </c>
      <c r="C265" s="497"/>
      <c r="D265" s="116"/>
      <c r="E265" s="513"/>
      <c r="F265" s="514"/>
      <c r="G265" s="514"/>
      <c r="H265" s="514"/>
      <c r="I265" s="514"/>
      <c r="J265" s="514"/>
      <c r="K265" s="514"/>
      <c r="L265" s="515"/>
      <c r="O265" s="8" t="str">
        <f>Variables!B31</f>
        <v>Republic of Italy</v>
      </c>
      <c r="P265" s="8" t="str">
        <f>Variables!C31</f>
        <v>République d'Italie</v>
      </c>
    </row>
    <row r="266" spans="1:18" s="27" customFormat="1" ht="114" customHeight="1" x14ac:dyDescent="0.25">
      <c r="A266" s="61"/>
      <c r="B266" s="495" t="str">
        <f>IF(Intro!$G$21="English",O266,P266)</f>
        <v>Royaume-Uni</v>
      </c>
      <c r="C266" s="497"/>
      <c r="D266" s="116"/>
      <c r="E266" s="513"/>
      <c r="F266" s="514"/>
      <c r="G266" s="514"/>
      <c r="H266" s="514"/>
      <c r="I266" s="514"/>
      <c r="J266" s="514"/>
      <c r="K266" s="514"/>
      <c r="L266" s="515"/>
      <c r="O266" s="8" t="str">
        <f>Variables!B32</f>
        <v>United Kingdom</v>
      </c>
      <c r="P266" s="8" t="str">
        <f>Variables!C32</f>
        <v>Royaume-Uni</v>
      </c>
    </row>
    <row r="267" spans="1:18" s="27" customFormat="1" ht="114" customHeight="1" x14ac:dyDescent="0.25">
      <c r="A267" s="61"/>
      <c r="B267" s="495" t="str">
        <f>IF(Intro!$G$21="English",O267,P267)</f>
        <v>Pologne</v>
      </c>
      <c r="C267" s="497"/>
      <c r="D267" s="116"/>
      <c r="E267" s="513"/>
      <c r="F267" s="514"/>
      <c r="G267" s="514"/>
      <c r="H267" s="514"/>
      <c r="I267" s="514"/>
      <c r="J267" s="514"/>
      <c r="K267" s="514"/>
      <c r="L267" s="515"/>
      <c r="O267" s="8" t="str">
        <f>Variables!B33</f>
        <v>Poland</v>
      </c>
      <c r="P267" s="8" t="str">
        <f>Variables!C33</f>
        <v>Pologne</v>
      </c>
    </row>
    <row r="268" spans="1:18" s="27" customFormat="1" ht="114" customHeight="1" x14ac:dyDescent="0.25">
      <c r="A268" s="61"/>
      <c r="B268" s="495" t="str">
        <f>IF(Intro!$G$21="English",O268,P268)</f>
        <v>États-Unis d'Amérique</v>
      </c>
      <c r="C268" s="497"/>
      <c r="D268" s="116"/>
      <c r="E268" s="513"/>
      <c r="F268" s="514"/>
      <c r="G268" s="514"/>
      <c r="H268" s="514"/>
      <c r="I268" s="514"/>
      <c r="J268" s="514"/>
      <c r="K268" s="514"/>
      <c r="L268" s="515"/>
      <c r="O268" s="8" t="str">
        <f>Variables!B34</f>
        <v>United States of America</v>
      </c>
      <c r="P268" s="8" t="str">
        <f>Variables!C34</f>
        <v>États-Unis d'Amérique</v>
      </c>
    </row>
    <row r="269" spans="1:18" s="27" customFormat="1" ht="114" customHeight="1" x14ac:dyDescent="0.25">
      <c r="A269" s="61"/>
      <c r="B269" s="144" t="str">
        <f>IF(Intro!$G$21="English",O269,P269)</f>
        <v xml:space="preserve">Autres Pays  </v>
      </c>
      <c r="C269" s="145"/>
      <c r="D269" s="116"/>
      <c r="E269" s="146"/>
      <c r="F269" s="146"/>
      <c r="G269" s="146"/>
      <c r="H269" s="146"/>
      <c r="I269" s="146"/>
      <c r="J269" s="146"/>
      <c r="K269" s="146"/>
      <c r="L269" s="147"/>
      <c r="O269" s="8" t="s">
        <v>523</v>
      </c>
      <c r="P269" s="8" t="s">
        <v>509</v>
      </c>
    </row>
    <row r="270" spans="1:18" s="27" customFormat="1" ht="28.5" customHeight="1" x14ac:dyDescent="0.25">
      <c r="A270" s="61"/>
      <c r="B270" s="495" t="str">
        <f>IF(Intro!$G$21="English",O270,P270)</f>
        <v>Autres pays incluent :</v>
      </c>
      <c r="C270" s="497"/>
      <c r="D270" s="492"/>
      <c r="E270" s="493"/>
      <c r="F270" s="493"/>
      <c r="G270" s="493"/>
      <c r="H270" s="493"/>
      <c r="I270" s="493"/>
      <c r="J270" s="493"/>
      <c r="K270" s="493"/>
      <c r="L270" s="494"/>
      <c r="O270" s="8" t="s">
        <v>291</v>
      </c>
      <c r="P270" s="8" t="s">
        <v>292</v>
      </c>
    </row>
    <row r="271" spans="1:18" s="27" customFormat="1" x14ac:dyDescent="0.25">
      <c r="A271" s="61"/>
      <c r="B271" s="72"/>
      <c r="C271" s="73"/>
      <c r="D271" s="73"/>
      <c r="E271" s="73"/>
      <c r="F271" s="73"/>
      <c r="G271" s="73"/>
      <c r="H271" s="73"/>
      <c r="I271" s="73"/>
      <c r="J271" s="73"/>
      <c r="K271" s="73"/>
      <c r="L271" s="74"/>
      <c r="O271" s="8"/>
      <c r="P271" s="8"/>
      <c r="Q271" s="8"/>
      <c r="R271" s="8"/>
    </row>
    <row r="272" spans="1:18" s="9" customFormat="1" x14ac:dyDescent="0.25">
      <c r="A272" s="6"/>
      <c r="B272" s="505" t="s">
        <v>253</v>
      </c>
      <c r="C272" s="506"/>
      <c r="D272" s="506"/>
      <c r="E272" s="506"/>
      <c r="F272" s="506"/>
      <c r="G272" s="506"/>
      <c r="H272" s="506"/>
      <c r="I272" s="506"/>
      <c r="J272" s="506"/>
      <c r="K272" s="506"/>
      <c r="L272" s="507"/>
      <c r="M272" s="47"/>
    </row>
    <row r="273" spans="1:18" s="27" customFormat="1" x14ac:dyDescent="0.25">
      <c r="A273" s="61"/>
      <c r="B273" s="71"/>
      <c r="C273" s="56"/>
      <c r="D273" s="56"/>
      <c r="E273" s="56"/>
      <c r="F273" s="56"/>
      <c r="G273" s="56"/>
      <c r="H273" s="56"/>
      <c r="I273" s="56"/>
      <c r="J273" s="56"/>
      <c r="K273" s="56"/>
      <c r="L273" s="62"/>
      <c r="O273" s="8"/>
      <c r="P273" s="8"/>
    </row>
    <row r="274" spans="1:18" s="27" customFormat="1" x14ac:dyDescent="0.25">
      <c r="A274" s="61"/>
      <c r="B274" s="508" t="str">
        <f>IF(Intro!$G$21="English",O274,P274)</f>
        <v>Quel est le délai de livraison typique pour les marchandises, soit du moment où une commande est passée à la date de livraison à votre établissement?</v>
      </c>
      <c r="C274" s="509"/>
      <c r="D274" s="509"/>
      <c r="E274" s="509"/>
      <c r="F274" s="509"/>
      <c r="G274" s="509"/>
      <c r="H274" s="509"/>
      <c r="I274" s="509"/>
      <c r="J274" s="509"/>
      <c r="K274" s="509"/>
      <c r="L274" s="510"/>
      <c r="O274" s="47" t="s">
        <v>103</v>
      </c>
      <c r="P274" s="47" t="s">
        <v>104</v>
      </c>
    </row>
    <row r="275" spans="1:18" s="27" customFormat="1" x14ac:dyDescent="0.25">
      <c r="A275" s="61"/>
      <c r="B275" s="71"/>
      <c r="C275" s="56"/>
      <c r="D275" s="56"/>
      <c r="E275" s="56"/>
      <c r="F275" s="56"/>
      <c r="G275" s="56"/>
      <c r="H275" s="56"/>
      <c r="I275" s="56"/>
      <c r="J275" s="56"/>
      <c r="K275" s="56"/>
      <c r="L275" s="62"/>
      <c r="O275" s="8" t="s">
        <v>205</v>
      </c>
      <c r="P275" s="8" t="s">
        <v>403</v>
      </c>
      <c r="Q275" s="8"/>
      <c r="R275" s="8"/>
    </row>
    <row r="276" spans="1:18" s="27" customFormat="1" x14ac:dyDescent="0.25">
      <c r="A276" s="61"/>
      <c r="B276" s="521"/>
      <c r="C276" s="522"/>
      <c r="D276" s="522"/>
      <c r="E276" s="523"/>
      <c r="F276" s="511" t="str">
        <f>IF(Intro!$G$21="English",O275,P275)</f>
        <v>Nombre de jours minimum</v>
      </c>
      <c r="G276" s="511"/>
      <c r="H276" s="511" t="str">
        <f>IF(Intro!$G$21="English",O276,P276)</f>
        <v>Nombre de jours maximum</v>
      </c>
      <c r="I276" s="511"/>
      <c r="J276" s="511" t="str">
        <f>IF(Intro!$G$21="English",Variables!B59,Variables!C59)</f>
        <v>Je ne sais pas</v>
      </c>
      <c r="K276" s="511"/>
      <c r="L276" s="63"/>
      <c r="O276" s="8" t="s">
        <v>206</v>
      </c>
      <c r="P276" s="8" t="s">
        <v>404</v>
      </c>
      <c r="Q276" s="8"/>
      <c r="R276" s="8"/>
    </row>
    <row r="277" spans="1:18" s="27" customFormat="1" ht="28.5" customHeight="1" x14ac:dyDescent="0.25">
      <c r="A277" s="61"/>
      <c r="B277" s="516" t="str">
        <f>IF(Intro!$G$21="English",O277,P277)</f>
        <v>Achats de marchandises produites au pays auprès de producteurs nationaux</v>
      </c>
      <c r="C277" s="348"/>
      <c r="D277" s="348"/>
      <c r="E277" s="349"/>
      <c r="F277" s="501"/>
      <c r="G277" s="502"/>
      <c r="H277" s="501"/>
      <c r="I277" s="502"/>
      <c r="J277" s="501"/>
      <c r="K277" s="502"/>
      <c r="L277" s="63"/>
      <c r="O277" s="8" t="s">
        <v>207</v>
      </c>
      <c r="P277" s="8" t="s">
        <v>208</v>
      </c>
      <c r="Q277" s="8"/>
      <c r="R277" s="8"/>
    </row>
    <row r="278" spans="1:18" s="27" customFormat="1" ht="28.5" customHeight="1" x14ac:dyDescent="0.25">
      <c r="A278" s="61"/>
      <c r="B278" s="516" t="str">
        <f>IF(Intro!$G$21="English",O278,P278)</f>
        <v>Achats de marchandises produites au pays auprès de distributeurs</v>
      </c>
      <c r="C278" s="348"/>
      <c r="D278" s="348"/>
      <c r="E278" s="349"/>
      <c r="F278" s="501"/>
      <c r="G278" s="502"/>
      <c r="H278" s="501"/>
      <c r="I278" s="502"/>
      <c r="J278" s="501"/>
      <c r="K278" s="502"/>
      <c r="L278" s="63"/>
      <c r="O278" s="8" t="s">
        <v>209</v>
      </c>
      <c r="P278" s="8" t="s">
        <v>210</v>
      </c>
      <c r="Q278" s="8"/>
      <c r="R278" s="8"/>
    </row>
    <row r="279" spans="1:18" s="27" customFormat="1" x14ac:dyDescent="0.25">
      <c r="A279" s="61"/>
      <c r="B279" s="517" t="str">
        <f>IF(Intro!$G$21="English",O279,P279)</f>
        <v>Achats de marchandises importées auprès de distributeurs</v>
      </c>
      <c r="C279" s="518"/>
      <c r="D279" s="518"/>
      <c r="E279" s="518"/>
      <c r="F279" s="518"/>
      <c r="G279" s="518"/>
      <c r="H279" s="518"/>
      <c r="I279" s="518"/>
      <c r="J279" s="518"/>
      <c r="K279" s="518"/>
      <c r="L279" s="63"/>
      <c r="M279" s="120"/>
      <c r="O279" s="8" t="s">
        <v>212</v>
      </c>
      <c r="P279" s="8" t="s">
        <v>211</v>
      </c>
      <c r="Q279" s="8"/>
      <c r="R279" s="8"/>
    </row>
    <row r="280" spans="1:18" s="27" customFormat="1" ht="28.5" customHeight="1" x14ac:dyDescent="0.25">
      <c r="A280"/>
      <c r="B280" s="516" t="str">
        <f>IF(Intro!$G$21="English",O280,P280)</f>
        <v>Gluten de blé I</v>
      </c>
      <c r="C280" s="348"/>
      <c r="D280" s="348"/>
      <c r="E280" s="349"/>
      <c r="F280" s="501"/>
      <c r="G280" s="502"/>
      <c r="H280" s="501"/>
      <c r="I280" s="502"/>
      <c r="J280" s="501"/>
      <c r="K280" s="502"/>
      <c r="L280" s="63"/>
      <c r="M280" s="120"/>
      <c r="O280" s="27" t="str">
        <f>Variables!B30</f>
        <v>Wheat Gluten I</v>
      </c>
      <c r="P280" s="8" t="str">
        <f>Variables!C30</f>
        <v>Gluten de blé I</v>
      </c>
      <c r="Q280" s="8"/>
    </row>
    <row r="281" spans="1:18" s="27" customFormat="1" ht="28.5" customHeight="1" x14ac:dyDescent="0.25">
      <c r="B281" s="516" t="str">
        <f>IF(Intro!$G$21="English",O281,P281)</f>
        <v>République d'Italie</v>
      </c>
      <c r="C281" s="348"/>
      <c r="D281" s="348"/>
      <c r="E281" s="349"/>
      <c r="F281" s="501"/>
      <c r="G281" s="502"/>
      <c r="H281" s="501"/>
      <c r="I281" s="502"/>
      <c r="J281" s="501"/>
      <c r="K281" s="502"/>
      <c r="L281" s="63"/>
      <c r="M281" s="120"/>
      <c r="O281" s="27" t="str">
        <f>Variables!B31</f>
        <v>Republic of Italy</v>
      </c>
      <c r="P281" s="8" t="str">
        <f>Variables!C31</f>
        <v>République d'Italie</v>
      </c>
      <c r="Q281" s="8"/>
    </row>
    <row r="282" spans="1:18" s="27" customFormat="1" ht="28.5" customHeight="1" x14ac:dyDescent="0.25">
      <c r="B282" s="516" t="str">
        <f>IF(Intro!$G$21="English",O282,P282)</f>
        <v>Royaume-Uni</v>
      </c>
      <c r="C282" s="348"/>
      <c r="D282" s="348"/>
      <c r="E282" s="349"/>
      <c r="F282" s="501"/>
      <c r="G282" s="502"/>
      <c r="H282" s="501"/>
      <c r="I282" s="502"/>
      <c r="J282" s="501"/>
      <c r="K282" s="502"/>
      <c r="L282" s="63"/>
      <c r="M282" s="120"/>
      <c r="O282" s="27" t="str">
        <f>Variables!B32</f>
        <v>United Kingdom</v>
      </c>
      <c r="P282" s="8" t="str">
        <f>Variables!C32</f>
        <v>Royaume-Uni</v>
      </c>
      <c r="Q282" s="8"/>
    </row>
    <row r="283" spans="1:18" s="27" customFormat="1" ht="28.5" customHeight="1" x14ac:dyDescent="0.25">
      <c r="B283" s="516" t="str">
        <f>IF(Intro!$G$21="English",O283,P283)</f>
        <v>Pologne</v>
      </c>
      <c r="C283" s="348"/>
      <c r="D283" s="348"/>
      <c r="E283" s="349"/>
      <c r="F283" s="501"/>
      <c r="G283" s="502"/>
      <c r="H283" s="501"/>
      <c r="I283" s="502"/>
      <c r="J283" s="501"/>
      <c r="K283" s="502"/>
      <c r="L283" s="63"/>
      <c r="M283" s="120"/>
      <c r="O283" s="27" t="str">
        <f>Variables!B33</f>
        <v>Poland</v>
      </c>
      <c r="P283" s="8" t="str">
        <f>Variables!C33</f>
        <v>Pologne</v>
      </c>
      <c r="Q283" s="8"/>
    </row>
    <row r="284" spans="1:18" s="27" customFormat="1" ht="28.5" customHeight="1" x14ac:dyDescent="0.25">
      <c r="B284" s="516" t="str">
        <f>IF(Intro!$G$21="English",O284,P284)</f>
        <v>États-Unis d'Amérique</v>
      </c>
      <c r="C284" s="348"/>
      <c r="D284" s="348"/>
      <c r="E284" s="349"/>
      <c r="F284" s="501"/>
      <c r="G284" s="502"/>
      <c r="H284" s="501"/>
      <c r="I284" s="502"/>
      <c r="J284" s="501"/>
      <c r="K284" s="502"/>
      <c r="L284" s="63"/>
      <c r="M284" s="120"/>
      <c r="O284" s="27" t="str">
        <f>Variables!B34</f>
        <v>United States of America</v>
      </c>
      <c r="P284" s="8" t="str">
        <f>Variables!C34</f>
        <v>États-Unis d'Amérique</v>
      </c>
      <c r="Q284" s="8"/>
    </row>
    <row r="285" spans="1:18" s="27" customFormat="1" ht="28.5" customHeight="1" x14ac:dyDescent="0.25">
      <c r="B285" s="516" t="str">
        <f>+IF(Intro!$G$21="English",O285,P285)</f>
        <v xml:space="preserve">Autres pays </v>
      </c>
      <c r="C285" s="348"/>
      <c r="D285" s="348"/>
      <c r="E285" s="349"/>
      <c r="F285" s="501"/>
      <c r="G285" s="502"/>
      <c r="H285" s="501"/>
      <c r="I285" s="502"/>
      <c r="J285" s="503"/>
      <c r="K285" s="502"/>
      <c r="L285" s="63"/>
      <c r="M285" s="120"/>
      <c r="O285" s="27" t="s">
        <v>261</v>
      </c>
      <c r="P285" s="8" t="s">
        <v>510</v>
      </c>
      <c r="Q285" s="8"/>
    </row>
    <row r="286" spans="1:18" s="27" customFormat="1" ht="57" customHeight="1" x14ac:dyDescent="0.25">
      <c r="A286" s="61"/>
      <c r="B286" s="516" t="str">
        <f>IF(Intro!$G$21="English",O286,P286)</f>
        <v>Autres pays incluent :</v>
      </c>
      <c r="C286" s="348"/>
      <c r="D286" s="348"/>
      <c r="E286" s="349"/>
      <c r="F286" s="567"/>
      <c r="G286" s="568"/>
      <c r="H286" s="568"/>
      <c r="I286" s="568"/>
      <c r="J286" s="568"/>
      <c r="K286" s="569"/>
      <c r="L286" s="63"/>
      <c r="M286" s="120"/>
      <c r="O286" s="8" t="s">
        <v>291</v>
      </c>
      <c r="P286" s="8" t="s">
        <v>292</v>
      </c>
    </row>
    <row r="287" spans="1:18" s="27" customFormat="1" x14ac:dyDescent="0.25">
      <c r="A287" s="61"/>
      <c r="B287" s="519" t="str">
        <f>IF(Intro!$G$21="English",O287,P287)</f>
        <v>Achats de marchandises pour lesquelles vous êtes l'importateur attitré aux fins de douanes</v>
      </c>
      <c r="C287" s="520"/>
      <c r="D287" s="520"/>
      <c r="E287" s="520"/>
      <c r="F287" s="520"/>
      <c r="G287" s="520"/>
      <c r="H287" s="520"/>
      <c r="I287" s="520"/>
      <c r="J287" s="520"/>
      <c r="K287" s="520"/>
      <c r="L287" s="63"/>
      <c r="O287" s="8" t="s">
        <v>213</v>
      </c>
      <c r="P287" s="8" t="s">
        <v>396</v>
      </c>
      <c r="Q287" s="8"/>
      <c r="R287" s="8"/>
    </row>
    <row r="288" spans="1:18" s="27" customFormat="1" ht="28.5" customHeight="1" x14ac:dyDescent="0.25">
      <c r="A288" s="61"/>
      <c r="B288" s="516" t="str">
        <f>B280</f>
        <v>Gluten de blé I</v>
      </c>
      <c r="C288" s="348"/>
      <c r="D288" s="348"/>
      <c r="E288" s="349"/>
      <c r="F288" s="501"/>
      <c r="G288" s="502"/>
      <c r="H288" s="501"/>
      <c r="I288" s="502"/>
      <c r="J288" s="501"/>
      <c r="K288" s="502"/>
      <c r="L288" s="63"/>
      <c r="O288" s="8"/>
      <c r="P288" s="8"/>
    </row>
    <row r="289" spans="1:16" s="27" customFormat="1" ht="28.5" customHeight="1" x14ac:dyDescent="0.25">
      <c r="A289" s="61"/>
      <c r="B289" s="516" t="str">
        <f>B281</f>
        <v>République d'Italie</v>
      </c>
      <c r="C289" s="348"/>
      <c r="D289" s="348"/>
      <c r="E289" s="349"/>
      <c r="F289" s="501"/>
      <c r="G289" s="502"/>
      <c r="H289" s="501"/>
      <c r="I289" s="502"/>
      <c r="J289" s="501"/>
      <c r="K289" s="502"/>
      <c r="L289" s="63"/>
      <c r="O289" s="8"/>
      <c r="P289" s="8"/>
    </row>
    <row r="290" spans="1:16" s="27" customFormat="1" ht="28.5" customHeight="1" x14ac:dyDescent="0.25">
      <c r="A290" s="61"/>
      <c r="B290" s="516" t="str">
        <f>B282</f>
        <v>Royaume-Uni</v>
      </c>
      <c r="C290" s="348"/>
      <c r="D290" s="348"/>
      <c r="E290" s="349"/>
      <c r="F290" s="501"/>
      <c r="G290" s="502"/>
      <c r="H290" s="501"/>
      <c r="I290" s="502"/>
      <c r="J290" s="501"/>
      <c r="K290" s="502"/>
      <c r="L290" s="63"/>
      <c r="O290" s="8"/>
      <c r="P290" s="8"/>
    </row>
    <row r="291" spans="1:16" s="27" customFormat="1" ht="28.5" customHeight="1" x14ac:dyDescent="0.25">
      <c r="A291" s="61"/>
      <c r="B291" s="516" t="str">
        <f t="shared" ref="B291" si="0">B283</f>
        <v>Pologne</v>
      </c>
      <c r="C291" s="348"/>
      <c r="D291" s="348"/>
      <c r="E291" s="349"/>
      <c r="F291" s="501"/>
      <c r="G291" s="502"/>
      <c r="H291" s="501"/>
      <c r="I291" s="502"/>
      <c r="J291" s="501"/>
      <c r="K291" s="502"/>
      <c r="L291" s="63"/>
      <c r="O291" s="8"/>
      <c r="P291" s="8"/>
    </row>
    <row r="292" spans="1:16" s="27" customFormat="1" ht="28.5" customHeight="1" x14ac:dyDescent="0.25">
      <c r="A292" s="61"/>
      <c r="B292" s="516" t="str">
        <f>B284</f>
        <v>États-Unis d'Amérique</v>
      </c>
      <c r="C292" s="348"/>
      <c r="D292" s="348"/>
      <c r="E292" s="349"/>
      <c r="F292" s="501"/>
      <c r="G292" s="502"/>
      <c r="H292" s="501"/>
      <c r="I292" s="502"/>
      <c r="J292" s="501"/>
      <c r="K292" s="502"/>
      <c r="L292" s="63"/>
      <c r="O292" s="8"/>
      <c r="P292" s="8"/>
    </row>
    <row r="293" spans="1:16" s="27" customFormat="1" ht="28.5" customHeight="1" x14ac:dyDescent="0.25">
      <c r="A293" s="61"/>
      <c r="B293" s="516" t="str">
        <f>+IF(Intro!$G$21="English",O293,P293)</f>
        <v>Autres Pays</v>
      </c>
      <c r="C293" s="348"/>
      <c r="D293" s="348"/>
      <c r="E293" s="349"/>
      <c r="F293" s="501"/>
      <c r="G293" s="502"/>
      <c r="H293" s="501"/>
      <c r="I293" s="502"/>
      <c r="J293" s="503"/>
      <c r="K293" s="502"/>
      <c r="L293" s="63"/>
      <c r="O293" s="8" t="s">
        <v>507</v>
      </c>
      <c r="P293" s="8" t="s">
        <v>524</v>
      </c>
    </row>
    <row r="294" spans="1:16" s="27" customFormat="1" ht="57" customHeight="1" x14ac:dyDescent="0.25">
      <c r="A294" s="61"/>
      <c r="B294" s="516" t="str">
        <f>B286</f>
        <v>Autres pays incluent :</v>
      </c>
      <c r="C294" s="348"/>
      <c r="D294" s="348"/>
      <c r="E294" s="349"/>
      <c r="F294" s="567"/>
      <c r="G294" s="568"/>
      <c r="H294" s="568"/>
      <c r="I294" s="568"/>
      <c r="J294" s="568"/>
      <c r="K294" s="569"/>
      <c r="L294" s="63"/>
      <c r="O294" s="8"/>
      <c r="P294" s="8"/>
    </row>
    <row r="295" spans="1:16" s="27" customFormat="1" x14ac:dyDescent="0.25">
      <c r="A295" s="61"/>
      <c r="B295" s="72"/>
      <c r="C295" s="73"/>
      <c r="D295" s="73"/>
      <c r="E295" s="73"/>
      <c r="F295" s="73"/>
      <c r="G295" s="73"/>
      <c r="H295" s="73"/>
      <c r="I295" s="73"/>
      <c r="J295" s="73"/>
      <c r="K295" s="73"/>
      <c r="L295" s="74"/>
      <c r="O295" s="8"/>
      <c r="P295" s="8"/>
    </row>
    <row r="296" spans="1:16" s="9" customFormat="1" x14ac:dyDescent="0.25">
      <c r="A296" s="6"/>
      <c r="B296" s="505" t="s">
        <v>127</v>
      </c>
      <c r="C296" s="506"/>
      <c r="D296" s="506"/>
      <c r="E296" s="506"/>
      <c r="F296" s="506"/>
      <c r="G296" s="506"/>
      <c r="H296" s="506"/>
      <c r="I296" s="506"/>
      <c r="J296" s="506"/>
      <c r="K296" s="506"/>
      <c r="L296" s="507"/>
      <c r="M296" s="47"/>
    </row>
    <row r="297" spans="1:16" s="27" customFormat="1" x14ac:dyDescent="0.25">
      <c r="A297" s="61"/>
      <c r="B297" s="71"/>
      <c r="C297" s="56"/>
      <c r="D297" s="56"/>
      <c r="E297" s="56"/>
      <c r="F297" s="56"/>
      <c r="G297" s="56"/>
      <c r="H297" s="56"/>
      <c r="I297" s="56"/>
      <c r="J297" s="56"/>
      <c r="K297" s="56"/>
      <c r="L297" s="62"/>
      <c r="O297" s="8"/>
      <c r="P297" s="8"/>
    </row>
    <row r="298" spans="1:16" s="27" customFormat="1" x14ac:dyDescent="0.25">
      <c r="A298" s="61"/>
      <c r="B298" s="508" t="str">
        <f>IF(Intro!$G$21="English",O298,P298)</f>
        <v>Comparez les marchandises produites au Canada à celles qui sont produites par Gluten de blé I en fonction des facteurs mentionnés dans le tableau ci-dessous.</v>
      </c>
      <c r="C298" s="509"/>
      <c r="D298" s="509"/>
      <c r="E298" s="509"/>
      <c r="F298" s="509"/>
      <c r="G298" s="509"/>
      <c r="H298" s="509"/>
      <c r="I298" s="509"/>
      <c r="J298" s="509"/>
      <c r="K298" s="509"/>
      <c r="L298" s="510"/>
      <c r="O298" s="47" t="str">
        <f>"Compare the goods produced in Canada and the goods produced in "&amp;Variables!B30&amp;" based on each of the factors identified in the table below. "</f>
        <v xml:space="preserve">Compare the goods produced in Canada and the goods produced in Wheat Gluten I based on each of the factors identified in the table below. </v>
      </c>
      <c r="P298" s="47" t="str">
        <f>"Comparez les marchandises produites au Canada à celles qui sont produites par "&amp;Variables!C30&amp;" en fonction des facteurs mentionnés dans le tableau ci-dessous."</f>
        <v>Comparez les marchandises produites au Canada à celles qui sont produites par Gluten de blé I en fonction des facteurs mentionnés dans le tableau ci-dessous.</v>
      </c>
    </row>
    <row r="299" spans="1:16" s="27" customFormat="1" x14ac:dyDescent="0.25">
      <c r="A299" s="61"/>
      <c r="B299" s="71"/>
      <c r="C299" s="56"/>
      <c r="D299" s="56"/>
      <c r="E299" s="56"/>
      <c r="F299" s="56"/>
      <c r="G299" s="56"/>
      <c r="H299" s="56"/>
      <c r="I299" s="56"/>
      <c r="J299" s="56"/>
      <c r="K299" s="56"/>
      <c r="L299" s="62"/>
      <c r="O299" s="8" t="s">
        <v>305</v>
      </c>
      <c r="P299" s="8" t="s">
        <v>306</v>
      </c>
    </row>
    <row r="300" spans="1:16" s="27" customFormat="1" x14ac:dyDescent="0.25">
      <c r="A300" s="61"/>
      <c r="B300" s="71"/>
      <c r="C300" s="56"/>
      <c r="D300" s="56"/>
      <c r="E300" s="511" t="str">
        <f>IF(Intro!$G$21="English",O299,P299)</f>
        <v>Comparabilité</v>
      </c>
      <c r="F300" s="511"/>
      <c r="G300" s="511"/>
      <c r="H300" s="511" t="str">
        <f>IF(Intro!$G$21="English",O300,P300)</f>
        <v>Si ce n’est pas comparable, expliquez pourquoi.</v>
      </c>
      <c r="I300" s="511"/>
      <c r="J300" s="511"/>
      <c r="K300" s="511"/>
      <c r="L300" s="512"/>
      <c r="O300" s="8" t="s">
        <v>220</v>
      </c>
      <c r="P300" s="8" t="s">
        <v>221</v>
      </c>
    </row>
    <row r="301" spans="1:16" s="27" customFormat="1" x14ac:dyDescent="0.25">
      <c r="A301" s="61"/>
      <c r="B301" s="71"/>
      <c r="C301" s="56"/>
      <c r="D301" s="56"/>
      <c r="E301" s="138"/>
      <c r="F301" s="139"/>
      <c r="G301" s="141"/>
      <c r="H301" s="138"/>
      <c r="I301" s="139"/>
      <c r="J301" s="139"/>
      <c r="K301" s="139"/>
      <c r="L301" s="140"/>
      <c r="O301" s="8"/>
      <c r="P301" s="8"/>
    </row>
    <row r="302" spans="1:16" s="27" customFormat="1" ht="45.75" customHeight="1" x14ac:dyDescent="0.25">
      <c r="A302" s="61"/>
      <c r="B302" s="495" t="str">
        <f>IF(Intro!$G$21="English",O302,P302)</f>
        <v>Qualité du produit</v>
      </c>
      <c r="C302" s="496"/>
      <c r="D302" s="497"/>
      <c r="E302" s="498"/>
      <c r="F302" s="499"/>
      <c r="G302" s="500"/>
      <c r="H302" s="492"/>
      <c r="I302" s="493"/>
      <c r="J302" s="493"/>
      <c r="K302" s="493"/>
      <c r="L302" s="494"/>
      <c r="O302" s="8" t="s">
        <v>65</v>
      </c>
      <c r="P302" s="8" t="s">
        <v>57</v>
      </c>
    </row>
    <row r="303" spans="1:16" s="27" customFormat="1" ht="48" customHeight="1" x14ac:dyDescent="0.25">
      <c r="A303" s="61"/>
      <c r="B303" s="495" t="str">
        <f>IF(Intro!$G$21="English",O303,P303)</f>
        <v>Gamme de produits</v>
      </c>
      <c r="C303" s="496"/>
      <c r="D303" s="497"/>
      <c r="E303" s="498"/>
      <c r="F303" s="499"/>
      <c r="G303" s="500"/>
      <c r="H303" s="492"/>
      <c r="I303" s="493"/>
      <c r="J303" s="493"/>
      <c r="K303" s="493"/>
      <c r="L303" s="494"/>
      <c r="O303" s="8" t="s">
        <v>54</v>
      </c>
      <c r="P303" s="8" t="s">
        <v>58</v>
      </c>
    </row>
    <row r="304" spans="1:16" s="27" customFormat="1" ht="48" customHeight="1" x14ac:dyDescent="0.25">
      <c r="A304" s="61"/>
      <c r="B304" s="495" t="str">
        <f>IF(Intro!$G$21="English",O304,P304)</f>
        <v>Produit satisfait aux spécifications techniques</v>
      </c>
      <c r="C304" s="496"/>
      <c r="D304" s="497"/>
      <c r="E304" s="498"/>
      <c r="F304" s="499"/>
      <c r="G304" s="500"/>
      <c r="H304" s="492"/>
      <c r="I304" s="493"/>
      <c r="J304" s="493"/>
      <c r="K304" s="493"/>
      <c r="L304" s="494"/>
      <c r="O304" s="8" t="s">
        <v>73</v>
      </c>
      <c r="P304" s="8" t="s">
        <v>76</v>
      </c>
    </row>
    <row r="305" spans="1:16" s="27" customFormat="1" ht="48" customHeight="1" x14ac:dyDescent="0.25">
      <c r="A305" s="61"/>
      <c r="B305" s="495" t="str">
        <f>IF(Intro!$G$21="English",O305,P305)</f>
        <v>Disponibilité de spécifications protégées</v>
      </c>
      <c r="C305" s="496"/>
      <c r="D305" s="497"/>
      <c r="E305" s="498"/>
      <c r="F305" s="499"/>
      <c r="G305" s="500"/>
      <c r="H305" s="492"/>
      <c r="I305" s="493"/>
      <c r="J305" s="493"/>
      <c r="K305" s="493"/>
      <c r="L305" s="494"/>
      <c r="O305" s="8" t="s">
        <v>66</v>
      </c>
      <c r="P305" s="8" t="s">
        <v>77</v>
      </c>
    </row>
    <row r="306" spans="1:16" s="27" customFormat="1" ht="48" customHeight="1" x14ac:dyDescent="0.25">
      <c r="A306" s="61"/>
      <c r="B306" s="495" t="str">
        <f>IF(Intro!$G$21="English",O306,P306)</f>
        <v xml:space="preserve">Prix net le plus bas (après escomptes, promotions, etc.) </v>
      </c>
      <c r="C306" s="496"/>
      <c r="D306" s="497"/>
      <c r="E306" s="498"/>
      <c r="F306" s="499"/>
      <c r="G306" s="500"/>
      <c r="H306" s="492"/>
      <c r="I306" s="493"/>
      <c r="J306" s="493"/>
      <c r="K306" s="493"/>
      <c r="L306" s="494"/>
      <c r="O306" s="8" t="s">
        <v>74</v>
      </c>
      <c r="P306" s="8" t="s">
        <v>78</v>
      </c>
    </row>
    <row r="307" spans="1:16" s="27" customFormat="1" ht="48" customHeight="1" x14ac:dyDescent="0.25">
      <c r="A307" s="61"/>
      <c r="B307" s="495" t="str">
        <f>IF(Intro!$G$21="English",O307,P307)</f>
        <v>Accords de crédit</v>
      </c>
      <c r="C307" s="496"/>
      <c r="D307" s="497"/>
      <c r="E307" s="498"/>
      <c r="F307" s="499"/>
      <c r="G307" s="500"/>
      <c r="H307" s="492"/>
      <c r="I307" s="493"/>
      <c r="J307" s="493"/>
      <c r="K307" s="493"/>
      <c r="L307" s="494"/>
      <c r="O307" s="8" t="s">
        <v>61</v>
      </c>
      <c r="P307" s="8" t="s">
        <v>62</v>
      </c>
    </row>
    <row r="308" spans="1:16" s="27" customFormat="1" ht="48" customHeight="1" x14ac:dyDescent="0.25">
      <c r="A308" s="61"/>
      <c r="B308" s="495" t="str">
        <f>IF(Intro!$G$21="English",O308,P308)</f>
        <v>Frais de livraison</v>
      </c>
      <c r="C308" s="496"/>
      <c r="D308" s="497"/>
      <c r="E308" s="498"/>
      <c r="F308" s="499"/>
      <c r="G308" s="500"/>
      <c r="H308" s="492"/>
      <c r="I308" s="493"/>
      <c r="J308" s="493"/>
      <c r="K308" s="493"/>
      <c r="L308" s="494"/>
      <c r="O308" s="8" t="s">
        <v>67</v>
      </c>
      <c r="P308" s="8" t="s">
        <v>79</v>
      </c>
    </row>
    <row r="309" spans="1:16" s="27" customFormat="1" ht="48" customHeight="1" x14ac:dyDescent="0.25">
      <c r="A309" s="61"/>
      <c r="B309" s="495" t="str">
        <f>IF(Intro!$G$21="English",O309,P309)</f>
        <v>Délais et modalités de livraison</v>
      </c>
      <c r="C309" s="496"/>
      <c r="D309" s="497"/>
      <c r="E309" s="498"/>
      <c r="F309" s="499"/>
      <c r="G309" s="500"/>
      <c r="H309" s="492"/>
      <c r="I309" s="493"/>
      <c r="J309" s="493"/>
      <c r="K309" s="493"/>
      <c r="L309" s="494"/>
      <c r="O309" s="8" t="s">
        <v>68</v>
      </c>
      <c r="P309" s="8" t="s">
        <v>59</v>
      </c>
    </row>
    <row r="310" spans="1:16" s="27" customFormat="1" ht="48" customHeight="1" x14ac:dyDescent="0.25">
      <c r="A310" s="61"/>
      <c r="B310" s="495" t="str">
        <f>IF(Intro!$G$21="English",O310,P310)</f>
        <v>Fiabilité du fournisseur</v>
      </c>
      <c r="C310" s="496"/>
      <c r="D310" s="497"/>
      <c r="E310" s="498"/>
      <c r="F310" s="499"/>
      <c r="G310" s="500"/>
      <c r="H310" s="492"/>
      <c r="I310" s="493"/>
      <c r="J310" s="493"/>
      <c r="K310" s="493"/>
      <c r="L310" s="494"/>
      <c r="O310" s="8" t="s">
        <v>85</v>
      </c>
      <c r="P310" s="8" t="s">
        <v>80</v>
      </c>
    </row>
    <row r="311" spans="1:16" s="27" customFormat="1" ht="48" customHeight="1" x14ac:dyDescent="0.25">
      <c r="A311" s="61"/>
      <c r="B311" s="495" t="str">
        <f>IF(Intro!$G$21="English",O311,P311)</f>
        <v>Exigence de quantité minimale</v>
      </c>
      <c r="C311" s="496"/>
      <c r="D311" s="497"/>
      <c r="E311" s="498"/>
      <c r="F311" s="499"/>
      <c r="G311" s="500"/>
      <c r="H311" s="492"/>
      <c r="I311" s="493"/>
      <c r="J311" s="493"/>
      <c r="K311" s="493"/>
      <c r="L311" s="494"/>
      <c r="O311" s="8" t="s">
        <v>75</v>
      </c>
      <c r="P311" s="8" t="s">
        <v>81</v>
      </c>
    </row>
    <row r="312" spans="1:16" s="27" customFormat="1" ht="48" customHeight="1" x14ac:dyDescent="0.25">
      <c r="A312" s="61"/>
      <c r="B312" s="495" t="str">
        <f>IF(Intro!$G$21="English",O312,P312)</f>
        <v>Disponibilité du stock</v>
      </c>
      <c r="C312" s="496"/>
      <c r="D312" s="497"/>
      <c r="E312" s="498"/>
      <c r="F312" s="499"/>
      <c r="G312" s="500"/>
      <c r="H312" s="492"/>
      <c r="I312" s="493"/>
      <c r="J312" s="493"/>
      <c r="K312" s="493"/>
      <c r="L312" s="494"/>
      <c r="O312" s="8" t="s">
        <v>69</v>
      </c>
      <c r="P312" s="8" t="s">
        <v>82</v>
      </c>
    </row>
    <row r="313" spans="1:16" s="27" customFormat="1" ht="48" customHeight="1" x14ac:dyDescent="0.25">
      <c r="A313" s="61"/>
      <c r="B313" s="495" t="str">
        <f>IF(Intro!$G$21="English",O313,P313)</f>
        <v>Service après-vente ou garanties</v>
      </c>
      <c r="C313" s="496"/>
      <c r="D313" s="497"/>
      <c r="E313" s="498"/>
      <c r="F313" s="499"/>
      <c r="G313" s="500"/>
      <c r="H313" s="492"/>
      <c r="I313" s="493"/>
      <c r="J313" s="493"/>
      <c r="K313" s="493"/>
      <c r="L313" s="494"/>
      <c r="O313" s="8" t="s">
        <v>272</v>
      </c>
      <c r="P313" s="8" t="s">
        <v>83</v>
      </c>
    </row>
    <row r="314" spans="1:16" s="27" customFormat="1" ht="48" customHeight="1" x14ac:dyDescent="0.25">
      <c r="A314" s="61"/>
      <c r="B314" s="495" t="str">
        <f>IF(Intro!$G$21="English",O314,P314)</f>
        <v>Relation à long terme avec le fournisseur</v>
      </c>
      <c r="C314" s="496"/>
      <c r="D314" s="497"/>
      <c r="E314" s="498"/>
      <c r="F314" s="499"/>
      <c r="G314" s="500"/>
      <c r="H314" s="492"/>
      <c r="I314" s="493"/>
      <c r="J314" s="493"/>
      <c r="K314" s="493"/>
      <c r="L314" s="494"/>
      <c r="O314" s="8" t="s">
        <v>56</v>
      </c>
      <c r="P314" s="7" t="s">
        <v>411</v>
      </c>
    </row>
    <row r="315" spans="1:16" s="27" customFormat="1" ht="48" customHeight="1" x14ac:dyDescent="0.25">
      <c r="A315" s="61"/>
      <c r="B315" s="495" t="str">
        <f>IF(Intro!$G$21="English",O315,P315)</f>
        <v>Emplacement géographique du fournisseur</v>
      </c>
      <c r="C315" s="496"/>
      <c r="D315" s="497"/>
      <c r="E315" s="498"/>
      <c r="F315" s="499"/>
      <c r="G315" s="500"/>
      <c r="H315" s="492"/>
      <c r="I315" s="493"/>
      <c r="J315" s="493"/>
      <c r="K315" s="493"/>
      <c r="L315" s="494"/>
      <c r="O315" s="8" t="s">
        <v>55</v>
      </c>
      <c r="P315" s="8" t="s">
        <v>60</v>
      </c>
    </row>
    <row r="316" spans="1:16" s="27" customFormat="1" ht="48" customHeight="1" x14ac:dyDescent="0.25">
      <c r="A316" s="61"/>
      <c r="B316" s="495" t="str">
        <f>IF(Intro!$G$21="English",O316,P316)</f>
        <v>D'autres facteurs comparables sans avantages ni pour le Canada ni pour les pays GB I incluent :</v>
      </c>
      <c r="C316" s="496"/>
      <c r="D316" s="497"/>
      <c r="E316" s="501"/>
      <c r="F316" s="503"/>
      <c r="G316" s="503"/>
      <c r="H316" s="503"/>
      <c r="I316" s="503"/>
      <c r="J316" s="503"/>
      <c r="K316" s="503"/>
      <c r="L316" s="504"/>
      <c r="O316" s="8" t="str">
        <f>"Other factors that are comparable with advantages to neither Canada nor WG I Coutries include:"</f>
        <v>Other factors that are comparable with advantages to neither Canada nor WG I Coutries include:</v>
      </c>
      <c r="P316" s="8" t="str">
        <f>"D'autres facteurs comparables sans avantages ni pour le Canada ni pour les pays GB I incluent :"</f>
        <v>D'autres facteurs comparables sans avantages ni pour le Canada ni pour les pays GB I incluent :</v>
      </c>
    </row>
    <row r="317" spans="1:16" s="27" customFormat="1" ht="48" customHeight="1" x14ac:dyDescent="0.25">
      <c r="A317" s="61"/>
      <c r="B317" s="495" t="str">
        <f>IF(Intro!$G$21="English",O317,P317)</f>
        <v>Autres facteurs où le Canada a l'avantage incluent :</v>
      </c>
      <c r="C317" s="496"/>
      <c r="D317" s="497"/>
      <c r="E317" s="501"/>
      <c r="F317" s="503"/>
      <c r="G317" s="503"/>
      <c r="H317" s="503"/>
      <c r="I317" s="503"/>
      <c r="J317" s="503"/>
      <c r="K317" s="503"/>
      <c r="L317" s="504"/>
      <c r="O317" s="8" t="s">
        <v>293</v>
      </c>
      <c r="P317" s="8" t="s">
        <v>294</v>
      </c>
    </row>
    <row r="318" spans="1:16" s="27" customFormat="1" ht="48" customHeight="1" x14ac:dyDescent="0.25">
      <c r="A318" s="61"/>
      <c r="B318" s="495" t="str">
        <f>IF(Intro!$G$21="English",O318,P318)</f>
        <v>Autres facteurs où les pays GB I ont l'avantage incluent :</v>
      </c>
      <c r="C318" s="496"/>
      <c r="D318" s="497"/>
      <c r="E318" s="501"/>
      <c r="F318" s="503"/>
      <c r="G318" s="503"/>
      <c r="H318" s="503"/>
      <c r="I318" s="503"/>
      <c r="J318" s="503"/>
      <c r="K318" s="503"/>
      <c r="L318" s="504"/>
      <c r="O318" s="8" t="str">
        <f>"Other factors where WG I countries have the advantage include:"</f>
        <v>Other factors where WG I countries have the advantage include:</v>
      </c>
      <c r="P318" s="8" t="str">
        <f>"Autres facteurs où les pays GB I ont l'avantage incluent :"</f>
        <v>Autres facteurs où les pays GB I ont l'avantage incluent :</v>
      </c>
    </row>
    <row r="319" spans="1:16" s="27" customFormat="1" ht="27" customHeight="1" x14ac:dyDescent="0.25">
      <c r="A319" s="61"/>
      <c r="B319" s="143"/>
      <c r="C319" s="143"/>
      <c r="D319" s="143"/>
      <c r="E319" s="142"/>
      <c r="F319" s="142"/>
      <c r="G319" s="142"/>
      <c r="H319" s="142"/>
      <c r="I319" s="142"/>
      <c r="J319" s="142"/>
      <c r="K319" s="142"/>
      <c r="L319" s="142"/>
      <c r="O319" s="8"/>
      <c r="P319" s="8"/>
    </row>
    <row r="320" spans="1:16" s="9" customFormat="1" x14ac:dyDescent="0.25">
      <c r="A320" s="6"/>
      <c r="B320" s="505" t="s">
        <v>105</v>
      </c>
      <c r="C320" s="506"/>
      <c r="D320" s="506"/>
      <c r="E320" s="506"/>
      <c r="F320" s="506"/>
      <c r="G320" s="506"/>
      <c r="H320" s="506"/>
      <c r="I320" s="506"/>
      <c r="J320" s="506"/>
      <c r="K320" s="506"/>
      <c r="L320" s="507"/>
      <c r="M320" s="47"/>
    </row>
    <row r="321" spans="1:16" s="27" customFormat="1" x14ac:dyDescent="0.25">
      <c r="A321" s="61"/>
      <c r="B321" s="71"/>
      <c r="C321" s="56"/>
      <c r="D321" s="56"/>
      <c r="E321" s="56"/>
      <c r="F321" s="56"/>
      <c r="G321" s="56"/>
      <c r="H321" s="56"/>
      <c r="I321" s="56"/>
      <c r="J321" s="56"/>
      <c r="K321" s="56"/>
      <c r="L321" s="62"/>
      <c r="O321" s="8"/>
      <c r="P321" s="8"/>
    </row>
    <row r="322" spans="1:16" s="27" customFormat="1" x14ac:dyDescent="0.25">
      <c r="A322" s="61"/>
      <c r="B322" s="508" t="str">
        <f>IF(Intro!$G$21="English",O322,P322)</f>
        <v>Comparez les marchandises produites au Canada à celles qui sont produites en République d'Italie en fonction des facteurs mentionnés dans le tableau ci-dessous.</v>
      </c>
      <c r="C322" s="509"/>
      <c r="D322" s="509"/>
      <c r="E322" s="509"/>
      <c r="F322" s="509"/>
      <c r="G322" s="509"/>
      <c r="H322" s="509"/>
      <c r="I322" s="509"/>
      <c r="J322" s="509"/>
      <c r="K322" s="509"/>
      <c r="L322" s="510"/>
      <c r="O322" s="47" t="str">
        <f>"Compare the goods produced in Canada and the goods produced in the "&amp;Variables!B31&amp;" based on each of the factors identified in the table below. "</f>
        <v xml:space="preserve">Compare the goods produced in Canada and the goods produced in the Republic of Italy based on each of the factors identified in the table below. </v>
      </c>
      <c r="P322" s="47" t="str">
        <f>"Comparez les marchandises produites au Canada à celles qui sont produites en "&amp;Variables!C31&amp;" en fonction des facteurs mentionnés dans le tableau ci-dessous."</f>
        <v>Comparez les marchandises produites au Canada à celles qui sont produites en République d'Italie en fonction des facteurs mentionnés dans le tableau ci-dessous.</v>
      </c>
    </row>
    <row r="323" spans="1:16" s="27" customFormat="1" x14ac:dyDescent="0.25">
      <c r="A323" s="61"/>
      <c r="B323" s="71"/>
      <c r="C323" s="56"/>
      <c r="D323" s="56"/>
      <c r="E323" s="56"/>
      <c r="F323" s="56"/>
      <c r="G323" s="56"/>
      <c r="H323" s="56"/>
      <c r="I323" s="56"/>
      <c r="J323" s="56"/>
      <c r="K323" s="56"/>
      <c r="L323" s="62"/>
      <c r="O323" s="8" t="s">
        <v>305</v>
      </c>
      <c r="P323" s="8" t="s">
        <v>306</v>
      </c>
    </row>
    <row r="324" spans="1:16" s="27" customFormat="1" x14ac:dyDescent="0.25">
      <c r="A324" s="61"/>
      <c r="B324" s="71"/>
      <c r="C324" s="56"/>
      <c r="D324" s="56"/>
      <c r="E324" s="511" t="str">
        <f>IF(Intro!$G$21="English",O323,P323)</f>
        <v>Comparabilité</v>
      </c>
      <c r="F324" s="511"/>
      <c r="G324" s="511"/>
      <c r="H324" s="511" t="str">
        <f>IF(Intro!$G$21="English",O324,P324)</f>
        <v>Si ce n’est pas comparable, expliquez pourquoi.</v>
      </c>
      <c r="I324" s="511"/>
      <c r="J324" s="511"/>
      <c r="K324" s="511"/>
      <c r="L324" s="512"/>
      <c r="O324" s="8" t="s">
        <v>220</v>
      </c>
      <c r="P324" s="8" t="s">
        <v>221</v>
      </c>
    </row>
    <row r="325" spans="1:16" s="27" customFormat="1" x14ac:dyDescent="0.25">
      <c r="A325" s="61"/>
      <c r="B325" s="71"/>
      <c r="C325" s="56"/>
      <c r="D325" s="56"/>
      <c r="E325" s="138"/>
      <c r="F325" s="139"/>
      <c r="G325" s="141"/>
      <c r="H325" s="138"/>
      <c r="I325" s="139"/>
      <c r="J325" s="139"/>
      <c r="K325" s="139"/>
      <c r="L325" s="140"/>
      <c r="O325" s="8"/>
      <c r="P325" s="8"/>
    </row>
    <row r="326" spans="1:16" s="27" customFormat="1" ht="45.75" customHeight="1" x14ac:dyDescent="0.25">
      <c r="A326" s="61"/>
      <c r="B326" s="495" t="str">
        <f>IF(Intro!$G$21="English",O326,P326)</f>
        <v>Qualité du produit</v>
      </c>
      <c r="C326" s="496"/>
      <c r="D326" s="497"/>
      <c r="E326" s="498"/>
      <c r="F326" s="499"/>
      <c r="G326" s="500"/>
      <c r="H326" s="492"/>
      <c r="I326" s="493"/>
      <c r="J326" s="493"/>
      <c r="K326" s="493"/>
      <c r="L326" s="494"/>
      <c r="O326" s="8" t="s">
        <v>65</v>
      </c>
      <c r="P326" s="8" t="s">
        <v>57</v>
      </c>
    </row>
    <row r="327" spans="1:16" s="27" customFormat="1" ht="48" customHeight="1" x14ac:dyDescent="0.25">
      <c r="A327" s="61"/>
      <c r="B327" s="495" t="str">
        <f>IF(Intro!$G$21="English",O327,P327)</f>
        <v>Gamme de produits</v>
      </c>
      <c r="C327" s="496"/>
      <c r="D327" s="497"/>
      <c r="E327" s="498"/>
      <c r="F327" s="499"/>
      <c r="G327" s="500"/>
      <c r="H327" s="492"/>
      <c r="I327" s="493"/>
      <c r="J327" s="493"/>
      <c r="K327" s="493"/>
      <c r="L327" s="494"/>
      <c r="O327" s="8" t="s">
        <v>54</v>
      </c>
      <c r="P327" s="8" t="s">
        <v>58</v>
      </c>
    </row>
    <row r="328" spans="1:16" s="27" customFormat="1" ht="48" customHeight="1" x14ac:dyDescent="0.25">
      <c r="A328" s="61"/>
      <c r="B328" s="495" t="str">
        <f>IF(Intro!$G$21="English",O328,P328)</f>
        <v>Produit satisfait aux spécifications techniques</v>
      </c>
      <c r="C328" s="496"/>
      <c r="D328" s="497"/>
      <c r="E328" s="498"/>
      <c r="F328" s="499"/>
      <c r="G328" s="500"/>
      <c r="H328" s="492"/>
      <c r="I328" s="493"/>
      <c r="J328" s="493"/>
      <c r="K328" s="493"/>
      <c r="L328" s="494"/>
      <c r="O328" s="8" t="s">
        <v>73</v>
      </c>
      <c r="P328" s="8" t="s">
        <v>76</v>
      </c>
    </row>
    <row r="329" spans="1:16" s="27" customFormat="1" ht="48" customHeight="1" x14ac:dyDescent="0.25">
      <c r="A329" s="61"/>
      <c r="B329" s="495" t="str">
        <f>IF(Intro!$G$21="English",O329,P329)</f>
        <v>Disponibilité de spécifications protégées</v>
      </c>
      <c r="C329" s="496"/>
      <c r="D329" s="497"/>
      <c r="E329" s="498"/>
      <c r="F329" s="499"/>
      <c r="G329" s="500"/>
      <c r="H329" s="492"/>
      <c r="I329" s="493"/>
      <c r="J329" s="493"/>
      <c r="K329" s="493"/>
      <c r="L329" s="494"/>
      <c r="O329" s="8" t="s">
        <v>66</v>
      </c>
      <c r="P329" s="8" t="s">
        <v>77</v>
      </c>
    </row>
    <row r="330" spans="1:16" s="27" customFormat="1" ht="48" customHeight="1" x14ac:dyDescent="0.25">
      <c r="A330" s="61"/>
      <c r="B330" s="495" t="str">
        <f>IF(Intro!$G$21="English",O330,P330)</f>
        <v xml:space="preserve">Prix net le plus bas (après escomptes, promotions, etc.) </v>
      </c>
      <c r="C330" s="496"/>
      <c r="D330" s="497"/>
      <c r="E330" s="498"/>
      <c r="F330" s="499"/>
      <c r="G330" s="500"/>
      <c r="H330" s="492"/>
      <c r="I330" s="493"/>
      <c r="J330" s="493"/>
      <c r="K330" s="493"/>
      <c r="L330" s="494"/>
      <c r="O330" s="8" t="s">
        <v>74</v>
      </c>
      <c r="P330" s="8" t="s">
        <v>78</v>
      </c>
    </row>
    <row r="331" spans="1:16" s="27" customFormat="1" ht="48" customHeight="1" x14ac:dyDescent="0.25">
      <c r="A331" s="61"/>
      <c r="B331" s="495" t="str">
        <f>IF(Intro!$G$21="English",O331,P331)</f>
        <v>Accords de crédit</v>
      </c>
      <c r="C331" s="496"/>
      <c r="D331" s="497"/>
      <c r="E331" s="498"/>
      <c r="F331" s="499"/>
      <c r="G331" s="500"/>
      <c r="H331" s="492"/>
      <c r="I331" s="493"/>
      <c r="J331" s="493"/>
      <c r="K331" s="493"/>
      <c r="L331" s="494"/>
      <c r="O331" s="8" t="s">
        <v>61</v>
      </c>
      <c r="P331" s="8" t="s">
        <v>62</v>
      </c>
    </row>
    <row r="332" spans="1:16" s="27" customFormat="1" ht="48" customHeight="1" x14ac:dyDescent="0.25">
      <c r="A332" s="61"/>
      <c r="B332" s="495" t="str">
        <f>IF(Intro!$G$21="English",O332,P332)</f>
        <v>Frais de livraison</v>
      </c>
      <c r="C332" s="496"/>
      <c r="D332" s="497"/>
      <c r="E332" s="498"/>
      <c r="F332" s="499"/>
      <c r="G332" s="500"/>
      <c r="H332" s="492"/>
      <c r="I332" s="493"/>
      <c r="J332" s="493"/>
      <c r="K332" s="493"/>
      <c r="L332" s="494"/>
      <c r="O332" s="8" t="s">
        <v>67</v>
      </c>
      <c r="P332" s="8" t="s">
        <v>79</v>
      </c>
    </row>
    <row r="333" spans="1:16" s="27" customFormat="1" ht="48" customHeight="1" x14ac:dyDescent="0.25">
      <c r="A333" s="61"/>
      <c r="B333" s="495" t="str">
        <f>IF(Intro!$G$21="English",O333,P333)</f>
        <v>Délais et modalités de livraison</v>
      </c>
      <c r="C333" s="496"/>
      <c r="D333" s="497"/>
      <c r="E333" s="498"/>
      <c r="F333" s="499"/>
      <c r="G333" s="500"/>
      <c r="H333" s="492"/>
      <c r="I333" s="493"/>
      <c r="J333" s="493"/>
      <c r="K333" s="493"/>
      <c r="L333" s="494"/>
      <c r="O333" s="8" t="s">
        <v>68</v>
      </c>
      <c r="P333" s="8" t="s">
        <v>59</v>
      </c>
    </row>
    <row r="334" spans="1:16" s="27" customFormat="1" ht="48" customHeight="1" x14ac:dyDescent="0.25">
      <c r="A334" s="61"/>
      <c r="B334" s="495" t="str">
        <f>IF(Intro!$G$21="English",O334,P334)</f>
        <v>Fiabilité du fournisseur</v>
      </c>
      <c r="C334" s="496"/>
      <c r="D334" s="497"/>
      <c r="E334" s="498"/>
      <c r="F334" s="499"/>
      <c r="G334" s="500"/>
      <c r="H334" s="492"/>
      <c r="I334" s="493"/>
      <c r="J334" s="493"/>
      <c r="K334" s="493"/>
      <c r="L334" s="494"/>
      <c r="O334" s="8" t="s">
        <v>85</v>
      </c>
      <c r="P334" s="8" t="s">
        <v>80</v>
      </c>
    </row>
    <row r="335" spans="1:16" s="27" customFormat="1" ht="48" customHeight="1" x14ac:dyDescent="0.25">
      <c r="A335" s="61"/>
      <c r="B335" s="495" t="str">
        <f>IF(Intro!$G$21="English",O335,P335)</f>
        <v>Exigence de quantité minimale</v>
      </c>
      <c r="C335" s="496"/>
      <c r="D335" s="497"/>
      <c r="E335" s="498"/>
      <c r="F335" s="499"/>
      <c r="G335" s="500"/>
      <c r="H335" s="492"/>
      <c r="I335" s="493"/>
      <c r="J335" s="493"/>
      <c r="K335" s="493"/>
      <c r="L335" s="494"/>
      <c r="O335" s="8" t="s">
        <v>75</v>
      </c>
      <c r="P335" s="8" t="s">
        <v>81</v>
      </c>
    </row>
    <row r="336" spans="1:16" s="27" customFormat="1" ht="48" customHeight="1" x14ac:dyDescent="0.25">
      <c r="A336" s="61"/>
      <c r="B336" s="495" t="str">
        <f>IF(Intro!$G$21="English",O336,P336)</f>
        <v>Disponibilité du stock</v>
      </c>
      <c r="C336" s="496"/>
      <c r="D336" s="497"/>
      <c r="E336" s="498"/>
      <c r="F336" s="499"/>
      <c r="G336" s="500"/>
      <c r="H336" s="492"/>
      <c r="I336" s="493"/>
      <c r="J336" s="493"/>
      <c r="K336" s="493"/>
      <c r="L336" s="494"/>
      <c r="O336" s="8" t="s">
        <v>69</v>
      </c>
      <c r="P336" s="8" t="s">
        <v>82</v>
      </c>
    </row>
    <row r="337" spans="1:16" s="27" customFormat="1" ht="48" customHeight="1" x14ac:dyDescent="0.25">
      <c r="A337" s="61"/>
      <c r="B337" s="495" t="str">
        <f>IF(Intro!$G$21="English",O337,P337)</f>
        <v>Service après-vente ou garanties</v>
      </c>
      <c r="C337" s="496"/>
      <c r="D337" s="497"/>
      <c r="E337" s="498"/>
      <c r="F337" s="499"/>
      <c r="G337" s="500"/>
      <c r="H337" s="492"/>
      <c r="I337" s="493"/>
      <c r="J337" s="493"/>
      <c r="K337" s="493"/>
      <c r="L337" s="494"/>
      <c r="O337" s="8" t="s">
        <v>272</v>
      </c>
      <c r="P337" s="8" t="s">
        <v>83</v>
      </c>
    </row>
    <row r="338" spans="1:16" s="27" customFormat="1" ht="48" customHeight="1" x14ac:dyDescent="0.25">
      <c r="A338" s="61"/>
      <c r="B338" s="495" t="str">
        <f>IF(Intro!$G$21="English",O338,P338)</f>
        <v>Relation à long terme avec le fournisseur</v>
      </c>
      <c r="C338" s="496"/>
      <c r="D338" s="497"/>
      <c r="E338" s="498"/>
      <c r="F338" s="499"/>
      <c r="G338" s="500"/>
      <c r="H338" s="492"/>
      <c r="I338" s="493"/>
      <c r="J338" s="493"/>
      <c r="K338" s="493"/>
      <c r="L338" s="494"/>
      <c r="O338" s="8" t="s">
        <v>56</v>
      </c>
      <c r="P338" s="7" t="s">
        <v>411</v>
      </c>
    </row>
    <row r="339" spans="1:16" s="27" customFormat="1" ht="48" customHeight="1" x14ac:dyDescent="0.25">
      <c r="A339" s="61"/>
      <c r="B339" s="495" t="str">
        <f>IF(Intro!$G$21="English",O339,P339)</f>
        <v>Emplacement géographique du fournisseur</v>
      </c>
      <c r="C339" s="496"/>
      <c r="D339" s="497"/>
      <c r="E339" s="498"/>
      <c r="F339" s="499"/>
      <c r="G339" s="500"/>
      <c r="H339" s="492"/>
      <c r="I339" s="493"/>
      <c r="J339" s="493"/>
      <c r="K339" s="493"/>
      <c r="L339" s="494"/>
      <c r="O339" s="8" t="s">
        <v>55</v>
      </c>
      <c r="P339" s="8" t="s">
        <v>60</v>
      </c>
    </row>
    <row r="340" spans="1:16" s="27" customFormat="1" ht="48" customHeight="1" x14ac:dyDescent="0.25">
      <c r="A340" s="61"/>
      <c r="B340" s="495" t="str">
        <f>IF(Intro!$G$21="English",O340,P340)</f>
        <v>D'autres facteurs comparables sans avantages ni pour le Canada ni pour l'Italie incluent :</v>
      </c>
      <c r="C340" s="496"/>
      <c r="D340" s="497"/>
      <c r="E340" s="501"/>
      <c r="F340" s="503"/>
      <c r="G340" s="503"/>
      <c r="H340" s="503"/>
      <c r="I340" s="503"/>
      <c r="J340" s="503"/>
      <c r="K340" s="503"/>
      <c r="L340" s="504"/>
      <c r="O340" s="8" t="str">
        <f>"Other factors that are comparable with advantages to neither Canada nor Italy include:"</f>
        <v>Other factors that are comparable with advantages to neither Canada nor Italy include:</v>
      </c>
      <c r="P340" s="8" t="str">
        <f>"D'autres facteurs comparables sans avantages ni pour le Canada ni pour l'Italie incluent :"</f>
        <v>D'autres facteurs comparables sans avantages ni pour le Canada ni pour l'Italie incluent :</v>
      </c>
    </row>
    <row r="341" spans="1:16" s="27" customFormat="1" ht="48" customHeight="1" x14ac:dyDescent="0.25">
      <c r="A341" s="61"/>
      <c r="B341" s="495" t="str">
        <f>IF(Intro!$G$21="English",O341,P341)</f>
        <v>Autres facteurs où le Canada a l'avantage incluent :</v>
      </c>
      <c r="C341" s="496"/>
      <c r="D341" s="497"/>
      <c r="E341" s="501"/>
      <c r="F341" s="503"/>
      <c r="G341" s="503"/>
      <c r="H341" s="503"/>
      <c r="I341" s="503"/>
      <c r="J341" s="503"/>
      <c r="K341" s="503"/>
      <c r="L341" s="504"/>
      <c r="O341" s="8" t="s">
        <v>522</v>
      </c>
      <c r="P341" s="8" t="s">
        <v>294</v>
      </c>
    </row>
    <row r="342" spans="1:16" s="27" customFormat="1" ht="48" customHeight="1" x14ac:dyDescent="0.25">
      <c r="A342" s="61"/>
      <c r="B342" s="495" t="str">
        <f>IF(Intro!$G$21="English",O342,P342)</f>
        <v>Autres facteurs où l'Italie a l'avantage incluent :</v>
      </c>
      <c r="C342" s="496"/>
      <c r="D342" s="497"/>
      <c r="E342" s="501"/>
      <c r="F342" s="503"/>
      <c r="G342" s="503"/>
      <c r="H342" s="503"/>
      <c r="I342" s="503"/>
      <c r="J342" s="503"/>
      <c r="K342" s="503"/>
      <c r="L342" s="504"/>
      <c r="O342" s="8" t="str">
        <f>"Other factors where Italy has the advantage include:"</f>
        <v>Other factors where Italy has the advantage include:</v>
      </c>
      <c r="P342" s="8" t="str">
        <f>"Autres facteurs où l'Italie a l'avantage incluent :"</f>
        <v>Autres facteurs où l'Italie a l'avantage incluent :</v>
      </c>
    </row>
    <row r="343" spans="1:16" s="27" customFormat="1" ht="18.75" customHeight="1" x14ac:dyDescent="0.25">
      <c r="A343" s="61"/>
      <c r="B343" s="143"/>
      <c r="C343" s="143"/>
      <c r="D343" s="143"/>
      <c r="E343" s="142"/>
      <c r="F343" s="142"/>
      <c r="G343" s="142"/>
      <c r="H343" s="142"/>
      <c r="I343" s="142"/>
      <c r="J343" s="142"/>
      <c r="K343" s="142"/>
      <c r="L343" s="142"/>
      <c r="O343" s="8"/>
      <c r="P343" s="8"/>
    </row>
    <row r="344" spans="1:16" s="9" customFormat="1" x14ac:dyDescent="0.25">
      <c r="A344" s="6"/>
      <c r="B344" s="505" t="s">
        <v>106</v>
      </c>
      <c r="C344" s="506"/>
      <c r="D344" s="506"/>
      <c r="E344" s="506"/>
      <c r="F344" s="506"/>
      <c r="G344" s="506"/>
      <c r="H344" s="506"/>
      <c r="I344" s="506"/>
      <c r="J344" s="506"/>
      <c r="K344" s="506"/>
      <c r="L344" s="507"/>
      <c r="M344" s="47"/>
    </row>
    <row r="345" spans="1:16" s="27" customFormat="1" x14ac:dyDescent="0.25">
      <c r="A345" s="61"/>
      <c r="B345" s="71"/>
      <c r="C345" s="56"/>
      <c r="D345" s="56"/>
      <c r="E345" s="56"/>
      <c r="F345" s="56"/>
      <c r="G345" s="56"/>
      <c r="H345" s="56"/>
      <c r="I345" s="56"/>
      <c r="J345" s="56"/>
      <c r="K345" s="56"/>
      <c r="L345" s="62"/>
      <c r="O345" s="8"/>
      <c r="P345" s="8"/>
    </row>
    <row r="346" spans="1:16" s="27" customFormat="1" x14ac:dyDescent="0.25">
      <c r="A346" s="61"/>
      <c r="B346" s="508" t="str">
        <f>IF(Intro!$G$21="English",O346,P346)</f>
        <v>Comparez les marchandises produites au Canada à celles qui sont produites au Royaume-Uni en fonction des facteurs mentionnés dans le tableau ci-dessous.</v>
      </c>
      <c r="C346" s="509"/>
      <c r="D346" s="509"/>
      <c r="E346" s="509"/>
      <c r="F346" s="509"/>
      <c r="G346" s="509"/>
      <c r="H346" s="509"/>
      <c r="I346" s="509"/>
      <c r="J346" s="509"/>
      <c r="K346" s="509"/>
      <c r="L346" s="510"/>
      <c r="O346" s="47" t="str">
        <f>"Compare the goods produced in Canada and the goods produced in the "&amp;Variables!B32&amp;" based on each of the factors identified in the table below. "</f>
        <v xml:space="preserve">Compare the goods produced in Canada and the goods produced in the United Kingdom based on each of the factors identified in the table below. </v>
      </c>
      <c r="P346" s="47" t="str">
        <f>"Comparez les marchandises produites au Canada à celles qui sont produites au "&amp;Variables!C32&amp;" en fonction des facteurs mentionnés dans le tableau ci-dessous."</f>
        <v>Comparez les marchandises produites au Canada à celles qui sont produites au Royaume-Uni en fonction des facteurs mentionnés dans le tableau ci-dessous.</v>
      </c>
    </row>
    <row r="347" spans="1:16" s="27" customFormat="1" x14ac:dyDescent="0.25">
      <c r="A347" s="61"/>
      <c r="B347" s="71"/>
      <c r="C347" s="56"/>
      <c r="D347" s="56"/>
      <c r="E347" s="56"/>
      <c r="F347" s="56"/>
      <c r="G347" s="56"/>
      <c r="H347" s="56"/>
      <c r="I347" s="56"/>
      <c r="J347" s="56"/>
      <c r="K347" s="56"/>
      <c r="L347" s="62"/>
      <c r="O347" s="8" t="s">
        <v>305</v>
      </c>
      <c r="P347" s="8" t="s">
        <v>306</v>
      </c>
    </row>
    <row r="348" spans="1:16" s="27" customFormat="1" x14ac:dyDescent="0.25">
      <c r="A348" s="61"/>
      <c r="B348" s="71"/>
      <c r="C348" s="56"/>
      <c r="D348" s="56"/>
      <c r="E348" s="511" t="str">
        <f>IF(Intro!$G$21="English",O347,P347)</f>
        <v>Comparabilité</v>
      </c>
      <c r="F348" s="511"/>
      <c r="G348" s="511"/>
      <c r="H348" s="511" t="str">
        <f>IF(Intro!$G$21="English",O348,P348)</f>
        <v>Si ce n’est pas comparable, expliquez pourquoi.</v>
      </c>
      <c r="I348" s="511"/>
      <c r="J348" s="511"/>
      <c r="K348" s="511"/>
      <c r="L348" s="512"/>
      <c r="O348" s="8" t="s">
        <v>220</v>
      </c>
      <c r="P348" s="8" t="s">
        <v>221</v>
      </c>
    </row>
    <row r="349" spans="1:16" s="27" customFormat="1" x14ac:dyDescent="0.25">
      <c r="A349" s="61"/>
      <c r="B349" s="71"/>
      <c r="C349" s="56"/>
      <c r="D349" s="56"/>
      <c r="E349" s="138"/>
      <c r="F349" s="139"/>
      <c r="G349" s="141"/>
      <c r="H349" s="138"/>
      <c r="I349" s="139"/>
      <c r="J349" s="139"/>
      <c r="K349" s="139"/>
      <c r="L349" s="140"/>
      <c r="O349" s="8"/>
      <c r="P349" s="8"/>
    </row>
    <row r="350" spans="1:16" s="27" customFormat="1" ht="45.75" customHeight="1" x14ac:dyDescent="0.25">
      <c r="A350" s="61"/>
      <c r="B350" s="495" t="str">
        <f>IF(Intro!$G$21="English",O350,P350)</f>
        <v>Qualité du produit</v>
      </c>
      <c r="C350" s="496"/>
      <c r="D350" s="497"/>
      <c r="E350" s="498"/>
      <c r="F350" s="499"/>
      <c r="G350" s="500"/>
      <c r="H350" s="492"/>
      <c r="I350" s="493"/>
      <c r="J350" s="493"/>
      <c r="K350" s="493"/>
      <c r="L350" s="494"/>
      <c r="O350" s="8" t="s">
        <v>65</v>
      </c>
      <c r="P350" s="8" t="s">
        <v>57</v>
      </c>
    </row>
    <row r="351" spans="1:16" s="27" customFormat="1" ht="48" customHeight="1" x14ac:dyDescent="0.25">
      <c r="A351" s="61"/>
      <c r="B351" s="495" t="str">
        <f>IF(Intro!$G$21="English",O351,P351)</f>
        <v>Gamme de produits</v>
      </c>
      <c r="C351" s="496"/>
      <c r="D351" s="497"/>
      <c r="E351" s="498"/>
      <c r="F351" s="499"/>
      <c r="G351" s="500"/>
      <c r="H351" s="492"/>
      <c r="I351" s="493"/>
      <c r="J351" s="493"/>
      <c r="K351" s="493"/>
      <c r="L351" s="494"/>
      <c r="O351" s="8" t="s">
        <v>54</v>
      </c>
      <c r="P351" s="8" t="s">
        <v>58</v>
      </c>
    </row>
    <row r="352" spans="1:16" s="27" customFormat="1" ht="48" customHeight="1" x14ac:dyDescent="0.25">
      <c r="A352" s="61"/>
      <c r="B352" s="495" t="str">
        <f>IF(Intro!$G$21="English",O352,P352)</f>
        <v>Produit satisfait aux spécifications techniques</v>
      </c>
      <c r="C352" s="496"/>
      <c r="D352" s="497"/>
      <c r="E352" s="498"/>
      <c r="F352" s="499"/>
      <c r="G352" s="500"/>
      <c r="H352" s="492"/>
      <c r="I352" s="493"/>
      <c r="J352" s="493"/>
      <c r="K352" s="493"/>
      <c r="L352" s="494"/>
      <c r="O352" s="8" t="s">
        <v>73</v>
      </c>
      <c r="P352" s="8" t="s">
        <v>76</v>
      </c>
    </row>
    <row r="353" spans="1:16" s="27" customFormat="1" ht="48" customHeight="1" x14ac:dyDescent="0.25">
      <c r="A353" s="61"/>
      <c r="B353" s="495" t="str">
        <f>IF(Intro!$G$21="English",O353,P353)</f>
        <v>Disponibilité de spécifications protégées</v>
      </c>
      <c r="C353" s="496"/>
      <c r="D353" s="497"/>
      <c r="E353" s="498"/>
      <c r="F353" s="499"/>
      <c r="G353" s="500"/>
      <c r="H353" s="492"/>
      <c r="I353" s="493"/>
      <c r="J353" s="493"/>
      <c r="K353" s="493"/>
      <c r="L353" s="494"/>
      <c r="O353" s="8" t="s">
        <v>66</v>
      </c>
      <c r="P353" s="8" t="s">
        <v>77</v>
      </c>
    </row>
    <row r="354" spans="1:16" s="27" customFormat="1" ht="48" customHeight="1" x14ac:dyDescent="0.25">
      <c r="A354" s="61"/>
      <c r="B354" s="495" t="str">
        <f>IF(Intro!$G$21="English",O354,P354)</f>
        <v xml:space="preserve">Prix net le plus bas (après escomptes, promotions, etc.) </v>
      </c>
      <c r="C354" s="496"/>
      <c r="D354" s="497"/>
      <c r="E354" s="498"/>
      <c r="F354" s="499"/>
      <c r="G354" s="500"/>
      <c r="H354" s="492"/>
      <c r="I354" s="493"/>
      <c r="J354" s="493"/>
      <c r="K354" s="493"/>
      <c r="L354" s="494"/>
      <c r="O354" s="8" t="s">
        <v>74</v>
      </c>
      <c r="P354" s="8" t="s">
        <v>78</v>
      </c>
    </row>
    <row r="355" spans="1:16" s="27" customFormat="1" ht="48" customHeight="1" x14ac:dyDescent="0.25">
      <c r="A355" s="61"/>
      <c r="B355" s="495" t="str">
        <f>IF(Intro!$G$21="English",O355,P355)</f>
        <v>Accords de crédit</v>
      </c>
      <c r="C355" s="496"/>
      <c r="D355" s="497"/>
      <c r="E355" s="498"/>
      <c r="F355" s="499"/>
      <c r="G355" s="500"/>
      <c r="H355" s="492"/>
      <c r="I355" s="493"/>
      <c r="J355" s="493"/>
      <c r="K355" s="493"/>
      <c r="L355" s="494"/>
      <c r="O355" s="8" t="s">
        <v>61</v>
      </c>
      <c r="P355" s="8" t="s">
        <v>62</v>
      </c>
    </row>
    <row r="356" spans="1:16" s="27" customFormat="1" ht="48" customHeight="1" x14ac:dyDescent="0.25">
      <c r="A356" s="61"/>
      <c r="B356" s="495" t="str">
        <f>IF(Intro!$G$21="English",O356,P356)</f>
        <v>Frais de livraison</v>
      </c>
      <c r="C356" s="496"/>
      <c r="D356" s="497"/>
      <c r="E356" s="498"/>
      <c r="F356" s="499"/>
      <c r="G356" s="500"/>
      <c r="H356" s="492"/>
      <c r="I356" s="493"/>
      <c r="J356" s="493"/>
      <c r="K356" s="493"/>
      <c r="L356" s="494"/>
      <c r="O356" s="8" t="s">
        <v>67</v>
      </c>
      <c r="P356" s="8" t="s">
        <v>79</v>
      </c>
    </row>
    <row r="357" spans="1:16" s="27" customFormat="1" ht="48" customHeight="1" x14ac:dyDescent="0.25">
      <c r="A357" s="61"/>
      <c r="B357" s="495" t="str">
        <f>IF(Intro!$G$21="English",O357,P357)</f>
        <v>Délais et modalités de livraison</v>
      </c>
      <c r="C357" s="496"/>
      <c r="D357" s="497"/>
      <c r="E357" s="498"/>
      <c r="F357" s="499"/>
      <c r="G357" s="500"/>
      <c r="H357" s="492"/>
      <c r="I357" s="493"/>
      <c r="J357" s="493"/>
      <c r="K357" s="493"/>
      <c r="L357" s="494"/>
      <c r="O357" s="8" t="s">
        <v>68</v>
      </c>
      <c r="P357" s="8" t="s">
        <v>59</v>
      </c>
    </row>
    <row r="358" spans="1:16" s="27" customFormat="1" ht="48" customHeight="1" x14ac:dyDescent="0.25">
      <c r="A358" s="61"/>
      <c r="B358" s="495" t="str">
        <f>IF(Intro!$G$21="English",O358,P358)</f>
        <v>Fiabilité du fournisseur</v>
      </c>
      <c r="C358" s="496"/>
      <c r="D358" s="497"/>
      <c r="E358" s="498"/>
      <c r="F358" s="499"/>
      <c r="G358" s="500"/>
      <c r="H358" s="492"/>
      <c r="I358" s="493"/>
      <c r="J358" s="493"/>
      <c r="K358" s="493"/>
      <c r="L358" s="494"/>
      <c r="O358" s="8" t="s">
        <v>85</v>
      </c>
      <c r="P358" s="8" t="s">
        <v>80</v>
      </c>
    </row>
    <row r="359" spans="1:16" s="27" customFormat="1" ht="48" customHeight="1" x14ac:dyDescent="0.25">
      <c r="A359" s="61"/>
      <c r="B359" s="495" t="str">
        <f>IF(Intro!$G$21="English",O359,P359)</f>
        <v>Exigence de quantité minimale</v>
      </c>
      <c r="C359" s="496"/>
      <c r="D359" s="497"/>
      <c r="E359" s="498"/>
      <c r="F359" s="499"/>
      <c r="G359" s="500"/>
      <c r="H359" s="492"/>
      <c r="I359" s="493"/>
      <c r="J359" s="493"/>
      <c r="K359" s="493"/>
      <c r="L359" s="494"/>
      <c r="O359" s="8" t="s">
        <v>75</v>
      </c>
      <c r="P359" s="8" t="s">
        <v>81</v>
      </c>
    </row>
    <row r="360" spans="1:16" s="27" customFormat="1" ht="48" customHeight="1" x14ac:dyDescent="0.25">
      <c r="A360" s="61"/>
      <c r="B360" s="495" t="str">
        <f>IF(Intro!$G$21="English",O360,P360)</f>
        <v>Disponibilité du stock</v>
      </c>
      <c r="C360" s="496"/>
      <c r="D360" s="497"/>
      <c r="E360" s="498"/>
      <c r="F360" s="499"/>
      <c r="G360" s="500"/>
      <c r="H360" s="492"/>
      <c r="I360" s="493"/>
      <c r="J360" s="493"/>
      <c r="K360" s="493"/>
      <c r="L360" s="494"/>
      <c r="O360" s="8" t="s">
        <v>69</v>
      </c>
      <c r="P360" s="8" t="s">
        <v>82</v>
      </c>
    </row>
    <row r="361" spans="1:16" s="27" customFormat="1" ht="48" customHeight="1" x14ac:dyDescent="0.25">
      <c r="A361" s="61"/>
      <c r="B361" s="495" t="str">
        <f>IF(Intro!$G$21="English",O361,P361)</f>
        <v>Service après-vente ou garanties</v>
      </c>
      <c r="C361" s="496"/>
      <c r="D361" s="497"/>
      <c r="E361" s="498"/>
      <c r="F361" s="499"/>
      <c r="G361" s="500"/>
      <c r="H361" s="492"/>
      <c r="I361" s="493"/>
      <c r="J361" s="493"/>
      <c r="K361" s="493"/>
      <c r="L361" s="494"/>
      <c r="O361" s="8" t="s">
        <v>272</v>
      </c>
      <c r="P361" s="8" t="s">
        <v>83</v>
      </c>
    </row>
    <row r="362" spans="1:16" s="27" customFormat="1" ht="48" customHeight="1" x14ac:dyDescent="0.25">
      <c r="A362" s="61"/>
      <c r="B362" s="495" t="str">
        <f>IF(Intro!$G$21="English",O362,P362)</f>
        <v>Relation à long terme avec le fournisseur</v>
      </c>
      <c r="C362" s="496"/>
      <c r="D362" s="497"/>
      <c r="E362" s="498"/>
      <c r="F362" s="499"/>
      <c r="G362" s="500"/>
      <c r="H362" s="492"/>
      <c r="I362" s="493"/>
      <c r="J362" s="493"/>
      <c r="K362" s="493"/>
      <c r="L362" s="494"/>
      <c r="O362" s="8" t="s">
        <v>56</v>
      </c>
      <c r="P362" s="7" t="s">
        <v>411</v>
      </c>
    </row>
    <row r="363" spans="1:16" s="27" customFormat="1" ht="48" customHeight="1" x14ac:dyDescent="0.25">
      <c r="A363" s="61"/>
      <c r="B363" s="495" t="str">
        <f>IF(Intro!$G$21="English",O363,P363)</f>
        <v>Emplacement géographique du fournisseur</v>
      </c>
      <c r="C363" s="496"/>
      <c r="D363" s="497"/>
      <c r="E363" s="498"/>
      <c r="F363" s="499"/>
      <c r="G363" s="500"/>
      <c r="H363" s="492"/>
      <c r="I363" s="493"/>
      <c r="J363" s="493"/>
      <c r="K363" s="493"/>
      <c r="L363" s="494"/>
      <c r="O363" s="8" t="s">
        <v>55</v>
      </c>
      <c r="P363" s="8" t="s">
        <v>60</v>
      </c>
    </row>
    <row r="364" spans="1:16" s="27" customFormat="1" ht="48" customHeight="1" x14ac:dyDescent="0.25">
      <c r="A364" s="61"/>
      <c r="B364" s="495" t="str">
        <f>IF(Intro!$G$21="English",O364,P364)</f>
        <v>D'autres facteurs comparables sans avantages ni pour le Canada ni pour le R.U. incluent :</v>
      </c>
      <c r="C364" s="496"/>
      <c r="D364" s="497"/>
      <c r="E364" s="501"/>
      <c r="F364" s="503"/>
      <c r="G364" s="503"/>
      <c r="H364" s="503"/>
      <c r="I364" s="503"/>
      <c r="J364" s="503"/>
      <c r="K364" s="503"/>
      <c r="L364" s="504"/>
      <c r="O364" s="8" t="str">
        <f>"Other factors that are comparable with advantages to neither Canada nor the U.K. include:"</f>
        <v>Other factors that are comparable with advantages to neither Canada nor the U.K. include:</v>
      </c>
      <c r="P364" s="8" t="str">
        <f>"D'autres facteurs comparables sans avantages ni pour le Canada ni pour le R.U. incluent :"</f>
        <v>D'autres facteurs comparables sans avantages ni pour le Canada ni pour le R.U. incluent :</v>
      </c>
    </row>
    <row r="365" spans="1:16" s="27" customFormat="1" ht="48" customHeight="1" x14ac:dyDescent="0.25">
      <c r="A365" s="61"/>
      <c r="B365" s="495" t="str">
        <f>IF(Intro!$G$21="English",O365,P365)</f>
        <v>Autres facteurs où le Canada a l'avantage incluent :</v>
      </c>
      <c r="C365" s="496"/>
      <c r="D365" s="497"/>
      <c r="E365" s="501"/>
      <c r="F365" s="503"/>
      <c r="G365" s="503"/>
      <c r="H365" s="503"/>
      <c r="I365" s="503"/>
      <c r="J365" s="503"/>
      <c r="K365" s="503"/>
      <c r="L365" s="504"/>
      <c r="O365" s="8" t="s">
        <v>293</v>
      </c>
      <c r="P365" s="8" t="s">
        <v>294</v>
      </c>
    </row>
    <row r="366" spans="1:16" s="27" customFormat="1" ht="48" customHeight="1" x14ac:dyDescent="0.25">
      <c r="A366" s="61"/>
      <c r="B366" s="495" t="str">
        <f>IF(Intro!$G$21="English",O366,P366)</f>
        <v>Autres facteurs où le R.U. a l'avantage incluent :</v>
      </c>
      <c r="C366" s="496"/>
      <c r="D366" s="497"/>
      <c r="E366" s="501"/>
      <c r="F366" s="503"/>
      <c r="G366" s="503"/>
      <c r="H366" s="503"/>
      <c r="I366" s="503"/>
      <c r="J366" s="503"/>
      <c r="K366" s="503"/>
      <c r="L366" s="504"/>
      <c r="O366" s="8" t="str">
        <f>"Other factors where the U.K has the advantage include:"</f>
        <v>Other factors where the U.K has the advantage include:</v>
      </c>
      <c r="P366" s="8" t="str">
        <f>"Autres facteurs où le R.U. a l'avantage incluent :"</f>
        <v>Autres facteurs où le R.U. a l'avantage incluent :</v>
      </c>
    </row>
    <row r="367" spans="1:16" s="27" customFormat="1" ht="19.5" customHeight="1" x14ac:dyDescent="0.25">
      <c r="A367" s="61"/>
      <c r="B367" s="143"/>
      <c r="C367" s="143"/>
      <c r="D367" s="143"/>
      <c r="E367" s="142"/>
      <c r="F367" s="142"/>
      <c r="G367" s="142"/>
      <c r="H367" s="142"/>
      <c r="I367" s="142"/>
      <c r="J367" s="142"/>
      <c r="K367" s="142"/>
      <c r="L367" s="142"/>
      <c r="O367" s="8"/>
      <c r="P367" s="8"/>
    </row>
    <row r="368" spans="1:16" s="9" customFormat="1" x14ac:dyDescent="0.25">
      <c r="A368" s="6"/>
      <c r="B368" s="505" t="s">
        <v>113</v>
      </c>
      <c r="C368" s="506"/>
      <c r="D368" s="506"/>
      <c r="E368" s="506"/>
      <c r="F368" s="506"/>
      <c r="G368" s="506"/>
      <c r="H368" s="506"/>
      <c r="I368" s="506"/>
      <c r="J368" s="506"/>
      <c r="K368" s="506"/>
      <c r="L368" s="507"/>
      <c r="M368" s="47"/>
    </row>
    <row r="369" spans="1:16" s="27" customFormat="1" x14ac:dyDescent="0.25">
      <c r="A369" s="61"/>
      <c r="B369" s="71"/>
      <c r="C369" s="56"/>
      <c r="D369" s="56"/>
      <c r="E369" s="56"/>
      <c r="F369" s="56"/>
      <c r="G369" s="56"/>
      <c r="H369" s="56"/>
      <c r="I369" s="56"/>
      <c r="J369" s="56"/>
      <c r="K369" s="56"/>
      <c r="L369" s="62"/>
      <c r="O369" s="8"/>
      <c r="P369" s="8"/>
    </row>
    <row r="370" spans="1:16" s="27" customFormat="1" x14ac:dyDescent="0.25">
      <c r="A370" s="61"/>
      <c r="B370" s="508" t="str">
        <f>IF(Intro!$G$21="English",O370,P370)</f>
        <v>Comparez les marchandises produites au Canada à celles qui sont produites en Pologne en fonction des facteurs mentionnés dans le tableau ci-dessous.</v>
      </c>
      <c r="C370" s="509"/>
      <c r="D370" s="509"/>
      <c r="E370" s="509"/>
      <c r="F370" s="509"/>
      <c r="G370" s="509"/>
      <c r="H370" s="509"/>
      <c r="I370" s="509"/>
      <c r="J370" s="509"/>
      <c r="K370" s="509"/>
      <c r="L370" s="510"/>
      <c r="O370" s="47" t="str">
        <f>"Compare the goods produced in Canada and the goods produced in "&amp;Variables!B33&amp;" based on each of the factors identified in the table below. "</f>
        <v xml:space="preserve">Compare the goods produced in Canada and the goods produced in Poland based on each of the factors identified in the table below. </v>
      </c>
      <c r="P370" s="47" t="str">
        <f>"Comparez les marchandises produites au Canada à celles qui sont produites en "&amp;Variables!C33&amp;" en fonction des facteurs mentionnés dans le tableau ci-dessous."</f>
        <v>Comparez les marchandises produites au Canada à celles qui sont produites en Pologne en fonction des facteurs mentionnés dans le tableau ci-dessous.</v>
      </c>
    </row>
    <row r="371" spans="1:16" s="27" customFormat="1" x14ac:dyDescent="0.25">
      <c r="A371" s="61"/>
      <c r="B371" s="71"/>
      <c r="C371" s="56"/>
      <c r="D371" s="56"/>
      <c r="E371" s="56"/>
      <c r="F371" s="56"/>
      <c r="G371" s="56"/>
      <c r="H371" s="56"/>
      <c r="I371" s="56"/>
      <c r="J371" s="56"/>
      <c r="K371" s="56"/>
      <c r="L371" s="62"/>
      <c r="O371" s="8" t="s">
        <v>305</v>
      </c>
      <c r="P371" s="8" t="s">
        <v>306</v>
      </c>
    </row>
    <row r="372" spans="1:16" s="27" customFormat="1" x14ac:dyDescent="0.25">
      <c r="A372" s="61"/>
      <c r="B372" s="71"/>
      <c r="C372" s="56"/>
      <c r="D372" s="56"/>
      <c r="E372" s="511" t="str">
        <f>IF(Intro!$G$21="English",O371,P371)</f>
        <v>Comparabilité</v>
      </c>
      <c r="F372" s="511"/>
      <c r="G372" s="511"/>
      <c r="H372" s="511" t="str">
        <f>IF(Intro!$G$21="English",O372,P372)</f>
        <v>Si ce n’est pas comparable, expliquez pourquoi.</v>
      </c>
      <c r="I372" s="511"/>
      <c r="J372" s="511"/>
      <c r="K372" s="511"/>
      <c r="L372" s="512"/>
      <c r="O372" s="8" t="s">
        <v>220</v>
      </c>
      <c r="P372" s="8" t="s">
        <v>221</v>
      </c>
    </row>
    <row r="373" spans="1:16" s="27" customFormat="1" x14ac:dyDescent="0.25">
      <c r="A373" s="61"/>
      <c r="B373" s="71"/>
      <c r="C373" s="56"/>
      <c r="D373" s="56"/>
      <c r="E373" s="138"/>
      <c r="F373" s="139"/>
      <c r="G373" s="141"/>
      <c r="H373" s="138"/>
      <c r="I373" s="139"/>
      <c r="J373" s="139"/>
      <c r="K373" s="139"/>
      <c r="L373" s="140"/>
      <c r="O373" s="8"/>
      <c r="P373" s="8"/>
    </row>
    <row r="374" spans="1:16" s="27" customFormat="1" ht="45.75" customHeight="1" x14ac:dyDescent="0.25">
      <c r="A374" s="61"/>
      <c r="B374" s="495" t="str">
        <f>IF(Intro!$G$21="English",O374,P374)</f>
        <v>Qualité du produit</v>
      </c>
      <c r="C374" s="496"/>
      <c r="D374" s="497"/>
      <c r="E374" s="498"/>
      <c r="F374" s="499"/>
      <c r="G374" s="500"/>
      <c r="H374" s="492"/>
      <c r="I374" s="493"/>
      <c r="J374" s="493"/>
      <c r="K374" s="493"/>
      <c r="L374" s="494"/>
      <c r="O374" s="8" t="s">
        <v>65</v>
      </c>
      <c r="P374" s="8" t="s">
        <v>57</v>
      </c>
    </row>
    <row r="375" spans="1:16" s="27" customFormat="1" ht="48" customHeight="1" x14ac:dyDescent="0.25">
      <c r="A375" s="61"/>
      <c r="B375" s="495" t="str">
        <f>IF(Intro!$G$21="English",O375,P375)</f>
        <v>Gamme de produits</v>
      </c>
      <c r="C375" s="496"/>
      <c r="D375" s="497"/>
      <c r="E375" s="498"/>
      <c r="F375" s="499"/>
      <c r="G375" s="500"/>
      <c r="H375" s="492"/>
      <c r="I375" s="493"/>
      <c r="J375" s="493"/>
      <c r="K375" s="493"/>
      <c r="L375" s="494"/>
      <c r="O375" s="8" t="s">
        <v>54</v>
      </c>
      <c r="P375" s="8" t="s">
        <v>58</v>
      </c>
    </row>
    <row r="376" spans="1:16" s="27" customFormat="1" ht="48" customHeight="1" x14ac:dyDescent="0.25">
      <c r="A376" s="61"/>
      <c r="B376" s="495" t="str">
        <f>IF(Intro!$G$21="English",O376,P376)</f>
        <v>Produit satisfait aux spécifications techniques</v>
      </c>
      <c r="C376" s="496"/>
      <c r="D376" s="497"/>
      <c r="E376" s="498"/>
      <c r="F376" s="499"/>
      <c r="G376" s="500"/>
      <c r="H376" s="492"/>
      <c r="I376" s="493"/>
      <c r="J376" s="493"/>
      <c r="K376" s="493"/>
      <c r="L376" s="494"/>
      <c r="O376" s="8" t="s">
        <v>73</v>
      </c>
      <c r="P376" s="8" t="s">
        <v>76</v>
      </c>
    </row>
    <row r="377" spans="1:16" s="27" customFormat="1" ht="48" customHeight="1" x14ac:dyDescent="0.25">
      <c r="A377" s="61"/>
      <c r="B377" s="495" t="str">
        <f>IF(Intro!$G$21="English",O377,P377)</f>
        <v>Disponibilité de spécifications protégées</v>
      </c>
      <c r="C377" s="496"/>
      <c r="D377" s="497"/>
      <c r="E377" s="498"/>
      <c r="F377" s="499"/>
      <c r="G377" s="500"/>
      <c r="H377" s="492"/>
      <c r="I377" s="493"/>
      <c r="J377" s="493"/>
      <c r="K377" s="493"/>
      <c r="L377" s="494"/>
      <c r="O377" s="8" t="s">
        <v>66</v>
      </c>
      <c r="P377" s="8" t="s">
        <v>77</v>
      </c>
    </row>
    <row r="378" spans="1:16" s="27" customFormat="1" ht="48" customHeight="1" x14ac:dyDescent="0.25">
      <c r="A378" s="61"/>
      <c r="B378" s="495" t="str">
        <f>IF(Intro!$G$21="English",O378,P378)</f>
        <v xml:space="preserve">Prix net le plus bas (après escomptes, promotions, etc.) </v>
      </c>
      <c r="C378" s="496"/>
      <c r="D378" s="497"/>
      <c r="E378" s="498"/>
      <c r="F378" s="499"/>
      <c r="G378" s="500"/>
      <c r="H378" s="492"/>
      <c r="I378" s="493"/>
      <c r="J378" s="493"/>
      <c r="K378" s="493"/>
      <c r="L378" s="494"/>
      <c r="O378" s="8" t="s">
        <v>74</v>
      </c>
      <c r="P378" s="8" t="s">
        <v>78</v>
      </c>
    </row>
    <row r="379" spans="1:16" s="27" customFormat="1" ht="48" customHeight="1" x14ac:dyDescent="0.25">
      <c r="A379" s="61"/>
      <c r="B379" s="495" t="str">
        <f>IF(Intro!$G$21="English",O379,P379)</f>
        <v>Accords de crédit</v>
      </c>
      <c r="C379" s="496"/>
      <c r="D379" s="497"/>
      <c r="E379" s="498"/>
      <c r="F379" s="499"/>
      <c r="G379" s="500"/>
      <c r="H379" s="492"/>
      <c r="I379" s="493"/>
      <c r="J379" s="493"/>
      <c r="K379" s="493"/>
      <c r="L379" s="494"/>
      <c r="O379" s="8" t="s">
        <v>61</v>
      </c>
      <c r="P379" s="8" t="s">
        <v>62</v>
      </c>
    </row>
    <row r="380" spans="1:16" s="27" customFormat="1" ht="48" customHeight="1" x14ac:dyDescent="0.25">
      <c r="A380" s="61"/>
      <c r="B380" s="495" t="str">
        <f>IF(Intro!$G$21="English",O380,P380)</f>
        <v>Frais de livraison</v>
      </c>
      <c r="C380" s="496"/>
      <c r="D380" s="497"/>
      <c r="E380" s="498"/>
      <c r="F380" s="499"/>
      <c r="G380" s="500"/>
      <c r="H380" s="492"/>
      <c r="I380" s="493"/>
      <c r="J380" s="493"/>
      <c r="K380" s="493"/>
      <c r="L380" s="494"/>
      <c r="O380" s="8" t="s">
        <v>67</v>
      </c>
      <c r="P380" s="8" t="s">
        <v>79</v>
      </c>
    </row>
    <row r="381" spans="1:16" s="27" customFormat="1" ht="48" customHeight="1" x14ac:dyDescent="0.25">
      <c r="A381" s="61"/>
      <c r="B381" s="495" t="str">
        <f>IF(Intro!$G$21="English",O381,P381)</f>
        <v>Délais et modalités de livraison</v>
      </c>
      <c r="C381" s="496"/>
      <c r="D381" s="497"/>
      <c r="E381" s="498"/>
      <c r="F381" s="499"/>
      <c r="G381" s="500"/>
      <c r="H381" s="492"/>
      <c r="I381" s="493"/>
      <c r="J381" s="493"/>
      <c r="K381" s="493"/>
      <c r="L381" s="494"/>
      <c r="O381" s="8" t="s">
        <v>68</v>
      </c>
      <c r="P381" s="8" t="s">
        <v>59</v>
      </c>
    </row>
    <row r="382" spans="1:16" s="27" customFormat="1" ht="48" customHeight="1" x14ac:dyDescent="0.25">
      <c r="A382" s="61"/>
      <c r="B382" s="495" t="str">
        <f>IF(Intro!$G$21="English",O382,P382)</f>
        <v>Fiabilité du fournisseur</v>
      </c>
      <c r="C382" s="496"/>
      <c r="D382" s="497"/>
      <c r="E382" s="498"/>
      <c r="F382" s="499"/>
      <c r="G382" s="500"/>
      <c r="H382" s="492"/>
      <c r="I382" s="493"/>
      <c r="J382" s="493"/>
      <c r="K382" s="493"/>
      <c r="L382" s="494"/>
      <c r="O382" s="8" t="s">
        <v>85</v>
      </c>
      <c r="P382" s="8" t="s">
        <v>80</v>
      </c>
    </row>
    <row r="383" spans="1:16" s="27" customFormat="1" ht="48" customHeight="1" x14ac:dyDescent="0.25">
      <c r="A383" s="61"/>
      <c r="B383" s="495" t="str">
        <f>IF(Intro!$G$21="English",O383,P383)</f>
        <v>Exigence de quantité minimale</v>
      </c>
      <c r="C383" s="496"/>
      <c r="D383" s="497"/>
      <c r="E383" s="498"/>
      <c r="F383" s="499"/>
      <c r="G383" s="500"/>
      <c r="H383" s="492"/>
      <c r="I383" s="493"/>
      <c r="J383" s="493"/>
      <c r="K383" s="493"/>
      <c r="L383" s="494"/>
      <c r="O383" s="8" t="s">
        <v>75</v>
      </c>
      <c r="P383" s="8" t="s">
        <v>81</v>
      </c>
    </row>
    <row r="384" spans="1:16" s="27" customFormat="1" ht="48" customHeight="1" x14ac:dyDescent="0.25">
      <c r="A384" s="61"/>
      <c r="B384" s="495" t="str">
        <f>IF(Intro!$G$21="English",O384,P384)</f>
        <v>Disponibilité du stock</v>
      </c>
      <c r="C384" s="496"/>
      <c r="D384" s="497"/>
      <c r="E384" s="498"/>
      <c r="F384" s="499"/>
      <c r="G384" s="500"/>
      <c r="H384" s="492"/>
      <c r="I384" s="493"/>
      <c r="J384" s="493"/>
      <c r="K384" s="493"/>
      <c r="L384" s="494"/>
      <c r="O384" s="8" t="s">
        <v>69</v>
      </c>
      <c r="P384" s="8" t="s">
        <v>82</v>
      </c>
    </row>
    <row r="385" spans="1:16" s="27" customFormat="1" ht="48" customHeight="1" x14ac:dyDescent="0.25">
      <c r="A385" s="61"/>
      <c r="B385" s="495" t="str">
        <f>IF(Intro!$G$21="English",O385,P385)</f>
        <v>Service après-vente ou garanties</v>
      </c>
      <c r="C385" s="496"/>
      <c r="D385" s="497"/>
      <c r="E385" s="498"/>
      <c r="F385" s="499"/>
      <c r="G385" s="500"/>
      <c r="H385" s="492"/>
      <c r="I385" s="493"/>
      <c r="J385" s="493"/>
      <c r="K385" s="493"/>
      <c r="L385" s="494"/>
      <c r="O385" s="8" t="s">
        <v>272</v>
      </c>
      <c r="P385" s="8" t="s">
        <v>83</v>
      </c>
    </row>
    <row r="386" spans="1:16" s="27" customFormat="1" ht="48" customHeight="1" x14ac:dyDescent="0.25">
      <c r="A386" s="61"/>
      <c r="B386" s="495" t="str">
        <f>IF(Intro!$G$21="English",O386,P386)</f>
        <v>Relation à long terme avec le fournisseur</v>
      </c>
      <c r="C386" s="496"/>
      <c r="D386" s="497"/>
      <c r="E386" s="498"/>
      <c r="F386" s="499"/>
      <c r="G386" s="500"/>
      <c r="H386" s="492"/>
      <c r="I386" s="493"/>
      <c r="J386" s="493"/>
      <c r="K386" s="493"/>
      <c r="L386" s="494"/>
      <c r="O386" s="8" t="s">
        <v>56</v>
      </c>
      <c r="P386" s="7" t="s">
        <v>411</v>
      </c>
    </row>
    <row r="387" spans="1:16" s="27" customFormat="1" ht="48" customHeight="1" x14ac:dyDescent="0.25">
      <c r="A387" s="61"/>
      <c r="B387" s="495" t="str">
        <f>IF(Intro!$G$21="English",O387,P387)</f>
        <v>Emplacement géographique du fournisseur</v>
      </c>
      <c r="C387" s="496"/>
      <c r="D387" s="497"/>
      <c r="E387" s="498"/>
      <c r="F387" s="499"/>
      <c r="G387" s="500"/>
      <c r="H387" s="492"/>
      <c r="I387" s="493"/>
      <c r="J387" s="493"/>
      <c r="K387" s="493"/>
      <c r="L387" s="494"/>
      <c r="O387" s="8" t="s">
        <v>55</v>
      </c>
      <c r="P387" s="8" t="s">
        <v>60</v>
      </c>
    </row>
    <row r="388" spans="1:16" s="27" customFormat="1" ht="48" customHeight="1" x14ac:dyDescent="0.25">
      <c r="A388" s="61"/>
      <c r="B388" s="495" t="str">
        <f>IF(Intro!$G$21="English",O388,P388)</f>
        <v>D'autres facteurs comparables sans avantages ni pour le Canada ni pour la Pologne incluent :</v>
      </c>
      <c r="C388" s="496"/>
      <c r="D388" s="497"/>
      <c r="E388" s="501"/>
      <c r="F388" s="503"/>
      <c r="G388" s="503"/>
      <c r="H388" s="503"/>
      <c r="I388" s="503"/>
      <c r="J388" s="503"/>
      <c r="K388" s="503"/>
      <c r="L388" s="504"/>
      <c r="O388" s="8" t="str">
        <f>"Other factors that are comparable with advantages to neither Canada nor Poalnd include:"</f>
        <v>Other factors that are comparable with advantages to neither Canada nor Poalnd include:</v>
      </c>
      <c r="P388" s="8" t="str">
        <f>"D'autres facteurs comparables sans avantages ni pour le Canada ni pour la Pologne incluent :"</f>
        <v>D'autres facteurs comparables sans avantages ni pour le Canada ni pour la Pologne incluent :</v>
      </c>
    </row>
    <row r="389" spans="1:16" s="27" customFormat="1" ht="48" customHeight="1" x14ac:dyDescent="0.25">
      <c r="A389" s="61"/>
      <c r="B389" s="495" t="str">
        <f>IF(Intro!$G$21="English",O389,P389)</f>
        <v>Autres facteurs où le Canada a l'avantage incluent :</v>
      </c>
      <c r="C389" s="496"/>
      <c r="D389" s="497"/>
      <c r="E389" s="501"/>
      <c r="F389" s="503"/>
      <c r="G389" s="503"/>
      <c r="H389" s="503"/>
      <c r="I389" s="503"/>
      <c r="J389" s="503"/>
      <c r="K389" s="503"/>
      <c r="L389" s="504"/>
      <c r="O389" s="8" t="s">
        <v>293</v>
      </c>
      <c r="P389" s="8" t="s">
        <v>294</v>
      </c>
    </row>
    <row r="390" spans="1:16" s="27" customFormat="1" ht="48" customHeight="1" x14ac:dyDescent="0.25">
      <c r="A390" s="61"/>
      <c r="B390" s="495" t="str">
        <f>IF(Intro!$G$21="English",O390,P390)</f>
        <v>Autres facteurs où la Pologne a l'avantage incluent :</v>
      </c>
      <c r="C390" s="496"/>
      <c r="D390" s="497"/>
      <c r="E390" s="501"/>
      <c r="F390" s="503"/>
      <c r="G390" s="503"/>
      <c r="H390" s="503"/>
      <c r="I390" s="503"/>
      <c r="J390" s="503"/>
      <c r="K390" s="503"/>
      <c r="L390" s="504"/>
      <c r="O390" s="8" t="str">
        <f>"Other factors where Poland has the advantage include:"</f>
        <v>Other factors where Poland has the advantage include:</v>
      </c>
      <c r="P390" s="8" t="str">
        <f>"Autres facteurs où la Pologne a l'avantage incluent :"</f>
        <v>Autres facteurs où la Pologne a l'avantage incluent :</v>
      </c>
    </row>
    <row r="391" spans="1:16" s="27" customFormat="1" ht="16.5" customHeight="1" x14ac:dyDescent="0.25">
      <c r="A391" s="61"/>
      <c r="B391" s="143"/>
      <c r="C391" s="143"/>
      <c r="D391" s="143"/>
      <c r="E391" s="142"/>
      <c r="F391" s="142"/>
      <c r="G391" s="142"/>
      <c r="H391" s="142"/>
      <c r="I391" s="142"/>
      <c r="J391" s="142"/>
      <c r="K391" s="142"/>
      <c r="L391" s="142"/>
      <c r="O391" s="8"/>
      <c r="P391" s="8"/>
    </row>
    <row r="392" spans="1:16" x14ac:dyDescent="0.25">
      <c r="B392" s="338" t="str">
        <f>UPPER(IF(Intro!$G$21="English",O392,P392))</f>
        <v>MARCHÉS</v>
      </c>
      <c r="C392" s="339"/>
      <c r="D392" s="339"/>
      <c r="E392" s="339"/>
      <c r="F392" s="339"/>
      <c r="G392" s="339"/>
      <c r="H392" s="339"/>
      <c r="I392" s="339"/>
      <c r="J392" s="339"/>
      <c r="K392" s="339"/>
      <c r="L392" s="340"/>
      <c r="M392" s="27"/>
      <c r="O392" s="8" t="s">
        <v>175</v>
      </c>
      <c r="P392" s="8" t="s">
        <v>176</v>
      </c>
    </row>
    <row r="393" spans="1:16" x14ac:dyDescent="0.25">
      <c r="B393" s="505" t="s">
        <v>114</v>
      </c>
      <c r="C393" s="506"/>
      <c r="D393" s="506"/>
      <c r="E393" s="506"/>
      <c r="F393" s="506"/>
      <c r="G393" s="506"/>
      <c r="H393" s="506"/>
      <c r="I393" s="506"/>
      <c r="J393" s="506"/>
      <c r="K393" s="506"/>
      <c r="L393" s="507"/>
      <c r="M393" s="8"/>
    </row>
    <row r="394" spans="1:16" x14ac:dyDescent="0.25">
      <c r="B394" s="43"/>
      <c r="C394" s="30"/>
      <c r="D394" s="30"/>
      <c r="E394" s="46"/>
      <c r="F394" s="46"/>
      <c r="G394" s="46"/>
      <c r="H394" s="46"/>
      <c r="I394" s="46"/>
      <c r="J394" s="46"/>
      <c r="K394" s="46"/>
      <c r="L394" s="44"/>
      <c r="M394" s="8"/>
    </row>
    <row r="395" spans="1:16" ht="14.25" customHeight="1" x14ac:dyDescent="0.25">
      <c r="B395" s="377" t="str">
        <f>IF(Intro!$G$21="English",O395,P395)</f>
        <v>Décrivez les marchés des marchandises au Canada et dans le monde depuis le 1er janvier 2023. Les facteurs à prendre en compte dans votre réponse comprennent, sans s'y limiter, la demande, les ventes, les prix, et les volumes d'importations des marchandises.</v>
      </c>
      <c r="C395" s="378"/>
      <c r="D395" s="378"/>
      <c r="E395" s="378"/>
      <c r="F395" s="378"/>
      <c r="G395" s="378"/>
      <c r="H395" s="378"/>
      <c r="I395" s="378"/>
      <c r="J395" s="378"/>
      <c r="K395" s="378"/>
      <c r="L395" s="379"/>
      <c r="M395" s="8"/>
      <c r="O395" s="19" t="str">
        <f>"Describe the markets for the goods in Canada and globally since January 1, "&amp;Variables!B6&amp;". Factors to consider in your response include, but are not limited to, demand, sales, prices, and import volumes of the goods."</f>
        <v>Describe the markets for the goods in Canada and globally since January 1, 2023. Factors to consider in your response include, but are not limited to, demand, sales, prices, and import volumes of the goods.</v>
      </c>
      <c r="P395" s="8" t="str">
        <f>"Décrivez les marchés des marchandises au Canada et dans le monde depuis le 1er janvier "&amp;Variables!B6&amp;". Les facteurs à prendre en compte dans votre réponse comprennent, sans s'y limiter, la demande, les ventes, les prix, et les volumes d'importations des marchandises."</f>
        <v>Décrivez les marchés des marchandises au Canada et dans le monde depuis le 1er janvier 2023. Les facteurs à prendre en compte dans votre réponse comprennent, sans s'y limiter, la demande, les ventes, les prix, et les volumes d'importations des marchandises.</v>
      </c>
    </row>
    <row r="396" spans="1:16" x14ac:dyDescent="0.25">
      <c r="B396" s="377"/>
      <c r="C396" s="378"/>
      <c r="D396" s="378"/>
      <c r="E396" s="378"/>
      <c r="F396" s="378"/>
      <c r="G396" s="378"/>
      <c r="H396" s="378"/>
      <c r="I396" s="378"/>
      <c r="J396" s="378"/>
      <c r="K396" s="378"/>
      <c r="L396" s="379"/>
      <c r="M396" s="8"/>
      <c r="O396" s="19"/>
    </row>
    <row r="397" spans="1:16" s="27" customFormat="1" x14ac:dyDescent="0.25">
      <c r="A397" s="61"/>
      <c r="B397" s="71"/>
      <c r="C397" s="56"/>
      <c r="D397" s="56"/>
      <c r="E397" s="56"/>
      <c r="F397" s="56"/>
      <c r="G397" s="56"/>
      <c r="H397" s="56"/>
      <c r="I397" s="56"/>
      <c r="J397" s="56"/>
      <c r="K397" s="56"/>
      <c r="L397" s="62"/>
      <c r="O397" s="8"/>
      <c r="P397" s="8"/>
    </row>
    <row r="398" spans="1:16" s="9" customFormat="1" x14ac:dyDescent="0.25">
      <c r="A398" s="6"/>
      <c r="B398" s="524"/>
      <c r="C398" s="525"/>
      <c r="D398" s="525"/>
      <c r="E398" s="525"/>
      <c r="F398" s="525"/>
      <c r="G398" s="525"/>
      <c r="H398" s="525"/>
      <c r="I398" s="525"/>
      <c r="J398" s="525"/>
      <c r="K398" s="525"/>
      <c r="L398" s="526"/>
      <c r="M398" s="27"/>
    </row>
    <row r="399" spans="1:16" s="9" customFormat="1" x14ac:dyDescent="0.25">
      <c r="A399" s="6"/>
      <c r="B399" s="524"/>
      <c r="C399" s="525"/>
      <c r="D399" s="525"/>
      <c r="E399" s="525"/>
      <c r="F399" s="525"/>
      <c r="G399" s="525"/>
      <c r="H399" s="525"/>
      <c r="I399" s="525"/>
      <c r="J399" s="525"/>
      <c r="K399" s="525"/>
      <c r="L399" s="526"/>
      <c r="M399" s="27"/>
    </row>
    <row r="400" spans="1:16" s="9" customFormat="1" x14ac:dyDescent="0.25">
      <c r="A400" s="6"/>
      <c r="B400" s="524"/>
      <c r="C400" s="525"/>
      <c r="D400" s="525"/>
      <c r="E400" s="525"/>
      <c r="F400" s="525"/>
      <c r="G400" s="525"/>
      <c r="H400" s="525"/>
      <c r="I400" s="525"/>
      <c r="J400" s="525"/>
      <c r="K400" s="525"/>
      <c r="L400" s="526"/>
      <c r="M400" s="27"/>
    </row>
    <row r="401" spans="1:16" s="9" customFormat="1" x14ac:dyDescent="0.25">
      <c r="A401" s="6"/>
      <c r="B401" s="524"/>
      <c r="C401" s="525"/>
      <c r="D401" s="525"/>
      <c r="E401" s="525"/>
      <c r="F401" s="525"/>
      <c r="G401" s="525"/>
      <c r="H401" s="525"/>
      <c r="I401" s="525"/>
      <c r="J401" s="525"/>
      <c r="K401" s="525"/>
      <c r="L401" s="526"/>
      <c r="M401" s="27"/>
    </row>
    <row r="402" spans="1:16" s="9" customFormat="1" x14ac:dyDescent="0.25">
      <c r="A402" s="6"/>
      <c r="B402" s="524"/>
      <c r="C402" s="525"/>
      <c r="D402" s="525"/>
      <c r="E402" s="525"/>
      <c r="F402" s="525"/>
      <c r="G402" s="525"/>
      <c r="H402" s="525"/>
      <c r="I402" s="525"/>
      <c r="J402" s="525"/>
      <c r="K402" s="525"/>
      <c r="L402" s="526"/>
      <c r="M402" s="27"/>
    </row>
    <row r="403" spans="1:16" s="9" customFormat="1" x14ac:dyDescent="0.25">
      <c r="A403" s="6"/>
      <c r="B403" s="524"/>
      <c r="C403" s="525"/>
      <c r="D403" s="525"/>
      <c r="E403" s="525"/>
      <c r="F403" s="525"/>
      <c r="G403" s="525"/>
      <c r="H403" s="525"/>
      <c r="I403" s="525"/>
      <c r="J403" s="525"/>
      <c r="K403" s="525"/>
      <c r="L403" s="526"/>
      <c r="M403" s="27"/>
    </row>
    <row r="404" spans="1:16" s="9" customFormat="1" x14ac:dyDescent="0.25">
      <c r="A404" s="6"/>
      <c r="B404" s="524"/>
      <c r="C404" s="525"/>
      <c r="D404" s="525"/>
      <c r="E404" s="525"/>
      <c r="F404" s="525"/>
      <c r="G404" s="525"/>
      <c r="H404" s="525"/>
      <c r="I404" s="525"/>
      <c r="J404" s="525"/>
      <c r="K404" s="525"/>
      <c r="L404" s="526"/>
      <c r="M404" s="27"/>
    </row>
    <row r="405" spans="1:16" s="9" customFormat="1" x14ac:dyDescent="0.25">
      <c r="A405" s="6"/>
      <c r="B405" s="524"/>
      <c r="C405" s="525"/>
      <c r="D405" s="525"/>
      <c r="E405" s="525"/>
      <c r="F405" s="525"/>
      <c r="G405" s="525"/>
      <c r="H405" s="525"/>
      <c r="I405" s="525"/>
      <c r="J405" s="525"/>
      <c r="K405" s="525"/>
      <c r="L405" s="526"/>
      <c r="M405" s="27"/>
    </row>
    <row r="406" spans="1:16" s="27" customFormat="1" x14ac:dyDescent="0.25">
      <c r="A406" s="61"/>
      <c r="B406" s="72"/>
      <c r="C406" s="73"/>
      <c r="D406" s="73"/>
      <c r="E406" s="73"/>
      <c r="F406" s="73"/>
      <c r="G406" s="73"/>
      <c r="H406" s="73"/>
      <c r="I406" s="73"/>
      <c r="J406" s="73"/>
      <c r="K406" s="73"/>
      <c r="L406" s="74"/>
      <c r="O406" s="8"/>
      <c r="P406" s="8"/>
    </row>
    <row r="407" spans="1:16" x14ac:dyDescent="0.25">
      <c r="B407" s="505" t="s">
        <v>429</v>
      </c>
      <c r="C407" s="506"/>
      <c r="D407" s="506"/>
      <c r="E407" s="506"/>
      <c r="F407" s="506"/>
      <c r="G407" s="506"/>
      <c r="H407" s="506"/>
      <c r="I407" s="506"/>
      <c r="J407" s="506"/>
      <c r="K407" s="506"/>
      <c r="L407" s="507"/>
      <c r="M407" s="8"/>
    </row>
    <row r="408" spans="1:16" x14ac:dyDescent="0.25">
      <c r="B408" s="17"/>
      <c r="C408" s="23"/>
      <c r="D408" s="23"/>
      <c r="E408" s="24"/>
      <c r="F408" s="24"/>
      <c r="G408" s="24"/>
      <c r="H408" s="24"/>
      <c r="I408" s="24"/>
      <c r="J408" s="24"/>
      <c r="K408" s="24"/>
      <c r="L408" s="18"/>
      <c r="M408" s="8"/>
    </row>
    <row r="409" spans="1:16" x14ac:dyDescent="0.25">
      <c r="B409" s="377" t="str">
        <f>IF(Intro!$G$21="English",O409,P409)</f>
        <v>Expliquez les changements que vous prévoyez voir sur le marché canadien et sur d’autres marchés mondiaux pour les marchandises au cours des deux prochaines années en ce qui concerne la demande, les ventes, les prix, et les volumes d'importations des marchandises.</v>
      </c>
      <c r="C409" s="378"/>
      <c r="D409" s="378"/>
      <c r="E409" s="378"/>
      <c r="F409" s="378"/>
      <c r="G409" s="378"/>
      <c r="H409" s="378"/>
      <c r="I409" s="378"/>
      <c r="J409" s="378"/>
      <c r="K409" s="378"/>
      <c r="L409" s="379"/>
      <c r="M409" s="8"/>
      <c r="O409" s="19" t="str">
        <f>"Explain any changes you expect to see in the Canadian market and in other markets globally for the goods over the next two years with respect to demand, sales, prices, and import volumes of the goods."</f>
        <v>Explain any changes you expect to see in the Canadian market and in other markets globally for the goods over the next two years with respect to demand, sales, prices, and import volumes of the goods.</v>
      </c>
      <c r="P409" s="8" t="s">
        <v>260</v>
      </c>
    </row>
    <row r="410" spans="1:16" x14ac:dyDescent="0.25">
      <c r="B410" s="377"/>
      <c r="C410" s="378"/>
      <c r="D410" s="378"/>
      <c r="E410" s="378"/>
      <c r="F410" s="378"/>
      <c r="G410" s="378"/>
      <c r="H410" s="378"/>
      <c r="I410" s="378"/>
      <c r="J410" s="378"/>
      <c r="K410" s="378"/>
      <c r="L410" s="379"/>
      <c r="M410" s="8"/>
      <c r="O410" s="19"/>
    </row>
    <row r="411" spans="1:16" s="27" customFormat="1" x14ac:dyDescent="0.25">
      <c r="A411" s="61"/>
      <c r="B411" s="71"/>
      <c r="C411" s="56"/>
      <c r="D411" s="56"/>
      <c r="E411" s="56"/>
      <c r="F411" s="56"/>
      <c r="G411" s="56"/>
      <c r="H411" s="56"/>
      <c r="I411" s="56"/>
      <c r="J411" s="56"/>
      <c r="K411" s="56"/>
      <c r="L411" s="62"/>
      <c r="O411" s="8"/>
      <c r="P411" s="8"/>
    </row>
    <row r="412" spans="1:16" s="9" customFormat="1" x14ac:dyDescent="0.25">
      <c r="A412" s="6"/>
      <c r="B412" s="524"/>
      <c r="C412" s="525"/>
      <c r="D412" s="525"/>
      <c r="E412" s="525"/>
      <c r="F412" s="525"/>
      <c r="G412" s="525"/>
      <c r="H412" s="525"/>
      <c r="I412" s="525"/>
      <c r="J412" s="525"/>
      <c r="K412" s="525"/>
      <c r="L412" s="526"/>
      <c r="M412" s="27"/>
    </row>
    <row r="413" spans="1:16" s="9" customFormat="1" x14ac:dyDescent="0.25">
      <c r="A413" s="6"/>
      <c r="B413" s="524"/>
      <c r="C413" s="525"/>
      <c r="D413" s="525"/>
      <c r="E413" s="525"/>
      <c r="F413" s="525"/>
      <c r="G413" s="525"/>
      <c r="H413" s="525"/>
      <c r="I413" s="525"/>
      <c r="J413" s="525"/>
      <c r="K413" s="525"/>
      <c r="L413" s="526"/>
      <c r="M413" s="27"/>
    </row>
    <row r="414" spans="1:16" s="9" customFormat="1" x14ac:dyDescent="0.25">
      <c r="A414" s="6"/>
      <c r="B414" s="524"/>
      <c r="C414" s="525"/>
      <c r="D414" s="525"/>
      <c r="E414" s="525"/>
      <c r="F414" s="525"/>
      <c r="G414" s="525"/>
      <c r="H414" s="525"/>
      <c r="I414" s="525"/>
      <c r="J414" s="525"/>
      <c r="K414" s="525"/>
      <c r="L414" s="526"/>
      <c r="M414" s="27"/>
    </row>
    <row r="415" spans="1:16" s="9" customFormat="1" x14ac:dyDescent="0.25">
      <c r="A415" s="6"/>
      <c r="B415" s="524"/>
      <c r="C415" s="525"/>
      <c r="D415" s="525"/>
      <c r="E415" s="525"/>
      <c r="F415" s="525"/>
      <c r="G415" s="525"/>
      <c r="H415" s="525"/>
      <c r="I415" s="525"/>
      <c r="J415" s="525"/>
      <c r="K415" s="525"/>
      <c r="L415" s="526"/>
      <c r="M415" s="27"/>
    </row>
    <row r="416" spans="1:16" s="9" customFormat="1" x14ac:dyDescent="0.25">
      <c r="A416" s="6"/>
      <c r="B416" s="524"/>
      <c r="C416" s="525"/>
      <c r="D416" s="525"/>
      <c r="E416" s="525"/>
      <c r="F416" s="525"/>
      <c r="G416" s="525"/>
      <c r="H416" s="525"/>
      <c r="I416" s="525"/>
      <c r="J416" s="525"/>
      <c r="K416" s="525"/>
      <c r="L416" s="526"/>
      <c r="M416" s="27"/>
    </row>
    <row r="417" spans="1:16" s="9" customFormat="1" x14ac:dyDescent="0.25">
      <c r="A417" s="6"/>
      <c r="B417" s="524"/>
      <c r="C417" s="525"/>
      <c r="D417" s="525"/>
      <c r="E417" s="525"/>
      <c r="F417" s="525"/>
      <c r="G417" s="525"/>
      <c r="H417" s="525"/>
      <c r="I417" s="525"/>
      <c r="J417" s="525"/>
      <c r="K417" s="525"/>
      <c r="L417" s="526"/>
      <c r="M417" s="27"/>
    </row>
    <row r="418" spans="1:16" s="9" customFormat="1" x14ac:dyDescent="0.25">
      <c r="A418" s="6"/>
      <c r="B418" s="524"/>
      <c r="C418" s="525"/>
      <c r="D418" s="525"/>
      <c r="E418" s="525"/>
      <c r="F418" s="525"/>
      <c r="G418" s="525"/>
      <c r="H418" s="525"/>
      <c r="I418" s="525"/>
      <c r="J418" s="525"/>
      <c r="K418" s="525"/>
      <c r="L418" s="526"/>
      <c r="M418" s="27"/>
    </row>
    <row r="419" spans="1:16" s="9" customFormat="1" x14ac:dyDescent="0.25">
      <c r="A419" s="6"/>
      <c r="B419" s="524"/>
      <c r="C419" s="525"/>
      <c r="D419" s="525"/>
      <c r="E419" s="525"/>
      <c r="F419" s="525"/>
      <c r="G419" s="525"/>
      <c r="H419" s="525"/>
      <c r="I419" s="525"/>
      <c r="J419" s="525"/>
      <c r="K419" s="525"/>
      <c r="L419" s="526"/>
      <c r="M419" s="27"/>
    </row>
    <row r="420" spans="1:16" s="27" customFormat="1" x14ac:dyDescent="0.25">
      <c r="A420" s="61"/>
      <c r="B420" s="72"/>
      <c r="C420" s="73"/>
      <c r="D420" s="73"/>
      <c r="E420" s="73"/>
      <c r="F420" s="73"/>
      <c r="G420" s="73"/>
      <c r="H420" s="73"/>
      <c r="I420" s="73"/>
      <c r="J420" s="73"/>
      <c r="K420" s="73"/>
      <c r="L420" s="74"/>
      <c r="O420" s="8"/>
      <c r="P420" s="8"/>
    </row>
  </sheetData>
  <sheetProtection algorithmName="SHA-512" hashValue="84DdaniURCWd2eMr7svcrpn6rck4znpVOitce5H00R15iqzNwBoC0krmCxzN+2qnUJZXqOLePq8jU/3uw2fTAw==" saltValue="KRXPQ4d3p0DzcZuikTW3vQ==" spinCount="100000" sheet="1" objects="1" scenarios="1" selectLockedCells="1"/>
  <mergeCells count="496">
    <mergeCell ref="B285:E285"/>
    <mergeCell ref="F285:G285"/>
    <mergeCell ref="H285:I285"/>
    <mergeCell ref="J285:K285"/>
    <mergeCell ref="B293:E293"/>
    <mergeCell ref="F293:G293"/>
    <mergeCell ref="H293:I293"/>
    <mergeCell ref="J293:K293"/>
    <mergeCell ref="B383:D383"/>
    <mergeCell ref="E383:G383"/>
    <mergeCell ref="H383:L383"/>
    <mergeCell ref="B380:D380"/>
    <mergeCell ref="E380:G380"/>
    <mergeCell ref="H380:L380"/>
    <mergeCell ref="B381:D381"/>
    <mergeCell ref="E381:G381"/>
    <mergeCell ref="H381:L381"/>
    <mergeCell ref="B382:D382"/>
    <mergeCell ref="E382:G382"/>
    <mergeCell ref="H382:L382"/>
    <mergeCell ref="B377:D377"/>
    <mergeCell ref="E377:G377"/>
    <mergeCell ref="H377:L377"/>
    <mergeCell ref="B378:D378"/>
    <mergeCell ref="B384:D384"/>
    <mergeCell ref="E384:G384"/>
    <mergeCell ref="H384:L384"/>
    <mergeCell ref="B388:D388"/>
    <mergeCell ref="B389:D389"/>
    <mergeCell ref="B390:D390"/>
    <mergeCell ref="B385:D385"/>
    <mergeCell ref="E385:G385"/>
    <mergeCell ref="H385:L385"/>
    <mergeCell ref="B386:D386"/>
    <mergeCell ref="E386:G386"/>
    <mergeCell ref="H386:L386"/>
    <mergeCell ref="B387:D387"/>
    <mergeCell ref="E387:G387"/>
    <mergeCell ref="H387:L387"/>
    <mergeCell ref="E388:L388"/>
    <mergeCell ref="E389:L389"/>
    <mergeCell ref="E390:L390"/>
    <mergeCell ref="E378:G378"/>
    <mergeCell ref="H378:L378"/>
    <mergeCell ref="B379:D379"/>
    <mergeCell ref="E379:G379"/>
    <mergeCell ref="H379:L379"/>
    <mergeCell ref="B362:D362"/>
    <mergeCell ref="E362:G362"/>
    <mergeCell ref="H362:L362"/>
    <mergeCell ref="B363:D363"/>
    <mergeCell ref="E363:G363"/>
    <mergeCell ref="H363:L363"/>
    <mergeCell ref="B364:D364"/>
    <mergeCell ref="B365:D365"/>
    <mergeCell ref="B366:D366"/>
    <mergeCell ref="E366:L366"/>
    <mergeCell ref="B376:D376"/>
    <mergeCell ref="E376:G376"/>
    <mergeCell ref="H376:L376"/>
    <mergeCell ref="B368:L368"/>
    <mergeCell ref="B370:L370"/>
    <mergeCell ref="E372:G372"/>
    <mergeCell ref="H372:L372"/>
    <mergeCell ref="B374:D374"/>
    <mergeCell ref="E374:G374"/>
    <mergeCell ref="B359:D359"/>
    <mergeCell ref="E359:G359"/>
    <mergeCell ref="H359:L359"/>
    <mergeCell ref="B360:D360"/>
    <mergeCell ref="E360:G360"/>
    <mergeCell ref="H360:L360"/>
    <mergeCell ref="B361:D361"/>
    <mergeCell ref="E361:G361"/>
    <mergeCell ref="H361:L361"/>
    <mergeCell ref="B356:D356"/>
    <mergeCell ref="E356:G356"/>
    <mergeCell ref="H356:L356"/>
    <mergeCell ref="B357:D357"/>
    <mergeCell ref="E357:G357"/>
    <mergeCell ref="H357:L357"/>
    <mergeCell ref="B358:D358"/>
    <mergeCell ref="E358:G358"/>
    <mergeCell ref="H358:L358"/>
    <mergeCell ref="B340:D340"/>
    <mergeCell ref="B341:D341"/>
    <mergeCell ref="B342:D342"/>
    <mergeCell ref="B392:L392"/>
    <mergeCell ref="B344:L344"/>
    <mergeCell ref="B346:L346"/>
    <mergeCell ref="E348:G348"/>
    <mergeCell ref="H348:L348"/>
    <mergeCell ref="B350:D350"/>
    <mergeCell ref="E350:G350"/>
    <mergeCell ref="H350:L350"/>
    <mergeCell ref="B351:D351"/>
    <mergeCell ref="E351:G351"/>
    <mergeCell ref="H351:L351"/>
    <mergeCell ref="B352:D352"/>
    <mergeCell ref="E352:G352"/>
    <mergeCell ref="H352:L352"/>
    <mergeCell ref="B353:D353"/>
    <mergeCell ref="E353:G353"/>
    <mergeCell ref="H353:L353"/>
    <mergeCell ref="B354:D354"/>
    <mergeCell ref="E354:G354"/>
    <mergeCell ref="H354:L354"/>
    <mergeCell ref="B355:D355"/>
    <mergeCell ref="B337:D337"/>
    <mergeCell ref="E337:G337"/>
    <mergeCell ref="H337:L337"/>
    <mergeCell ref="B338:D338"/>
    <mergeCell ref="E338:G338"/>
    <mergeCell ref="H338:L338"/>
    <mergeCell ref="B339:D339"/>
    <mergeCell ref="E339:G339"/>
    <mergeCell ref="H339:L339"/>
    <mergeCell ref="B334:D334"/>
    <mergeCell ref="E334:G334"/>
    <mergeCell ref="H334:L334"/>
    <mergeCell ref="B335:D335"/>
    <mergeCell ref="E335:G335"/>
    <mergeCell ref="H335:L335"/>
    <mergeCell ref="B336:D336"/>
    <mergeCell ref="E336:G336"/>
    <mergeCell ref="H336:L336"/>
    <mergeCell ref="B331:D331"/>
    <mergeCell ref="E331:G331"/>
    <mergeCell ref="H331:L331"/>
    <mergeCell ref="B332:D332"/>
    <mergeCell ref="E332:G332"/>
    <mergeCell ref="H332:L332"/>
    <mergeCell ref="B333:D333"/>
    <mergeCell ref="E333:G333"/>
    <mergeCell ref="H333:L333"/>
    <mergeCell ref="H327:L327"/>
    <mergeCell ref="B328:D328"/>
    <mergeCell ref="E328:G328"/>
    <mergeCell ref="H328:L328"/>
    <mergeCell ref="B329:D329"/>
    <mergeCell ref="E329:G329"/>
    <mergeCell ref="H329:L329"/>
    <mergeCell ref="B330:D330"/>
    <mergeCell ref="E330:G330"/>
    <mergeCell ref="H330:L330"/>
    <mergeCell ref="B311:D311"/>
    <mergeCell ref="E311:G311"/>
    <mergeCell ref="H311:L311"/>
    <mergeCell ref="B312:D312"/>
    <mergeCell ref="E312:G312"/>
    <mergeCell ref="H312:L312"/>
    <mergeCell ref="B313:D313"/>
    <mergeCell ref="E313:G313"/>
    <mergeCell ref="H313:L313"/>
    <mergeCell ref="B317:D317"/>
    <mergeCell ref="B318:D318"/>
    <mergeCell ref="B314:D314"/>
    <mergeCell ref="E314:G314"/>
    <mergeCell ref="H314:L314"/>
    <mergeCell ref="B315:D315"/>
    <mergeCell ref="E315:G315"/>
    <mergeCell ref="H315:L315"/>
    <mergeCell ref="B316:D316"/>
    <mergeCell ref="E316:L316"/>
    <mergeCell ref="E317:L317"/>
    <mergeCell ref="E318:L318"/>
    <mergeCell ref="B309:D309"/>
    <mergeCell ref="E309:G309"/>
    <mergeCell ref="H309:L309"/>
    <mergeCell ref="B310:D310"/>
    <mergeCell ref="E310:G310"/>
    <mergeCell ref="H310:L310"/>
    <mergeCell ref="B292:E292"/>
    <mergeCell ref="F292:G292"/>
    <mergeCell ref="H292:I292"/>
    <mergeCell ref="J292:K292"/>
    <mergeCell ref="B308:D308"/>
    <mergeCell ref="B302:D302"/>
    <mergeCell ref="E302:G302"/>
    <mergeCell ref="H302:L302"/>
    <mergeCell ref="B307:D307"/>
    <mergeCell ref="E307:G307"/>
    <mergeCell ref="B296:L296"/>
    <mergeCell ref="H307:L307"/>
    <mergeCell ref="H306:L306"/>
    <mergeCell ref="B298:L298"/>
    <mergeCell ref="B286:E286"/>
    <mergeCell ref="F286:K286"/>
    <mergeCell ref="B294:E294"/>
    <mergeCell ref="F294:K294"/>
    <mergeCell ref="B288:E288"/>
    <mergeCell ref="F288:G288"/>
    <mergeCell ref="H288:I288"/>
    <mergeCell ref="J288:K288"/>
    <mergeCell ref="B289:E289"/>
    <mergeCell ref="F289:G289"/>
    <mergeCell ref="H289:I289"/>
    <mergeCell ref="J289:K289"/>
    <mergeCell ref="B290:E290"/>
    <mergeCell ref="F290:G290"/>
    <mergeCell ref="H290:I290"/>
    <mergeCell ref="J290:K290"/>
    <mergeCell ref="B291:E291"/>
    <mergeCell ref="F291:G291"/>
    <mergeCell ref="J277:K277"/>
    <mergeCell ref="B278:E278"/>
    <mergeCell ref="F278:G278"/>
    <mergeCell ref="H278:I278"/>
    <mergeCell ref="J278:K278"/>
    <mergeCell ref="J276:K276"/>
    <mergeCell ref="B268:C268"/>
    <mergeCell ref="B272:L272"/>
    <mergeCell ref="B282:E282"/>
    <mergeCell ref="F282:G282"/>
    <mergeCell ref="H282:I282"/>
    <mergeCell ref="J282:K282"/>
    <mergeCell ref="B274:L274"/>
    <mergeCell ref="B13:L13"/>
    <mergeCell ref="B19:L19"/>
    <mergeCell ref="B50:L50"/>
    <mergeCell ref="B71:L71"/>
    <mergeCell ref="B135:L135"/>
    <mergeCell ref="B148:L148"/>
    <mergeCell ref="B161:L161"/>
    <mergeCell ref="B176:L176"/>
    <mergeCell ref="B193:L193"/>
    <mergeCell ref="B27:B28"/>
    <mergeCell ref="B29:B30"/>
    <mergeCell ref="B31:B32"/>
    <mergeCell ref="B33:B34"/>
    <mergeCell ref="B35:B36"/>
    <mergeCell ref="B37:B38"/>
    <mergeCell ref="B39:B40"/>
    <mergeCell ref="B182:D182"/>
    <mergeCell ref="B41:B42"/>
    <mergeCell ref="B43:B44"/>
    <mergeCell ref="C27:E28"/>
    <mergeCell ref="F27:G28"/>
    <mergeCell ref="H27:I28"/>
    <mergeCell ref="J27:L28"/>
    <mergeCell ref="C29:E30"/>
    <mergeCell ref="B4:L4"/>
    <mergeCell ref="B5:L5"/>
    <mergeCell ref="B6:L6"/>
    <mergeCell ref="B52:L52"/>
    <mergeCell ref="B53:L53"/>
    <mergeCell ref="B45:B46"/>
    <mergeCell ref="C33:E34"/>
    <mergeCell ref="F33:G34"/>
    <mergeCell ref="H33:I34"/>
    <mergeCell ref="J33:L34"/>
    <mergeCell ref="C35:E36"/>
    <mergeCell ref="F35:G36"/>
    <mergeCell ref="H35:I36"/>
    <mergeCell ref="B8:L8"/>
    <mergeCell ref="B9:L9"/>
    <mergeCell ref="B10:L10"/>
    <mergeCell ref="B15:L15"/>
    <mergeCell ref="B17:C17"/>
    <mergeCell ref="D17:G17"/>
    <mergeCell ref="C26:E26"/>
    <mergeCell ref="F26:G26"/>
    <mergeCell ref="H26:I26"/>
    <mergeCell ref="J26:L26"/>
    <mergeCell ref="B21:L24"/>
    <mergeCell ref="F29:G30"/>
    <mergeCell ref="H29:I30"/>
    <mergeCell ref="J29:L30"/>
    <mergeCell ref="C31:E32"/>
    <mergeCell ref="F31:G32"/>
    <mergeCell ref="H31:I32"/>
    <mergeCell ref="J31:L32"/>
    <mergeCell ref="J35:L36"/>
    <mergeCell ref="C37:E38"/>
    <mergeCell ref="F37:G38"/>
    <mergeCell ref="H37:I38"/>
    <mergeCell ref="J37:L38"/>
    <mergeCell ref="C39:E40"/>
    <mergeCell ref="F39:G40"/>
    <mergeCell ref="H39:I40"/>
    <mergeCell ref="J39:L40"/>
    <mergeCell ref="C41:E42"/>
    <mergeCell ref="F41:G42"/>
    <mergeCell ref="H41:I42"/>
    <mergeCell ref="J41:L42"/>
    <mergeCell ref="C43:E44"/>
    <mergeCell ref="F43:G44"/>
    <mergeCell ref="H43:I44"/>
    <mergeCell ref="J43:L44"/>
    <mergeCell ref="C45:E46"/>
    <mergeCell ref="F45:G46"/>
    <mergeCell ref="H45:I46"/>
    <mergeCell ref="J45:L46"/>
    <mergeCell ref="B55:C59"/>
    <mergeCell ref="B60:C64"/>
    <mergeCell ref="B65:C69"/>
    <mergeCell ref="D55:L59"/>
    <mergeCell ref="D60:L64"/>
    <mergeCell ref="D65:L69"/>
    <mergeCell ref="B73:L75"/>
    <mergeCell ref="C77:E83"/>
    <mergeCell ref="F77:H83"/>
    <mergeCell ref="I77:J83"/>
    <mergeCell ref="K77:L83"/>
    <mergeCell ref="B77:B83"/>
    <mergeCell ref="B84:B88"/>
    <mergeCell ref="C84:E88"/>
    <mergeCell ref="F84:H88"/>
    <mergeCell ref="I84:J88"/>
    <mergeCell ref="K84:L88"/>
    <mergeCell ref="B89:B93"/>
    <mergeCell ref="C89:E93"/>
    <mergeCell ref="F89:H93"/>
    <mergeCell ref="I89:J93"/>
    <mergeCell ref="K89:L93"/>
    <mergeCell ref="B94:B98"/>
    <mergeCell ref="C94:E98"/>
    <mergeCell ref="F94:H98"/>
    <mergeCell ref="I94:J98"/>
    <mergeCell ref="K94:L98"/>
    <mergeCell ref="F114:H118"/>
    <mergeCell ref="I114:J118"/>
    <mergeCell ref="K114:L118"/>
    <mergeCell ref="B99:B103"/>
    <mergeCell ref="C99:E103"/>
    <mergeCell ref="F99:H103"/>
    <mergeCell ref="I99:J103"/>
    <mergeCell ref="K99:L103"/>
    <mergeCell ref="B104:B108"/>
    <mergeCell ref="C104:E108"/>
    <mergeCell ref="F104:H108"/>
    <mergeCell ref="I104:J108"/>
    <mergeCell ref="K104:L108"/>
    <mergeCell ref="B124:B128"/>
    <mergeCell ref="C124:E128"/>
    <mergeCell ref="F124:H128"/>
    <mergeCell ref="I124:J128"/>
    <mergeCell ref="K124:L128"/>
    <mergeCell ref="B129:B133"/>
    <mergeCell ref="C129:E133"/>
    <mergeCell ref="F129:H133"/>
    <mergeCell ref="I129:J133"/>
    <mergeCell ref="K129:L133"/>
    <mergeCell ref="B412:L419"/>
    <mergeCell ref="B150:L150"/>
    <mergeCell ref="B178:L178"/>
    <mergeCell ref="B195:L195"/>
    <mergeCell ref="B223:E223"/>
    <mergeCell ref="B260:L261"/>
    <mergeCell ref="F276:G276"/>
    <mergeCell ref="H276:I276"/>
    <mergeCell ref="B247:L247"/>
    <mergeCell ref="H300:L300"/>
    <mergeCell ref="E263:L263"/>
    <mergeCell ref="E300:G300"/>
    <mergeCell ref="B303:D303"/>
    <mergeCell ref="E303:G303"/>
    <mergeCell ref="H303:L303"/>
    <mergeCell ref="B304:D304"/>
    <mergeCell ref="E304:G304"/>
    <mergeCell ref="H304:L304"/>
    <mergeCell ref="B305:D305"/>
    <mergeCell ref="E305:G305"/>
    <mergeCell ref="H305:L305"/>
    <mergeCell ref="B306:D306"/>
    <mergeCell ref="E306:G306"/>
    <mergeCell ref="E268:L268"/>
    <mergeCell ref="B12:L12"/>
    <mergeCell ref="B49:L49"/>
    <mergeCell ref="B137:L137"/>
    <mergeCell ref="B139:L146"/>
    <mergeCell ref="B152:L159"/>
    <mergeCell ref="B167:L174"/>
    <mergeCell ref="B184:L191"/>
    <mergeCell ref="B197:L204"/>
    <mergeCell ref="B210:L217"/>
    <mergeCell ref="B119:B123"/>
    <mergeCell ref="C119:E123"/>
    <mergeCell ref="F165:H165"/>
    <mergeCell ref="B165:E165"/>
    <mergeCell ref="B180:C180"/>
    <mergeCell ref="F119:H123"/>
    <mergeCell ref="I119:J123"/>
    <mergeCell ref="K119:L123"/>
    <mergeCell ref="B109:B113"/>
    <mergeCell ref="C109:E113"/>
    <mergeCell ref="F109:H113"/>
    <mergeCell ref="I109:J113"/>
    <mergeCell ref="K109:L113"/>
    <mergeCell ref="B114:B118"/>
    <mergeCell ref="C114:E118"/>
    <mergeCell ref="B163:L163"/>
    <mergeCell ref="B208:L208"/>
    <mergeCell ref="B179:C179"/>
    <mergeCell ref="B238:E238"/>
    <mergeCell ref="B239:E239"/>
    <mergeCell ref="F238:L238"/>
    <mergeCell ref="F239:L239"/>
    <mergeCell ref="B264:C264"/>
    <mergeCell ref="E264:L264"/>
    <mergeCell ref="B206:L206"/>
    <mergeCell ref="B219:L219"/>
    <mergeCell ref="B241:L241"/>
    <mergeCell ref="B258:L258"/>
    <mergeCell ref="B224:E224"/>
    <mergeCell ref="B236:E236"/>
    <mergeCell ref="B237:E237"/>
    <mergeCell ref="B249:L256"/>
    <mergeCell ref="B243:L243"/>
    <mergeCell ref="B245:C245"/>
    <mergeCell ref="F223:G223"/>
    <mergeCell ref="B221:L221"/>
    <mergeCell ref="B265:C265"/>
    <mergeCell ref="F237:G237"/>
    <mergeCell ref="F236:G236"/>
    <mergeCell ref="E265:L265"/>
    <mergeCell ref="F234:G234"/>
    <mergeCell ref="F235:G235"/>
    <mergeCell ref="B230:E230"/>
    <mergeCell ref="B231:E231"/>
    <mergeCell ref="B232:E232"/>
    <mergeCell ref="B233:E233"/>
    <mergeCell ref="B234:E234"/>
    <mergeCell ref="B235:E235"/>
    <mergeCell ref="B409:L410"/>
    <mergeCell ref="B395:L396"/>
    <mergeCell ref="B279:K279"/>
    <mergeCell ref="B287:K287"/>
    <mergeCell ref="B276:E276"/>
    <mergeCell ref="B280:E280"/>
    <mergeCell ref="F280:G280"/>
    <mergeCell ref="B398:L405"/>
    <mergeCell ref="B393:L393"/>
    <mergeCell ref="B407:L407"/>
    <mergeCell ref="B283:E283"/>
    <mergeCell ref="F283:G283"/>
    <mergeCell ref="H283:I283"/>
    <mergeCell ref="J283:K283"/>
    <mergeCell ref="B284:E284"/>
    <mergeCell ref="F284:G284"/>
    <mergeCell ref="H284:I284"/>
    <mergeCell ref="J284:K284"/>
    <mergeCell ref="H280:I280"/>
    <mergeCell ref="J280:K280"/>
    <mergeCell ref="B281:E281"/>
    <mergeCell ref="F281:G281"/>
    <mergeCell ref="H281:I281"/>
    <mergeCell ref="J281:K281"/>
    <mergeCell ref="E326:G326"/>
    <mergeCell ref="H326:L326"/>
    <mergeCell ref="B327:D327"/>
    <mergeCell ref="E327:G327"/>
    <mergeCell ref="F224:G224"/>
    <mergeCell ref="F225:G225"/>
    <mergeCell ref="F226:G226"/>
    <mergeCell ref="F227:G227"/>
    <mergeCell ref="B225:E225"/>
    <mergeCell ref="B226:E226"/>
    <mergeCell ref="B227:E227"/>
    <mergeCell ref="B228:E228"/>
    <mergeCell ref="B229:E229"/>
    <mergeCell ref="F228:G228"/>
    <mergeCell ref="F229:G229"/>
    <mergeCell ref="B266:C266"/>
    <mergeCell ref="E266:L266"/>
    <mergeCell ref="B267:C267"/>
    <mergeCell ref="E267:L267"/>
    <mergeCell ref="B270:C270"/>
    <mergeCell ref="D270:L270"/>
    <mergeCell ref="B277:E277"/>
    <mergeCell ref="F277:G277"/>
    <mergeCell ref="H277:I277"/>
    <mergeCell ref="H374:L374"/>
    <mergeCell ref="B375:D375"/>
    <mergeCell ref="E375:G375"/>
    <mergeCell ref="H375:L375"/>
    <mergeCell ref="F230:G230"/>
    <mergeCell ref="F231:G231"/>
    <mergeCell ref="F232:G232"/>
    <mergeCell ref="F233:G233"/>
    <mergeCell ref="E340:L340"/>
    <mergeCell ref="E341:L341"/>
    <mergeCell ref="E342:L342"/>
    <mergeCell ref="E364:L364"/>
    <mergeCell ref="E365:L365"/>
    <mergeCell ref="E355:G355"/>
    <mergeCell ref="H355:L355"/>
    <mergeCell ref="H291:I291"/>
    <mergeCell ref="J291:K291"/>
    <mergeCell ref="E308:G308"/>
    <mergeCell ref="H308:L308"/>
    <mergeCell ref="B320:L320"/>
    <mergeCell ref="B322:L322"/>
    <mergeCell ref="E324:G324"/>
    <mergeCell ref="H324:L324"/>
    <mergeCell ref="B326:D326"/>
  </mergeCells>
  <phoneticPr fontId="58" type="noConversion"/>
  <dataValidations count="6">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210 D60:D63 B412 B249 B398 B167 B184 B152 D65:D68 D55:D58 B197 B139 H367 H319 H343 H391" xr:uid="{E379505B-D91B-4E43-940B-064026C049A7}">
      <formula1>1000</formula1>
    </dataValidation>
    <dataValidation type="list" allowBlank="1" showInputMessage="1" showErrorMessage="1" sqref="J277:J278 J280:J285 J288:J293" xr:uid="{8F65FAE4-2CFA-49F5-8C9C-CB644ED2FE70}">
      <formula1>"X"</formula1>
    </dataValidation>
    <dataValidation type="whole" allowBlank="1" showInputMessage="1" showErrorMessage="1" sqref="H277:H278 F277:F278 H288:H293 F280:F285 H280:H285 F288:F293" xr:uid="{3492143C-ED7B-475B-990E-5856E4513B24}">
      <formula1>0</formula1>
      <formula2>1000000</formula2>
    </dataValidation>
    <dataValidation allowBlank="1" showInputMessage="1" showErrorMessage="1" sqref="C84:L133" xr:uid="{8E94D248-7CD1-47D8-AA5B-CDCD6E35DAF2}"/>
    <dataValidation type="textLength" operator="lessThanOrEqual" allowBlank="1" error="Maximum length reached. Please use the AddPub tab to add further info./La limite maximale de caractères est atteinte. SVP utiliser l'onglet AddPub pour ajouter plus d'information." prompt="1000 character limit/limite de 1000 caractères" sqref="E183" xr:uid="{A6DE4642-E626-4479-9D16-1EFFD6D417CA}">
      <formula1>1000</formula1>
    </dataValidation>
    <dataValidation type="whole" operator="greaterThanOrEqual" allowBlank="1" showErrorMessage="1" errorTitle="Error / Erreur" error="Please input only whole numerical values into these cells./SVP donnez uniquement des valeurs numériques entières dans ces cellules." prompt="1000 character limit/limite de 1000 caractères" sqref="F182" xr:uid="{35020A0C-FADF-4F44-9E6E-3F6ABF584E16}">
      <formula1>0</formula1>
    </dataValidation>
  </dataValidations>
  <printOptions horizontalCentered="1"/>
  <pageMargins left="0.25" right="0.25" top="0.75" bottom="0.75" header="0.3" footer="0.3"/>
  <pageSetup scale="62" fitToHeight="0" orientation="portrait" r:id="rId1"/>
  <headerFooter>
    <oddFooter>&amp;L&amp;A</oddFooter>
  </headerFooter>
  <rowBreaks count="10" manualBreakCount="10">
    <brk id="70" max="11" man="1"/>
    <brk id="134" max="11" man="1"/>
    <brk id="205" max="11" man="1"/>
    <brk id="257" max="11" man="1"/>
    <brk id="271" max="11" man="1"/>
    <brk id="295" max="11" man="1"/>
    <brk id="319" max="11" man="1"/>
    <brk id="343" max="11" man="1"/>
    <brk id="367" max="11" man="1"/>
    <brk id="391" max="11" man="1"/>
  </rowBreaks>
  <drawing r:id="rId2"/>
  <extLst>
    <ext xmlns:x14="http://schemas.microsoft.com/office/spreadsheetml/2009/9/main" uri="{CCE6A557-97BC-4b89-ADB6-D9C93CAAB3DF}">
      <x14:dataValidations xmlns:xm="http://schemas.microsoft.com/office/excel/2006/main" count="9">
        <x14:dataValidation type="list" operator="lessThanOrEqual" allowBlank="1" error="Maximum length reached. Please use the AddPub tab to add further info./La limite maximale de caractères est atteinte. SVP utiliser l'onglet AddPub pour ajouter plus d'information." prompt="1000 character limit/limite de 1000 caractères" xr:uid="{B5228298-0A1E-4ECD-A147-7167613CBDE2}">
          <x14:formula1>
            <xm:f>Variables!$D$40:$D$41</xm:f>
          </x14:formula1>
          <xm:sqref>D245 D180</xm:sqref>
        </x14:dataValidation>
        <x14:dataValidation type="list" allowBlank="1" showInputMessage="1" showErrorMessage="1" xr:uid="{BF5279A7-72E2-4760-9C2B-100DEDB15E01}">
          <x14:formula1>
            <xm:f>Variables!$D$43:$D$44</xm:f>
          </x14:formula1>
          <xm:sqref>D17:G17</xm:sqref>
        </x14:dataValidation>
        <x14:dataValidation type="list" operator="lessThanOrEqual" allowBlank="1" error="Maximum length reached. Please use the AddPub tab to add further info./La limite maximale de caractères est atteinte. SVP utiliser l'onglet AddPub pour ajouter plus d'information." prompt="1000 character limit/limite de 1000 caractères" xr:uid="{90B9BEAF-5E4D-4AA1-A023-7E2FA991BC84}">
          <x14:formula1>
            <xm:f>Variables!$D$46:$D$49</xm:f>
          </x14:formula1>
          <xm:sqref>F165</xm:sqref>
        </x14:dataValidation>
        <x14:dataValidation type="list" allowBlank="1" showInputMessage="1" showErrorMessage="1" xr:uid="{979FE9B0-0996-4456-86A8-5C535AAB2C27}">
          <x14:formula1>
            <xm:f>Variables!$D$51:$D$53</xm:f>
          </x14:formula1>
          <xm:sqref>F224:F237</xm:sqref>
        </x14:dataValidation>
        <x14:dataValidation type="list" allowBlank="1" showInputMessage="1" showErrorMessage="1" xr:uid="{E568B9E8-2651-4359-AA23-09BC455951DF}">
          <x14:formula1>
            <xm:f>Variables!$D$66:$D$69</xm:f>
          </x14:formula1>
          <xm:sqref>H391 H367 E327:E339 H319 E326:G326 H343</xm:sqref>
        </x14:dataValidation>
        <x14:dataValidation type="list" allowBlank="1" showInputMessage="1" showErrorMessage="1" xr:uid="{B2FAED16-C7E4-4DA5-8534-173DAD645720}">
          <x14:formula1>
            <xm:f>Variables!$D$55:$D$59</xm:f>
          </x14:formula1>
          <xm:sqref>D264:D269</xm:sqref>
        </x14:dataValidation>
        <x14:dataValidation type="list" allowBlank="1" showInputMessage="1" showErrorMessage="1" xr:uid="{7F4E3406-82E9-4E6E-84B4-1C635116B289}">
          <x14:formula1>
            <xm:f>Variables!$D$61:$D$64</xm:f>
          </x14:formula1>
          <xm:sqref>E302:G315</xm:sqref>
        </x14:dataValidation>
        <x14:dataValidation type="list" allowBlank="1" showInputMessage="1" showErrorMessage="1" xr:uid="{7A1083B4-31FA-4F57-AEB7-8AC20FA07532}">
          <x14:formula1>
            <xm:f>Variables!$D$71:$D$74</xm:f>
          </x14:formula1>
          <xm:sqref>E350:G363</xm:sqref>
        </x14:dataValidation>
        <x14:dataValidation type="list" allowBlank="1" showInputMessage="1" showErrorMessage="1" xr:uid="{4CED7002-7B92-40D6-96B6-074C60013BC4}">
          <x14:formula1>
            <xm:f>Variables!$D$76:$D$79</xm:f>
          </x14:formula1>
          <xm:sqref>E374:G387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A0CE5-FF9F-449A-AFF0-D490B7B0F41F}">
  <sheetPr codeName="Sheet5">
    <tabColor rgb="FF00B0F0"/>
    <pageSetUpPr fitToPage="1"/>
  </sheetPr>
  <dimension ref="A1:P63"/>
  <sheetViews>
    <sheetView showGridLines="0" zoomScaleNormal="100" workbookViewId="0"/>
  </sheetViews>
  <sheetFormatPr defaultColWidth="9.42578125" defaultRowHeight="14.25" x14ac:dyDescent="0.25"/>
  <cols>
    <col min="1" max="1" width="1.5703125" style="6" customWidth="1"/>
    <col min="2" max="12" width="14.5703125" style="5" customWidth="1"/>
    <col min="13" max="13" width="14.5703125" style="7" customWidth="1"/>
    <col min="14" max="14" width="14.5703125" style="8" customWidth="1"/>
    <col min="15" max="16" width="14.5703125" style="8" hidden="1" customWidth="1"/>
    <col min="17" max="17" width="9.42578125" style="8" customWidth="1"/>
    <col min="18" max="16384" width="9.42578125" style="8"/>
  </cols>
  <sheetData>
    <row r="1" spans="1:16" x14ac:dyDescent="0.25">
      <c r="O1" s="8" t="s">
        <v>418</v>
      </c>
      <c r="P1" s="8" t="s">
        <v>418</v>
      </c>
    </row>
    <row r="2" spans="1:16" x14ac:dyDescent="0.25">
      <c r="B2" s="10" t="str">
        <f>IF(Intro!$G$21="English",O3,P3)</f>
        <v>PUBLIC</v>
      </c>
      <c r="C2" s="10"/>
      <c r="O2" s="9" t="s">
        <v>149</v>
      </c>
      <c r="P2" s="9" t="s">
        <v>157</v>
      </c>
    </row>
    <row r="3" spans="1:16" x14ac:dyDescent="0.25">
      <c r="B3" s="12"/>
      <c r="C3" s="12"/>
      <c r="O3" s="2" t="s">
        <v>115</v>
      </c>
      <c r="P3" s="2" t="s">
        <v>115</v>
      </c>
    </row>
    <row r="4" spans="1:16" s="2" customFormat="1" x14ac:dyDescent="0.25">
      <c r="A4" s="1"/>
      <c r="B4" s="479" t="str">
        <f>Info!B4</f>
        <v>QUESTIONNAIRE À L’INTENTION DES ACHETEURS</v>
      </c>
      <c r="C4" s="354"/>
      <c r="D4" s="354"/>
      <c r="E4" s="354"/>
      <c r="F4" s="354"/>
      <c r="G4" s="354"/>
      <c r="H4" s="354"/>
      <c r="I4" s="354"/>
      <c r="J4" s="354"/>
      <c r="K4" s="354"/>
      <c r="L4" s="355"/>
      <c r="M4" s="22"/>
      <c r="N4" s="22"/>
      <c r="O4" s="20"/>
      <c r="P4" s="20"/>
    </row>
    <row r="5" spans="1:16" s="2" customFormat="1" x14ac:dyDescent="0.25">
      <c r="A5" s="1"/>
      <c r="B5" s="550" t="str">
        <f>Info!B5</f>
        <v>NQ-2026-006</v>
      </c>
      <c r="C5" s="360"/>
      <c r="D5" s="360"/>
      <c r="E5" s="360"/>
      <c r="F5" s="360"/>
      <c r="G5" s="360"/>
      <c r="H5" s="360"/>
      <c r="I5" s="360"/>
      <c r="J5" s="360"/>
      <c r="K5" s="360"/>
      <c r="L5" s="361"/>
      <c r="M5" s="22"/>
      <c r="N5" s="22"/>
      <c r="O5" s="20"/>
      <c r="P5" s="20"/>
    </row>
    <row r="6" spans="1:16" s="4" customFormat="1" x14ac:dyDescent="0.25">
      <c r="A6" s="1"/>
      <c r="B6" s="362" t="str">
        <f>Info!B6</f>
        <v>GLUTEN DE BLÉ II</v>
      </c>
      <c r="C6" s="486"/>
      <c r="D6" s="486"/>
      <c r="E6" s="486"/>
      <c r="F6" s="486"/>
      <c r="G6" s="486"/>
      <c r="H6" s="486"/>
      <c r="I6" s="486"/>
      <c r="J6" s="486"/>
      <c r="K6" s="486"/>
      <c r="L6" s="487"/>
      <c r="M6" s="20"/>
      <c r="N6" s="20"/>
      <c r="O6" s="16"/>
      <c r="P6" s="16"/>
    </row>
    <row r="7" spans="1:16" s="4" customFormat="1" x14ac:dyDescent="0.25">
      <c r="A7" s="1"/>
      <c r="B7" s="15"/>
      <c r="C7" s="15"/>
      <c r="D7" s="3"/>
      <c r="E7" s="3"/>
      <c r="F7" s="3"/>
      <c r="G7" s="3"/>
      <c r="H7" s="3"/>
      <c r="I7" s="3"/>
      <c r="J7" s="3"/>
      <c r="K7" s="3"/>
      <c r="L7" s="3"/>
      <c r="O7" s="16"/>
      <c r="P7" s="16"/>
    </row>
    <row r="8" spans="1:16" x14ac:dyDescent="0.25">
      <c r="B8" s="338" t="str">
        <f>UPPER(IF(Intro!$G$21="English",O8,P8))</f>
        <v>COMMENTAIRES PUBLICS</v>
      </c>
      <c r="C8" s="339"/>
      <c r="D8" s="339"/>
      <c r="E8" s="339"/>
      <c r="F8" s="339"/>
      <c r="G8" s="339"/>
      <c r="H8" s="339"/>
      <c r="I8" s="339"/>
      <c r="J8" s="339"/>
      <c r="K8" s="339"/>
      <c r="L8" s="340"/>
      <c r="M8" s="8"/>
      <c r="O8" s="8" t="s">
        <v>41</v>
      </c>
      <c r="P8" s="8" t="s">
        <v>87</v>
      </c>
    </row>
    <row r="9" spans="1:16" x14ac:dyDescent="0.25">
      <c r="B9" s="17"/>
      <c r="C9" s="23"/>
      <c r="D9" s="24"/>
      <c r="E9" s="24"/>
      <c r="F9" s="24"/>
      <c r="G9" s="24"/>
      <c r="H9" s="24"/>
      <c r="I9" s="24"/>
      <c r="J9" s="24"/>
      <c r="K9" s="24"/>
      <c r="L9" s="18"/>
      <c r="M9" s="8"/>
    </row>
    <row r="10" spans="1:16" x14ac:dyDescent="0.25">
      <c r="B10" s="377" t="str">
        <f>IF(Intro!$G$21="English",O10,P10)</f>
        <v>Si votre entreprise désire ajouter des commentaires concernant vos réponses, vous les inscrivez ici. Indiquez à quelle question se rapportent vos commentaires.</v>
      </c>
      <c r="C10" s="378"/>
      <c r="D10" s="378"/>
      <c r="E10" s="378"/>
      <c r="F10" s="378"/>
      <c r="G10" s="378"/>
      <c r="H10" s="378"/>
      <c r="I10" s="378"/>
      <c r="J10" s="378"/>
      <c r="K10" s="378"/>
      <c r="L10" s="379"/>
      <c r="M10" s="8"/>
      <c r="O10" s="19" t="s">
        <v>132</v>
      </c>
      <c r="P10" s="8" t="s">
        <v>275</v>
      </c>
    </row>
    <row r="11" spans="1:16" x14ac:dyDescent="0.25">
      <c r="B11" s="48"/>
      <c r="C11" s="23"/>
      <c r="D11" s="24"/>
      <c r="E11" s="24"/>
      <c r="F11" s="24"/>
      <c r="G11" s="24"/>
      <c r="H11" s="24"/>
      <c r="I11" s="24"/>
      <c r="J11" s="24"/>
      <c r="K11" s="24"/>
      <c r="L11" s="18"/>
      <c r="M11" s="8"/>
      <c r="O11" s="112" t="s">
        <v>414</v>
      </c>
      <c r="P11" s="112" t="s">
        <v>415</v>
      </c>
    </row>
    <row r="12" spans="1:16" ht="28.5" x14ac:dyDescent="0.25">
      <c r="A12" s="6" t="s">
        <v>454</v>
      </c>
      <c r="B12" s="48"/>
      <c r="C12" s="93" t="str">
        <f>IF(Intro!$G$21="English",O11,P11)</f>
        <v>Onglet et question</v>
      </c>
      <c r="D12" s="585" t="str">
        <f>IF(Intro!$G$21="English",O12,P12)</f>
        <v>Commentaires</v>
      </c>
      <c r="E12" s="586"/>
      <c r="F12" s="586"/>
      <c r="G12" s="586"/>
      <c r="H12" s="586"/>
      <c r="I12" s="586"/>
      <c r="J12" s="586"/>
      <c r="K12" s="586"/>
      <c r="L12" s="587"/>
      <c r="M12" s="8"/>
      <c r="O12" s="19" t="s">
        <v>177</v>
      </c>
      <c r="P12" s="8" t="s">
        <v>178</v>
      </c>
    </row>
    <row r="13" spans="1:16" x14ac:dyDescent="0.25">
      <c r="B13" s="570" t="str">
        <f>IF(Intro!$G$21="English",O13,P13)</f>
        <v>Commentaire 1</v>
      </c>
      <c r="C13" s="573"/>
      <c r="D13" s="576"/>
      <c r="E13" s="577"/>
      <c r="F13" s="577"/>
      <c r="G13" s="577"/>
      <c r="H13" s="577"/>
      <c r="I13" s="577"/>
      <c r="J13" s="577"/>
      <c r="K13" s="577"/>
      <c r="L13" s="578"/>
      <c r="M13" s="8"/>
      <c r="O13" s="19" t="s">
        <v>179</v>
      </c>
      <c r="P13" s="8" t="s">
        <v>180</v>
      </c>
    </row>
    <row r="14" spans="1:16" x14ac:dyDescent="0.25">
      <c r="B14" s="571"/>
      <c r="C14" s="574"/>
      <c r="D14" s="579"/>
      <c r="E14" s="580"/>
      <c r="F14" s="580"/>
      <c r="G14" s="580"/>
      <c r="H14" s="580"/>
      <c r="I14" s="580"/>
      <c r="J14" s="580"/>
      <c r="K14" s="580"/>
      <c r="L14" s="581"/>
      <c r="M14" s="8"/>
      <c r="O14" s="19"/>
    </row>
    <row r="15" spans="1:16" x14ac:dyDescent="0.25">
      <c r="B15" s="571"/>
      <c r="C15" s="574"/>
      <c r="D15" s="579"/>
      <c r="E15" s="580"/>
      <c r="F15" s="580"/>
      <c r="G15" s="580"/>
      <c r="H15" s="580"/>
      <c r="I15" s="580"/>
      <c r="J15" s="580"/>
      <c r="K15" s="580"/>
      <c r="L15" s="581"/>
      <c r="M15" s="8"/>
      <c r="O15" s="19"/>
    </row>
    <row r="16" spans="1:16" x14ac:dyDescent="0.25">
      <c r="B16" s="571"/>
      <c r="C16" s="574"/>
      <c r="D16" s="579"/>
      <c r="E16" s="580"/>
      <c r="F16" s="580"/>
      <c r="G16" s="580"/>
      <c r="H16" s="580"/>
      <c r="I16" s="580"/>
      <c r="J16" s="580"/>
      <c r="K16" s="580"/>
      <c r="L16" s="581"/>
      <c r="M16" s="8"/>
      <c r="O16" s="19"/>
    </row>
    <row r="17" spans="2:16" x14ac:dyDescent="0.25">
      <c r="B17" s="571"/>
      <c r="C17" s="574"/>
      <c r="D17" s="579"/>
      <c r="E17" s="580"/>
      <c r="F17" s="580"/>
      <c r="G17" s="580"/>
      <c r="H17" s="580"/>
      <c r="I17" s="580"/>
      <c r="J17" s="580"/>
      <c r="K17" s="580"/>
      <c r="L17" s="581"/>
      <c r="M17" s="8"/>
      <c r="O17" s="19"/>
    </row>
    <row r="18" spans="2:16" x14ac:dyDescent="0.25">
      <c r="B18" s="571"/>
      <c r="C18" s="574"/>
      <c r="D18" s="579"/>
      <c r="E18" s="580"/>
      <c r="F18" s="580"/>
      <c r="G18" s="580"/>
      <c r="H18" s="580"/>
      <c r="I18" s="580"/>
      <c r="J18" s="580"/>
      <c r="K18" s="580"/>
      <c r="L18" s="581"/>
      <c r="M18" s="8"/>
      <c r="O18" s="19"/>
    </row>
    <row r="19" spans="2:16" x14ac:dyDescent="0.25">
      <c r="B19" s="571"/>
      <c r="C19" s="574"/>
      <c r="D19" s="579"/>
      <c r="E19" s="580"/>
      <c r="F19" s="580"/>
      <c r="G19" s="580"/>
      <c r="H19" s="580"/>
      <c r="I19" s="580"/>
      <c r="J19" s="580"/>
      <c r="K19" s="580"/>
      <c r="L19" s="581"/>
      <c r="M19" s="8"/>
      <c r="O19" s="19"/>
    </row>
    <row r="20" spans="2:16" x14ac:dyDescent="0.25">
      <c r="B20" s="571"/>
      <c r="C20" s="574"/>
      <c r="D20" s="579"/>
      <c r="E20" s="580"/>
      <c r="F20" s="580"/>
      <c r="G20" s="580"/>
      <c r="H20" s="580"/>
      <c r="I20" s="580"/>
      <c r="J20" s="580"/>
      <c r="K20" s="580"/>
      <c r="L20" s="581"/>
      <c r="M20" s="8"/>
      <c r="O20" s="19"/>
    </row>
    <row r="21" spans="2:16" x14ac:dyDescent="0.25">
      <c r="B21" s="571"/>
      <c r="C21" s="574"/>
      <c r="D21" s="579"/>
      <c r="E21" s="580"/>
      <c r="F21" s="580"/>
      <c r="G21" s="580"/>
      <c r="H21" s="580"/>
      <c r="I21" s="580"/>
      <c r="J21" s="580"/>
      <c r="K21" s="580"/>
      <c r="L21" s="581"/>
      <c r="M21" s="8"/>
      <c r="O21" s="19"/>
    </row>
    <row r="22" spans="2:16" x14ac:dyDescent="0.25">
      <c r="B22" s="572"/>
      <c r="C22" s="575"/>
      <c r="D22" s="582"/>
      <c r="E22" s="583"/>
      <c r="F22" s="583"/>
      <c r="G22" s="583"/>
      <c r="H22" s="583"/>
      <c r="I22" s="583"/>
      <c r="J22" s="583"/>
      <c r="K22" s="583"/>
      <c r="L22" s="584"/>
      <c r="M22" s="8"/>
      <c r="O22" s="19"/>
    </row>
    <row r="23" spans="2:16" x14ac:dyDescent="0.25">
      <c r="B23" s="570" t="str">
        <f>IF(Intro!$G$21="English",O23,P23)</f>
        <v>Commentaire 2</v>
      </c>
      <c r="C23" s="573"/>
      <c r="D23" s="576"/>
      <c r="E23" s="577"/>
      <c r="F23" s="577"/>
      <c r="G23" s="577"/>
      <c r="H23" s="577"/>
      <c r="I23" s="577"/>
      <c r="J23" s="577"/>
      <c r="K23" s="577"/>
      <c r="L23" s="578"/>
      <c r="M23" s="8"/>
      <c r="O23" s="19" t="s">
        <v>181</v>
      </c>
      <c r="P23" s="8" t="s">
        <v>182</v>
      </c>
    </row>
    <row r="24" spans="2:16" x14ac:dyDescent="0.25">
      <c r="B24" s="571"/>
      <c r="C24" s="574"/>
      <c r="D24" s="579"/>
      <c r="E24" s="580"/>
      <c r="F24" s="580"/>
      <c r="G24" s="580"/>
      <c r="H24" s="580"/>
      <c r="I24" s="580"/>
      <c r="J24" s="580"/>
      <c r="K24" s="580"/>
      <c r="L24" s="581"/>
      <c r="M24" s="8"/>
    </row>
    <row r="25" spans="2:16" x14ac:dyDescent="0.25">
      <c r="B25" s="571"/>
      <c r="C25" s="574"/>
      <c r="D25" s="579"/>
      <c r="E25" s="580"/>
      <c r="F25" s="580"/>
      <c r="G25" s="580"/>
      <c r="H25" s="580"/>
      <c r="I25" s="580"/>
      <c r="J25" s="580"/>
      <c r="K25" s="580"/>
      <c r="L25" s="581"/>
      <c r="M25" s="8"/>
      <c r="O25" s="19"/>
    </row>
    <row r="26" spans="2:16" x14ac:dyDescent="0.25">
      <c r="B26" s="571"/>
      <c r="C26" s="574"/>
      <c r="D26" s="579"/>
      <c r="E26" s="580"/>
      <c r="F26" s="580"/>
      <c r="G26" s="580"/>
      <c r="H26" s="580"/>
      <c r="I26" s="580"/>
      <c r="J26" s="580"/>
      <c r="K26" s="580"/>
      <c r="L26" s="581"/>
      <c r="M26" s="8"/>
      <c r="O26" s="19"/>
    </row>
    <row r="27" spans="2:16" x14ac:dyDescent="0.25">
      <c r="B27" s="571"/>
      <c r="C27" s="574"/>
      <c r="D27" s="579"/>
      <c r="E27" s="580"/>
      <c r="F27" s="580"/>
      <c r="G27" s="580"/>
      <c r="H27" s="580"/>
      <c r="I27" s="580"/>
      <c r="J27" s="580"/>
      <c r="K27" s="580"/>
      <c r="L27" s="581"/>
      <c r="M27" s="8"/>
    </row>
    <row r="28" spans="2:16" x14ac:dyDescent="0.25">
      <c r="B28" s="571"/>
      <c r="C28" s="574"/>
      <c r="D28" s="579"/>
      <c r="E28" s="580"/>
      <c r="F28" s="580"/>
      <c r="G28" s="580"/>
      <c r="H28" s="580"/>
      <c r="I28" s="580"/>
      <c r="J28" s="580"/>
      <c r="K28" s="580"/>
      <c r="L28" s="581"/>
      <c r="M28" s="8"/>
    </row>
    <row r="29" spans="2:16" x14ac:dyDescent="0.25">
      <c r="B29" s="571"/>
      <c r="C29" s="574"/>
      <c r="D29" s="579"/>
      <c r="E29" s="580"/>
      <c r="F29" s="580"/>
      <c r="G29" s="580"/>
      <c r="H29" s="580"/>
      <c r="I29" s="580"/>
      <c r="J29" s="580"/>
      <c r="K29" s="580"/>
      <c r="L29" s="581"/>
      <c r="M29" s="8"/>
      <c r="O29" s="19"/>
    </row>
    <row r="30" spans="2:16" x14ac:dyDescent="0.25">
      <c r="B30" s="571"/>
      <c r="C30" s="574"/>
      <c r="D30" s="579"/>
      <c r="E30" s="580"/>
      <c r="F30" s="580"/>
      <c r="G30" s="580"/>
      <c r="H30" s="580"/>
      <c r="I30" s="580"/>
      <c r="J30" s="580"/>
      <c r="K30" s="580"/>
      <c r="L30" s="581"/>
      <c r="M30" s="8"/>
      <c r="O30" s="19"/>
    </row>
    <row r="31" spans="2:16" x14ac:dyDescent="0.25">
      <c r="B31" s="571"/>
      <c r="C31" s="574"/>
      <c r="D31" s="579"/>
      <c r="E31" s="580"/>
      <c r="F31" s="580"/>
      <c r="G31" s="580"/>
      <c r="H31" s="580"/>
      <c r="I31" s="580"/>
      <c r="J31" s="580"/>
      <c r="K31" s="580"/>
      <c r="L31" s="581"/>
      <c r="M31" s="8"/>
      <c r="O31" s="19"/>
    </row>
    <row r="32" spans="2:16" x14ac:dyDescent="0.25">
      <c r="B32" s="572"/>
      <c r="C32" s="575"/>
      <c r="D32" s="582"/>
      <c r="E32" s="583"/>
      <c r="F32" s="583"/>
      <c r="G32" s="583"/>
      <c r="H32" s="583"/>
      <c r="I32" s="583"/>
      <c r="J32" s="583"/>
      <c r="K32" s="583"/>
      <c r="L32" s="584"/>
      <c r="M32" s="8"/>
      <c r="O32" s="19"/>
    </row>
    <row r="33" spans="2:16" x14ac:dyDescent="0.25">
      <c r="B33" s="570" t="str">
        <f>IF(Intro!$G$21="English",O33,P33)</f>
        <v>Commentaire 3</v>
      </c>
      <c r="C33" s="573"/>
      <c r="D33" s="576"/>
      <c r="E33" s="577"/>
      <c r="F33" s="577"/>
      <c r="G33" s="577"/>
      <c r="H33" s="577"/>
      <c r="I33" s="577"/>
      <c r="J33" s="577"/>
      <c r="K33" s="577"/>
      <c r="L33" s="578"/>
      <c r="M33" s="8"/>
      <c r="O33" s="19" t="s">
        <v>183</v>
      </c>
      <c r="P33" s="8" t="s">
        <v>184</v>
      </c>
    </row>
    <row r="34" spans="2:16" x14ac:dyDescent="0.25">
      <c r="B34" s="571"/>
      <c r="C34" s="574"/>
      <c r="D34" s="579"/>
      <c r="E34" s="580"/>
      <c r="F34" s="580"/>
      <c r="G34" s="580"/>
      <c r="H34" s="580"/>
      <c r="I34" s="580"/>
      <c r="J34" s="580"/>
      <c r="K34" s="580"/>
      <c r="L34" s="581"/>
      <c r="M34" s="8"/>
      <c r="O34" s="19"/>
    </row>
    <row r="35" spans="2:16" x14ac:dyDescent="0.25">
      <c r="B35" s="571"/>
      <c r="C35" s="574"/>
      <c r="D35" s="579"/>
      <c r="E35" s="580"/>
      <c r="F35" s="580"/>
      <c r="G35" s="580"/>
      <c r="H35" s="580"/>
      <c r="I35" s="580"/>
      <c r="J35" s="580"/>
      <c r="K35" s="580"/>
      <c r="L35" s="581"/>
      <c r="M35" s="8"/>
      <c r="O35" s="19"/>
    </row>
    <row r="36" spans="2:16" x14ac:dyDescent="0.25">
      <c r="B36" s="571"/>
      <c r="C36" s="574"/>
      <c r="D36" s="579"/>
      <c r="E36" s="580"/>
      <c r="F36" s="580"/>
      <c r="G36" s="580"/>
      <c r="H36" s="580"/>
      <c r="I36" s="580"/>
      <c r="J36" s="580"/>
      <c r="K36" s="580"/>
      <c r="L36" s="581"/>
      <c r="M36" s="8"/>
      <c r="O36" s="19"/>
    </row>
    <row r="37" spans="2:16" x14ac:dyDescent="0.25">
      <c r="B37" s="571"/>
      <c r="C37" s="574"/>
      <c r="D37" s="579"/>
      <c r="E37" s="580"/>
      <c r="F37" s="580"/>
      <c r="G37" s="580"/>
      <c r="H37" s="580"/>
      <c r="I37" s="580"/>
      <c r="J37" s="580"/>
      <c r="K37" s="580"/>
      <c r="L37" s="581"/>
      <c r="M37" s="8"/>
      <c r="O37" s="19"/>
    </row>
    <row r="38" spans="2:16" x14ac:dyDescent="0.25">
      <c r="B38" s="571"/>
      <c r="C38" s="574"/>
      <c r="D38" s="579"/>
      <c r="E38" s="580"/>
      <c r="F38" s="580"/>
      <c r="G38" s="580"/>
      <c r="H38" s="580"/>
      <c r="I38" s="580"/>
      <c r="J38" s="580"/>
      <c r="K38" s="580"/>
      <c r="L38" s="581"/>
      <c r="M38" s="8"/>
      <c r="O38" s="19"/>
    </row>
    <row r="39" spans="2:16" x14ac:dyDescent="0.25">
      <c r="B39" s="571"/>
      <c r="C39" s="574"/>
      <c r="D39" s="579"/>
      <c r="E39" s="580"/>
      <c r="F39" s="580"/>
      <c r="G39" s="580"/>
      <c r="H39" s="580"/>
      <c r="I39" s="580"/>
      <c r="J39" s="580"/>
      <c r="K39" s="580"/>
      <c r="L39" s="581"/>
      <c r="M39" s="8"/>
      <c r="O39" s="19"/>
    </row>
    <row r="40" spans="2:16" x14ac:dyDescent="0.25">
      <c r="B40" s="571"/>
      <c r="C40" s="574"/>
      <c r="D40" s="579"/>
      <c r="E40" s="580"/>
      <c r="F40" s="580"/>
      <c r="G40" s="580"/>
      <c r="H40" s="580"/>
      <c r="I40" s="580"/>
      <c r="J40" s="580"/>
      <c r="K40" s="580"/>
      <c r="L40" s="581"/>
      <c r="M40" s="8"/>
      <c r="O40" s="19"/>
    </row>
    <row r="41" spans="2:16" x14ac:dyDescent="0.25">
      <c r="B41" s="571"/>
      <c r="C41" s="574"/>
      <c r="D41" s="579"/>
      <c r="E41" s="580"/>
      <c r="F41" s="580"/>
      <c r="G41" s="580"/>
      <c r="H41" s="580"/>
      <c r="I41" s="580"/>
      <c r="J41" s="580"/>
      <c r="K41" s="580"/>
      <c r="L41" s="581"/>
      <c r="M41" s="8"/>
      <c r="O41" s="19"/>
    </row>
    <row r="42" spans="2:16" x14ac:dyDescent="0.25">
      <c r="B42" s="572"/>
      <c r="C42" s="575"/>
      <c r="D42" s="582"/>
      <c r="E42" s="583"/>
      <c r="F42" s="583"/>
      <c r="G42" s="583"/>
      <c r="H42" s="583"/>
      <c r="I42" s="583"/>
      <c r="J42" s="583"/>
      <c r="K42" s="583"/>
      <c r="L42" s="584"/>
      <c r="M42" s="8"/>
      <c r="O42" s="19"/>
    </row>
    <row r="43" spans="2:16" x14ac:dyDescent="0.25">
      <c r="B43" s="570" t="str">
        <f>IF(Intro!$G$21="English",O43,P43)</f>
        <v>Commentaire 4</v>
      </c>
      <c r="C43" s="573"/>
      <c r="D43" s="576"/>
      <c r="E43" s="577"/>
      <c r="F43" s="577"/>
      <c r="G43" s="577"/>
      <c r="H43" s="577"/>
      <c r="I43" s="577"/>
      <c r="J43" s="577"/>
      <c r="K43" s="577"/>
      <c r="L43" s="578"/>
      <c r="M43" s="8"/>
      <c r="O43" s="19" t="s">
        <v>185</v>
      </c>
      <c r="P43" s="8" t="s">
        <v>186</v>
      </c>
    </row>
    <row r="44" spans="2:16" x14ac:dyDescent="0.25">
      <c r="B44" s="571"/>
      <c r="C44" s="574"/>
      <c r="D44" s="579"/>
      <c r="E44" s="580"/>
      <c r="F44" s="580"/>
      <c r="G44" s="580"/>
      <c r="H44" s="580"/>
      <c r="I44" s="580"/>
      <c r="J44" s="580"/>
      <c r="K44" s="580"/>
      <c r="L44" s="581"/>
      <c r="M44" s="8"/>
      <c r="O44" s="19"/>
    </row>
    <row r="45" spans="2:16" x14ac:dyDescent="0.25">
      <c r="B45" s="571"/>
      <c r="C45" s="574"/>
      <c r="D45" s="579"/>
      <c r="E45" s="580"/>
      <c r="F45" s="580"/>
      <c r="G45" s="580"/>
      <c r="H45" s="580"/>
      <c r="I45" s="580"/>
      <c r="J45" s="580"/>
      <c r="K45" s="580"/>
      <c r="L45" s="581"/>
      <c r="M45" s="8"/>
      <c r="O45" s="19"/>
    </row>
    <row r="46" spans="2:16" x14ac:dyDescent="0.25">
      <c r="B46" s="571"/>
      <c r="C46" s="574"/>
      <c r="D46" s="579"/>
      <c r="E46" s="580"/>
      <c r="F46" s="580"/>
      <c r="G46" s="580"/>
      <c r="H46" s="580"/>
      <c r="I46" s="580"/>
      <c r="J46" s="580"/>
      <c r="K46" s="580"/>
      <c r="L46" s="581"/>
      <c r="M46" s="8"/>
      <c r="O46" s="19"/>
    </row>
    <row r="47" spans="2:16" x14ac:dyDescent="0.25">
      <c r="B47" s="571"/>
      <c r="C47" s="574"/>
      <c r="D47" s="579"/>
      <c r="E47" s="580"/>
      <c r="F47" s="580"/>
      <c r="G47" s="580"/>
      <c r="H47" s="580"/>
      <c r="I47" s="580"/>
      <c r="J47" s="580"/>
      <c r="K47" s="580"/>
      <c r="L47" s="581"/>
      <c r="M47" s="8"/>
      <c r="O47" s="19"/>
    </row>
    <row r="48" spans="2:16" x14ac:dyDescent="0.25">
      <c r="B48" s="571"/>
      <c r="C48" s="574"/>
      <c r="D48" s="579"/>
      <c r="E48" s="580"/>
      <c r="F48" s="580"/>
      <c r="G48" s="580"/>
      <c r="H48" s="580"/>
      <c r="I48" s="580"/>
      <c r="J48" s="580"/>
      <c r="K48" s="580"/>
      <c r="L48" s="581"/>
      <c r="M48" s="8"/>
      <c r="O48" s="19"/>
    </row>
    <row r="49" spans="1:16" x14ac:dyDescent="0.25">
      <c r="B49" s="571"/>
      <c r="C49" s="574"/>
      <c r="D49" s="579"/>
      <c r="E49" s="580"/>
      <c r="F49" s="580"/>
      <c r="G49" s="580"/>
      <c r="H49" s="580"/>
      <c r="I49" s="580"/>
      <c r="J49" s="580"/>
      <c r="K49" s="580"/>
      <c r="L49" s="581"/>
      <c r="M49" s="8"/>
      <c r="O49" s="19"/>
    </row>
    <row r="50" spans="1:16" x14ac:dyDescent="0.25">
      <c r="B50" s="571"/>
      <c r="C50" s="574"/>
      <c r="D50" s="579"/>
      <c r="E50" s="580"/>
      <c r="F50" s="580"/>
      <c r="G50" s="580"/>
      <c r="H50" s="580"/>
      <c r="I50" s="580"/>
      <c r="J50" s="580"/>
      <c r="K50" s="580"/>
      <c r="L50" s="581"/>
      <c r="M50" s="8"/>
      <c r="O50" s="19"/>
    </row>
    <row r="51" spans="1:16" x14ac:dyDescent="0.25">
      <c r="B51" s="571"/>
      <c r="C51" s="574"/>
      <c r="D51" s="579"/>
      <c r="E51" s="580"/>
      <c r="F51" s="580"/>
      <c r="G51" s="580"/>
      <c r="H51" s="580"/>
      <c r="I51" s="580"/>
      <c r="J51" s="580"/>
      <c r="K51" s="580"/>
      <c r="L51" s="581"/>
      <c r="M51" s="8"/>
      <c r="O51" s="19"/>
    </row>
    <row r="52" spans="1:16" x14ac:dyDescent="0.25">
      <c r="B52" s="572"/>
      <c r="C52" s="575"/>
      <c r="D52" s="582"/>
      <c r="E52" s="583"/>
      <c r="F52" s="583"/>
      <c r="G52" s="583"/>
      <c r="H52" s="583"/>
      <c r="I52" s="583"/>
      <c r="J52" s="583"/>
      <c r="K52" s="583"/>
      <c r="L52" s="584"/>
      <c r="M52" s="8"/>
      <c r="O52" s="19"/>
    </row>
    <row r="53" spans="1:16" x14ac:dyDescent="0.25">
      <c r="B53" s="570" t="str">
        <f>IF(Intro!$G$21="English",O53,P53)</f>
        <v>Commentaire 5</v>
      </c>
      <c r="C53" s="573"/>
      <c r="D53" s="576"/>
      <c r="E53" s="577"/>
      <c r="F53" s="577"/>
      <c r="G53" s="577"/>
      <c r="H53" s="577"/>
      <c r="I53" s="577"/>
      <c r="J53" s="577"/>
      <c r="K53" s="577"/>
      <c r="L53" s="578"/>
      <c r="M53" s="8"/>
      <c r="O53" s="19" t="s">
        <v>187</v>
      </c>
      <c r="P53" s="8" t="s">
        <v>188</v>
      </c>
    </row>
    <row r="54" spans="1:16" x14ac:dyDescent="0.25">
      <c r="B54" s="571"/>
      <c r="C54" s="574"/>
      <c r="D54" s="579"/>
      <c r="E54" s="580"/>
      <c r="F54" s="580"/>
      <c r="G54" s="580"/>
      <c r="H54" s="580"/>
      <c r="I54" s="580"/>
      <c r="J54" s="580"/>
      <c r="K54" s="580"/>
      <c r="L54" s="581"/>
      <c r="M54" s="8"/>
      <c r="O54" s="19"/>
    </row>
    <row r="55" spans="1:16" x14ac:dyDescent="0.25">
      <c r="B55" s="571"/>
      <c r="C55" s="574"/>
      <c r="D55" s="579"/>
      <c r="E55" s="580"/>
      <c r="F55" s="580"/>
      <c r="G55" s="580"/>
      <c r="H55" s="580"/>
      <c r="I55" s="580"/>
      <c r="J55" s="580"/>
      <c r="K55" s="580"/>
      <c r="L55" s="581"/>
      <c r="M55" s="8"/>
      <c r="O55" s="19"/>
    </row>
    <row r="56" spans="1:16" x14ac:dyDescent="0.25">
      <c r="B56" s="571"/>
      <c r="C56" s="574"/>
      <c r="D56" s="579"/>
      <c r="E56" s="580"/>
      <c r="F56" s="580"/>
      <c r="G56" s="580"/>
      <c r="H56" s="580"/>
      <c r="I56" s="580"/>
      <c r="J56" s="580"/>
      <c r="K56" s="580"/>
      <c r="L56" s="581"/>
      <c r="M56" s="8"/>
      <c r="O56" s="19"/>
    </row>
    <row r="57" spans="1:16" x14ac:dyDescent="0.25">
      <c r="B57" s="571"/>
      <c r="C57" s="574"/>
      <c r="D57" s="579"/>
      <c r="E57" s="580"/>
      <c r="F57" s="580"/>
      <c r="G57" s="580"/>
      <c r="H57" s="580"/>
      <c r="I57" s="580"/>
      <c r="J57" s="580"/>
      <c r="K57" s="580"/>
      <c r="L57" s="581"/>
      <c r="M57" s="8"/>
      <c r="O57" s="19"/>
    </row>
    <row r="58" spans="1:16" x14ac:dyDescent="0.25">
      <c r="B58" s="571"/>
      <c r="C58" s="574"/>
      <c r="D58" s="579"/>
      <c r="E58" s="580"/>
      <c r="F58" s="580"/>
      <c r="G58" s="580"/>
      <c r="H58" s="580"/>
      <c r="I58" s="580"/>
      <c r="J58" s="580"/>
      <c r="K58" s="580"/>
      <c r="L58" s="581"/>
      <c r="M58" s="8"/>
      <c r="O58" s="19"/>
    </row>
    <row r="59" spans="1:16" x14ac:dyDescent="0.25">
      <c r="B59" s="571"/>
      <c r="C59" s="574"/>
      <c r="D59" s="579"/>
      <c r="E59" s="580"/>
      <c r="F59" s="580"/>
      <c r="G59" s="580"/>
      <c r="H59" s="580"/>
      <c r="I59" s="580"/>
      <c r="J59" s="580"/>
      <c r="K59" s="580"/>
      <c r="L59" s="581"/>
      <c r="M59" s="8"/>
      <c r="O59" s="19"/>
    </row>
    <row r="60" spans="1:16" x14ac:dyDescent="0.25">
      <c r="B60" s="571"/>
      <c r="C60" s="574"/>
      <c r="D60" s="579"/>
      <c r="E60" s="580"/>
      <c r="F60" s="580"/>
      <c r="G60" s="580"/>
      <c r="H60" s="580"/>
      <c r="I60" s="580"/>
      <c r="J60" s="580"/>
      <c r="K60" s="580"/>
      <c r="L60" s="581"/>
      <c r="M60" s="8"/>
      <c r="O60" s="19"/>
    </row>
    <row r="61" spans="1:16" x14ac:dyDescent="0.25">
      <c r="B61" s="571"/>
      <c r="C61" s="574"/>
      <c r="D61" s="579"/>
      <c r="E61" s="580"/>
      <c r="F61" s="580"/>
      <c r="G61" s="580"/>
      <c r="H61" s="580"/>
      <c r="I61" s="580"/>
      <c r="J61" s="580"/>
      <c r="K61" s="580"/>
      <c r="L61" s="581"/>
      <c r="M61" s="8"/>
      <c r="O61" s="19"/>
    </row>
    <row r="62" spans="1:16" x14ac:dyDescent="0.25">
      <c r="B62" s="572"/>
      <c r="C62" s="575"/>
      <c r="D62" s="582"/>
      <c r="E62" s="583"/>
      <c r="F62" s="583"/>
      <c r="G62" s="583"/>
      <c r="H62" s="583"/>
      <c r="I62" s="583"/>
      <c r="J62" s="583"/>
      <c r="K62" s="583"/>
      <c r="L62" s="584"/>
      <c r="M62" s="8"/>
      <c r="O62" s="19"/>
    </row>
    <row r="63" spans="1:16" s="69" customFormat="1" x14ac:dyDescent="0.25">
      <c r="A63" s="67"/>
      <c r="B63" s="1"/>
      <c r="C63" s="68"/>
      <c r="D63" s="68"/>
      <c r="E63" s="68"/>
      <c r="F63" s="68"/>
      <c r="G63" s="68"/>
      <c r="H63" s="68"/>
      <c r="I63" s="68"/>
      <c r="J63" s="68"/>
      <c r="K63" s="68"/>
      <c r="L63" s="68"/>
      <c r="N63" s="70"/>
    </row>
  </sheetData>
  <sheetProtection algorithmName="SHA-512" hashValue="tBVXnO0oQzFnUq9MTY9tPMEQahQ6k2Z1qti31CbdB+jkeAGRB+MPis4rEYqifg4wszEz97TDLhp7VNAnAJZlVg==" saltValue="w26BWjANYdH3LNpU+P6x8A==" spinCount="100000" sheet="1" objects="1" scenarios="1" selectLockedCells="1"/>
  <mergeCells count="21">
    <mergeCell ref="B10:L10"/>
    <mergeCell ref="D12:L12"/>
    <mergeCell ref="B13:B22"/>
    <mergeCell ref="C13:C22"/>
    <mergeCell ref="B4:L4"/>
    <mergeCell ref="B5:L5"/>
    <mergeCell ref="B6:L6"/>
    <mergeCell ref="B8:L8"/>
    <mergeCell ref="D13:L22"/>
    <mergeCell ref="B23:B32"/>
    <mergeCell ref="C23:C32"/>
    <mergeCell ref="D23:L32"/>
    <mergeCell ref="B33:B42"/>
    <mergeCell ref="C33:C42"/>
    <mergeCell ref="D33:L42"/>
    <mergeCell ref="B43:B52"/>
    <mergeCell ref="C43:C52"/>
    <mergeCell ref="D43:L52"/>
    <mergeCell ref="B53:B62"/>
    <mergeCell ref="C53:C62"/>
    <mergeCell ref="D53:L62"/>
  </mergeCells>
  <dataValidations count="1">
    <dataValidation allowBlank="1" showInputMessage="1" showErrorMessage="1" sqref="C13:D13 C23:D23 C33:D33 C43:D43 C53:D53" xr:uid="{B09764AD-4D24-4D28-9AEC-DB3AA6EACD8B}"/>
  </dataValidations>
  <printOptions horizontalCentered="1"/>
  <pageMargins left="0.25" right="0.25" top="0.75" bottom="0.75" header="0.3" footer="0.3"/>
  <pageSetup scale="62" fitToHeight="0" orientation="portrait" r:id="rId1"/>
  <headerFooter>
    <oddFooter>&amp;L&amp;A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FB572-A416-4F34-BE30-9CF14953FC8C}">
  <sheetPr codeName="Sheet6">
    <tabColor rgb="FF92D050"/>
    <pageSetUpPr fitToPage="1"/>
  </sheetPr>
  <dimension ref="A1:S295"/>
  <sheetViews>
    <sheetView showGridLines="0" zoomScaleNormal="100" workbookViewId="0"/>
  </sheetViews>
  <sheetFormatPr defaultColWidth="9.42578125" defaultRowHeight="14.25" x14ac:dyDescent="0.25"/>
  <cols>
    <col min="1" max="1" width="1.5703125" style="6" customWidth="1"/>
    <col min="2" max="12" width="14.5703125" style="5" customWidth="1"/>
    <col min="13" max="13" width="14.5703125" style="7" customWidth="1"/>
    <col min="14" max="14" width="14.5703125" style="8" customWidth="1"/>
    <col min="15" max="16" width="14.5703125" style="8" hidden="1" customWidth="1"/>
    <col min="17" max="19" width="15.5703125" style="8" customWidth="1"/>
    <col min="20" max="16384" width="9.42578125" style="8"/>
  </cols>
  <sheetData>
    <row r="1" spans="1:16" x14ac:dyDescent="0.25">
      <c r="O1" s="8" t="s">
        <v>418</v>
      </c>
      <c r="P1" s="8" t="s">
        <v>418</v>
      </c>
    </row>
    <row r="2" spans="1:16" x14ac:dyDescent="0.25">
      <c r="B2" s="10" t="str">
        <f>IF(Intro!$G$21="English",O3,P3)</f>
        <v>PROTÉGÉ</v>
      </c>
      <c r="C2" s="10"/>
      <c r="D2" s="10"/>
      <c r="O2" s="9" t="s">
        <v>149</v>
      </c>
      <c r="P2" s="9" t="s">
        <v>157</v>
      </c>
    </row>
    <row r="3" spans="1:16" x14ac:dyDescent="0.25">
      <c r="B3" s="12"/>
      <c r="C3" s="12"/>
      <c r="D3" s="12"/>
      <c r="O3" s="87" t="s">
        <v>352</v>
      </c>
      <c r="P3" s="87" t="s">
        <v>353</v>
      </c>
    </row>
    <row r="4" spans="1:16" s="2" customFormat="1" x14ac:dyDescent="0.25">
      <c r="A4" s="1"/>
      <c r="B4" s="479" t="str">
        <f>Info!B4</f>
        <v>QUESTIONNAIRE À L’INTENTION DES ACHETEURS</v>
      </c>
      <c r="C4" s="354"/>
      <c r="D4" s="354"/>
      <c r="E4" s="354"/>
      <c r="F4" s="354"/>
      <c r="G4" s="354"/>
      <c r="H4" s="354"/>
      <c r="I4" s="354"/>
      <c r="J4" s="354"/>
      <c r="K4" s="354"/>
      <c r="L4" s="355"/>
      <c r="M4" s="13"/>
      <c r="N4" s="13"/>
      <c r="O4" s="20"/>
      <c r="P4" s="20"/>
    </row>
    <row r="5" spans="1:16" s="2" customFormat="1" x14ac:dyDescent="0.25">
      <c r="A5" s="1"/>
      <c r="B5" s="550" t="str">
        <f>Info!B5</f>
        <v>NQ-2026-006</v>
      </c>
      <c r="C5" s="360"/>
      <c r="D5" s="360"/>
      <c r="E5" s="360"/>
      <c r="F5" s="360"/>
      <c r="G5" s="360"/>
      <c r="H5" s="360"/>
      <c r="I5" s="360"/>
      <c r="J5" s="360"/>
      <c r="K5" s="360"/>
      <c r="L5" s="361"/>
      <c r="M5" s="13"/>
      <c r="N5" s="13"/>
      <c r="O5" s="20"/>
      <c r="P5" s="20"/>
    </row>
    <row r="6" spans="1:16" s="4" customFormat="1" x14ac:dyDescent="0.25">
      <c r="A6" s="1"/>
      <c r="B6" s="550" t="str">
        <f>Info!B6</f>
        <v>GLUTEN DE BLÉ II</v>
      </c>
      <c r="C6" s="360"/>
      <c r="D6" s="360"/>
      <c r="E6" s="360"/>
      <c r="F6" s="360"/>
      <c r="G6" s="360"/>
      <c r="H6" s="360"/>
      <c r="I6" s="360"/>
      <c r="J6" s="360"/>
      <c r="K6" s="360"/>
      <c r="L6" s="361"/>
      <c r="M6" s="20"/>
      <c r="N6" s="20"/>
      <c r="O6" s="16"/>
      <c r="P6" s="16"/>
    </row>
    <row r="7" spans="1:16" s="4" customFormat="1" x14ac:dyDescent="0.25">
      <c r="A7" s="1"/>
      <c r="B7" s="113"/>
      <c r="C7" s="114"/>
      <c r="D7" s="114"/>
      <c r="E7" s="114"/>
      <c r="F7" s="114"/>
      <c r="G7" s="114"/>
      <c r="H7" s="114"/>
      <c r="I7" s="114"/>
      <c r="J7" s="114"/>
      <c r="K7" s="114"/>
      <c r="L7" s="115"/>
      <c r="M7" s="20"/>
      <c r="N7" s="20"/>
      <c r="O7" s="21"/>
    </row>
    <row r="8" spans="1:16" s="4" customFormat="1" x14ac:dyDescent="0.25">
      <c r="A8" s="1"/>
      <c r="B8" s="554" t="str">
        <f>Public!B8</f>
        <v>Les questions suivantes font référence aux marchandises comme définies dans la description du produit de l'onglet Intro.</v>
      </c>
      <c r="C8" s="555"/>
      <c r="D8" s="555"/>
      <c r="E8" s="555"/>
      <c r="F8" s="555"/>
      <c r="G8" s="555"/>
      <c r="H8" s="555"/>
      <c r="I8" s="555"/>
      <c r="J8" s="555"/>
      <c r="K8" s="555"/>
      <c r="L8" s="556"/>
      <c r="M8" s="20"/>
      <c r="N8" s="20"/>
      <c r="O8" s="16"/>
      <c r="P8" s="16"/>
    </row>
    <row r="9" spans="1:16" s="4" customFormat="1" x14ac:dyDescent="0.25">
      <c r="A9" s="1"/>
      <c r="B9" s="554" t="str">
        <f>Public!B9</f>
        <v>Des informations sur le produit et un glossaire de termes sont disponibles dans l'onglet Info.</v>
      </c>
      <c r="C9" s="555"/>
      <c r="D9" s="555"/>
      <c r="E9" s="555"/>
      <c r="F9" s="555"/>
      <c r="G9" s="555"/>
      <c r="H9" s="555"/>
      <c r="I9" s="555"/>
      <c r="J9" s="555"/>
      <c r="K9" s="555"/>
      <c r="L9" s="556"/>
      <c r="M9" s="20"/>
      <c r="N9" s="20"/>
      <c r="O9" s="16"/>
    </row>
    <row r="10" spans="1:16" s="4" customFormat="1" x14ac:dyDescent="0.25">
      <c r="A10" s="1"/>
      <c r="B10" s="554" t="str">
        <f>IF(Intro!$G$21="English",O10,P10)</f>
        <v xml:space="preserve">Utilisez l'onglet AddPro si vous avez besoin de plus d'espace.
</v>
      </c>
      <c r="C10" s="555"/>
      <c r="D10" s="555"/>
      <c r="E10" s="555"/>
      <c r="F10" s="555"/>
      <c r="G10" s="555"/>
      <c r="H10" s="555"/>
      <c r="I10" s="555"/>
      <c r="J10" s="555"/>
      <c r="K10" s="555"/>
      <c r="L10" s="556"/>
      <c r="M10" s="20"/>
      <c r="N10" s="20"/>
      <c r="O10" s="16" t="s">
        <v>189</v>
      </c>
      <c r="P10" s="16" t="str">
        <f>"Utilisez l'onglet AddPro si vous avez besoin de plus d'espace."&amp;CHAR(10)</f>
        <v xml:space="preserve">Utilisez l'onglet AddPro si vous avez besoin de plus d'espace.
</v>
      </c>
    </row>
    <row r="11" spans="1:16" s="4" customFormat="1" x14ac:dyDescent="0.25">
      <c r="A11" s="1"/>
      <c r="B11" s="113"/>
      <c r="C11" s="114"/>
      <c r="D11" s="114"/>
      <c r="E11" s="114"/>
      <c r="F11" s="114"/>
      <c r="G11" s="114"/>
      <c r="H11" s="114"/>
      <c r="I11" s="114"/>
      <c r="J11" s="114"/>
      <c r="K11" s="114"/>
      <c r="L11" s="115"/>
      <c r="M11" s="20"/>
      <c r="N11" s="20"/>
      <c r="O11" s="21"/>
    </row>
    <row r="12" spans="1:16" s="4" customFormat="1" x14ac:dyDescent="0.25">
      <c r="A12" s="1"/>
      <c r="B12" s="554" t="str">
        <f>IF(Intro!$G$21="English",O12,P12)</f>
        <v>Pour les questions de cet onglet, notez ce qui suit :</v>
      </c>
      <c r="C12" s="555"/>
      <c r="D12" s="555"/>
      <c r="E12" s="555"/>
      <c r="F12" s="555"/>
      <c r="G12" s="555"/>
      <c r="H12" s="555"/>
      <c r="I12" s="555"/>
      <c r="J12" s="555"/>
      <c r="K12" s="555"/>
      <c r="L12" s="556"/>
      <c r="M12" s="20"/>
      <c r="N12" s="20"/>
      <c r="O12" s="16" t="s">
        <v>296</v>
      </c>
      <c r="P12" s="16" t="s">
        <v>297</v>
      </c>
    </row>
    <row r="13" spans="1:16" s="4" customFormat="1" x14ac:dyDescent="0.25">
      <c r="A13" s="1"/>
      <c r="B13" s="557" t="str">
        <f>IF(Intro!$G$21="English",O13,P13)</f>
        <v>• Déclarez toutes les valeurs en dollars canadiens.</v>
      </c>
      <c r="C13" s="558"/>
      <c r="D13" s="558"/>
      <c r="E13" s="558"/>
      <c r="F13" s="558"/>
      <c r="G13" s="558"/>
      <c r="H13" s="558"/>
      <c r="I13" s="558"/>
      <c r="J13" s="558"/>
      <c r="K13" s="558"/>
      <c r="L13" s="559"/>
      <c r="M13" s="20"/>
      <c r="N13" s="20"/>
      <c r="O13" s="16" t="s">
        <v>314</v>
      </c>
      <c r="P13" s="16" t="s">
        <v>315</v>
      </c>
    </row>
    <row r="14" spans="1:16" s="4" customFormat="1" x14ac:dyDescent="0.25">
      <c r="A14" s="1"/>
      <c r="B14" s="15"/>
      <c r="C14" s="15"/>
      <c r="D14" s="15"/>
      <c r="E14" s="3"/>
      <c r="F14" s="3"/>
      <c r="G14" s="3"/>
      <c r="H14" s="3"/>
      <c r="I14" s="3"/>
      <c r="J14" s="3"/>
      <c r="K14" s="3"/>
      <c r="L14" s="3"/>
      <c r="O14" s="16"/>
      <c r="P14" s="16"/>
    </row>
    <row r="15" spans="1:16" x14ac:dyDescent="0.25">
      <c r="B15" s="335" t="str">
        <f>IF(Intro!$G$21="English",O15,P15)</f>
        <v>ACHATS</v>
      </c>
      <c r="C15" s="336"/>
      <c r="D15" s="336"/>
      <c r="E15" s="336"/>
      <c r="F15" s="336"/>
      <c r="G15" s="336"/>
      <c r="H15" s="336"/>
      <c r="I15" s="336"/>
      <c r="J15" s="336"/>
      <c r="K15" s="336"/>
      <c r="L15" s="337"/>
      <c r="M15" s="8"/>
      <c r="O15" s="8" t="s">
        <v>354</v>
      </c>
      <c r="P15" s="8" t="s">
        <v>355</v>
      </c>
    </row>
    <row r="16" spans="1:16" x14ac:dyDescent="0.25">
      <c r="B16" s="563" t="s">
        <v>9</v>
      </c>
      <c r="C16" s="564"/>
      <c r="D16" s="564"/>
      <c r="E16" s="564"/>
      <c r="F16" s="564"/>
      <c r="G16" s="564"/>
      <c r="H16" s="564"/>
      <c r="I16" s="564"/>
      <c r="J16" s="564"/>
      <c r="K16" s="564"/>
      <c r="L16" s="565"/>
      <c r="M16" s="8"/>
    </row>
    <row r="17" spans="2:16" x14ac:dyDescent="0.25">
      <c r="B17" s="17"/>
      <c r="C17" s="23"/>
      <c r="D17" s="23"/>
      <c r="E17" s="24"/>
      <c r="F17" s="24"/>
      <c r="G17" s="24"/>
      <c r="H17" s="24"/>
      <c r="I17" s="24"/>
      <c r="J17" s="24"/>
      <c r="K17" s="24"/>
      <c r="L17" s="18"/>
      <c r="M17" s="8"/>
    </row>
    <row r="18" spans="2:16" x14ac:dyDescent="0.25">
      <c r="B18" s="377" t="str">
        <f>IF(Intro!$G$21="English",O18,P18)</f>
        <v>Indiquez le volume et la valeur approximatifs des achats par votre entreprise de marchandises produites dans les pays suivants. Dans le cas où les pays d'origine sont inconnus, indiquez le volume et la valeur approximatifs des achats de marchandises effectués par votre entreprise auprès de producteurs nationaux ou d'une autre source.</v>
      </c>
      <c r="C18" s="378"/>
      <c r="D18" s="378"/>
      <c r="E18" s="378"/>
      <c r="F18" s="378"/>
      <c r="G18" s="378"/>
      <c r="H18" s="378"/>
      <c r="I18" s="378"/>
      <c r="J18" s="378"/>
      <c r="K18" s="378"/>
      <c r="L18" s="379"/>
      <c r="M18" s="8"/>
      <c r="O18" s="19" t="s">
        <v>276</v>
      </c>
      <c r="P18" s="8" t="s">
        <v>386</v>
      </c>
    </row>
    <row r="19" spans="2:16" x14ac:dyDescent="0.25">
      <c r="B19" s="377"/>
      <c r="C19" s="378"/>
      <c r="D19" s="378"/>
      <c r="E19" s="378"/>
      <c r="F19" s="378"/>
      <c r="G19" s="378"/>
      <c r="H19" s="378"/>
      <c r="I19" s="378"/>
      <c r="J19" s="378"/>
      <c r="K19" s="378"/>
      <c r="L19" s="379"/>
      <c r="M19" s="8"/>
      <c r="O19" s="19"/>
    </row>
    <row r="20" spans="2:16" x14ac:dyDescent="0.25">
      <c r="B20" s="48"/>
      <c r="C20" s="23"/>
      <c r="D20" s="23"/>
      <c r="E20" s="24"/>
      <c r="F20" s="24"/>
      <c r="G20" s="24"/>
      <c r="H20" s="24"/>
      <c r="I20" s="24"/>
      <c r="J20" s="24"/>
      <c r="K20" s="24"/>
      <c r="L20" s="18"/>
      <c r="M20" s="8"/>
      <c r="O20" s="19"/>
    </row>
    <row r="21" spans="2:16" x14ac:dyDescent="0.25">
      <c r="B21" s="48"/>
      <c r="C21" s="8"/>
      <c r="D21" s="30"/>
      <c r="E21" s="30"/>
      <c r="F21" s="8"/>
      <c r="G21" s="8"/>
      <c r="H21" s="622">
        <f>Variables!B6</f>
        <v>2023</v>
      </c>
      <c r="I21" s="622">
        <f>H21+1</f>
        <v>2024</v>
      </c>
      <c r="J21" s="622">
        <f>I21+1</f>
        <v>2025</v>
      </c>
      <c r="K21" s="622" t="str">
        <f>IF(Intro!$G$21="English",Variables!B9,Variables!C9)</f>
        <v>janv.-juin 2025</v>
      </c>
      <c r="L21" s="625" t="str">
        <f>IF(Intro!$G$21="English",Variables!B10,Variables!C10)</f>
        <v>janv.-juin 2026</v>
      </c>
      <c r="M21" s="8"/>
      <c r="O21" s="19"/>
    </row>
    <row r="22" spans="2:16" x14ac:dyDescent="0.25">
      <c r="B22" s="48"/>
      <c r="C22" s="8"/>
      <c r="D22" s="30"/>
      <c r="E22" s="30"/>
      <c r="F22" s="8"/>
      <c r="G22" s="8"/>
      <c r="H22" s="623"/>
      <c r="I22" s="623"/>
      <c r="J22" s="623"/>
      <c r="K22" s="623"/>
      <c r="L22" s="626"/>
      <c r="M22" s="8"/>
      <c r="O22" s="19"/>
    </row>
    <row r="23" spans="2:16" x14ac:dyDescent="0.25">
      <c r="B23" s="396" t="s">
        <v>14</v>
      </c>
      <c r="C23" s="397"/>
      <c r="D23" s="397"/>
      <c r="E23" s="607" t="str">
        <f>IF(Intro!$G$21="English",Variables!$B$23,Variables!$C$23)</f>
        <v>Tonnes</v>
      </c>
      <c r="F23" s="607"/>
      <c r="G23" s="607"/>
      <c r="H23" s="96"/>
      <c r="I23" s="96"/>
      <c r="J23" s="96"/>
      <c r="K23" s="96"/>
      <c r="L23" s="97"/>
      <c r="M23" s="8"/>
    </row>
    <row r="24" spans="2:16" x14ac:dyDescent="0.25">
      <c r="B24" s="396"/>
      <c r="C24" s="397"/>
      <c r="D24" s="397"/>
      <c r="E24" s="607" t="str">
        <f>IF(Intro!G$21="English","net delivered purchase value (CAD)","valeur d'achat nette rendue (CAD)")</f>
        <v>valeur d'achat nette rendue (CAD)</v>
      </c>
      <c r="F24" s="607"/>
      <c r="G24" s="607"/>
      <c r="H24" s="96"/>
      <c r="I24" s="96"/>
      <c r="J24" s="96"/>
      <c r="K24" s="96"/>
      <c r="L24" s="97"/>
      <c r="M24" s="8"/>
    </row>
    <row r="25" spans="2:16" ht="15" thickBot="1" x14ac:dyDescent="0.3">
      <c r="B25" s="604"/>
      <c r="C25" s="605"/>
      <c r="D25" s="605"/>
      <c r="E25" s="608" t="str">
        <f>"$ / "&amp;IF(Intro!$G$21="English",Variables!$B$24,Variables!$C$24)</f>
        <v xml:space="preserve">$ / Tonne </v>
      </c>
      <c r="F25" s="608"/>
      <c r="G25" s="608"/>
      <c r="H25" s="110" t="str">
        <f>IF(H23=0,"-",H24/H23)</f>
        <v>-</v>
      </c>
      <c r="I25" s="110" t="str">
        <f>IF(I23=0,"-",I24/I23)</f>
        <v>-</v>
      </c>
      <c r="J25" s="110" t="str">
        <f>IF(J23=0,"-",J24/J23)</f>
        <v>-</v>
      </c>
      <c r="K25" s="110" t="str">
        <f t="shared" ref="K25:L25" si="0">IF(K23=0,"-",K24/K23)</f>
        <v>-</v>
      </c>
      <c r="L25" s="111" t="str">
        <f t="shared" si="0"/>
        <v>-</v>
      </c>
      <c r="M25" s="8"/>
    </row>
    <row r="26" spans="2:16" x14ac:dyDescent="0.25">
      <c r="B26" s="602" t="str">
        <f>IF(Intro!$G$21="English",Variables!B30,Variables!C30)</f>
        <v>Gluten de blé I</v>
      </c>
      <c r="C26" s="603"/>
      <c r="D26" s="603"/>
      <c r="E26" s="606" t="str">
        <f>IF(Intro!$G$21="English",Variables!$B$23,Variables!$C$23)</f>
        <v>Tonnes</v>
      </c>
      <c r="F26" s="606"/>
      <c r="G26" s="606"/>
      <c r="H26" s="98"/>
      <c r="I26" s="98"/>
      <c r="J26" s="98"/>
      <c r="K26" s="98"/>
      <c r="L26" s="99"/>
      <c r="M26" s="8"/>
    </row>
    <row r="27" spans="2:16" x14ac:dyDescent="0.25">
      <c r="B27" s="396"/>
      <c r="C27" s="397"/>
      <c r="D27" s="397"/>
      <c r="E27" s="607" t="str">
        <f>IF(Intro!G$21="English","net delivered purchase value (CAD)","valeur d'achat nette rendue (CAD)")</f>
        <v>valeur d'achat nette rendue (CAD)</v>
      </c>
      <c r="F27" s="607"/>
      <c r="G27" s="607"/>
      <c r="H27" s="96"/>
      <c r="I27" s="96"/>
      <c r="J27" s="96"/>
      <c r="K27" s="96"/>
      <c r="L27" s="97"/>
      <c r="M27" s="8"/>
    </row>
    <row r="28" spans="2:16" ht="15" thickBot="1" x14ac:dyDescent="0.3">
      <c r="B28" s="604"/>
      <c r="C28" s="605"/>
      <c r="D28" s="605"/>
      <c r="E28" s="608" t="str">
        <f>"$ / "&amp;IF(Intro!$G$21="English",Variables!$B$24,Variables!$C$24)</f>
        <v xml:space="preserve">$ / Tonne </v>
      </c>
      <c r="F28" s="608"/>
      <c r="G28" s="608"/>
      <c r="H28" s="110" t="str">
        <f>IF(H26=0,"-",H27/H26)</f>
        <v>-</v>
      </c>
      <c r="I28" s="110" t="str">
        <f>IF(I26=0,"-",I27/I26)</f>
        <v>-</v>
      </c>
      <c r="J28" s="110" t="str">
        <f>IF(J26=0,"-",J27/J26)</f>
        <v>-</v>
      </c>
      <c r="K28" s="110" t="str">
        <f t="shared" ref="K28:L28" si="1">IF(K26=0,"-",K27/K26)</f>
        <v>-</v>
      </c>
      <c r="L28" s="111" t="str">
        <f t="shared" si="1"/>
        <v>-</v>
      </c>
      <c r="M28" s="8"/>
    </row>
    <row r="29" spans="2:16" x14ac:dyDescent="0.25">
      <c r="B29" s="602" t="str">
        <f>IF(Intro!$G$21="English",Variables!B31,Variables!C31)</f>
        <v>République d'Italie</v>
      </c>
      <c r="C29" s="603"/>
      <c r="D29" s="603"/>
      <c r="E29" s="606" t="str">
        <f>IF(Intro!$G$21="English",Variables!$B$23,Variables!$C$23)</f>
        <v>Tonnes</v>
      </c>
      <c r="F29" s="606"/>
      <c r="G29" s="606"/>
      <c r="H29" s="98"/>
      <c r="I29" s="98"/>
      <c r="J29" s="98"/>
      <c r="K29" s="98"/>
      <c r="L29" s="99"/>
      <c r="M29" s="8"/>
    </row>
    <row r="30" spans="2:16" x14ac:dyDescent="0.25">
      <c r="B30" s="396"/>
      <c r="C30" s="397"/>
      <c r="D30" s="397"/>
      <c r="E30" s="607" t="str">
        <f>IF(Intro!G$21="English","net delivered purchase value (CAD)","valeur d'achat nette rendue (CAD)")</f>
        <v>valeur d'achat nette rendue (CAD)</v>
      </c>
      <c r="F30" s="607"/>
      <c r="G30" s="607"/>
      <c r="H30" s="96"/>
      <c r="I30" s="96"/>
      <c r="J30" s="96"/>
      <c r="K30" s="96"/>
      <c r="L30" s="97"/>
      <c r="M30" s="8"/>
    </row>
    <row r="31" spans="2:16" ht="15" thickBot="1" x14ac:dyDescent="0.3">
      <c r="B31" s="604"/>
      <c r="C31" s="605"/>
      <c r="D31" s="605"/>
      <c r="E31" s="608" t="str">
        <f>"$ / "&amp;IF(Intro!$G$21="English",Variables!$B$24,Variables!$C$24)</f>
        <v xml:space="preserve">$ / Tonne </v>
      </c>
      <c r="F31" s="608"/>
      <c r="G31" s="608"/>
      <c r="H31" s="110" t="str">
        <f>IF(H29=0,"-",H30/H29)</f>
        <v>-</v>
      </c>
      <c r="I31" s="110" t="str">
        <f>IF(I29=0,"-",I30/I29)</f>
        <v>-</v>
      </c>
      <c r="J31" s="110" t="str">
        <f>IF(J29=0,"-",J30/J29)</f>
        <v>-</v>
      </c>
      <c r="K31" s="110" t="str">
        <f t="shared" ref="K31:L31" si="2">IF(K29=0,"-",K30/K29)</f>
        <v>-</v>
      </c>
      <c r="L31" s="111" t="str">
        <f t="shared" si="2"/>
        <v>-</v>
      </c>
      <c r="M31" s="8"/>
    </row>
    <row r="32" spans="2:16" x14ac:dyDescent="0.25">
      <c r="B32" s="602" t="str">
        <f>IF(Intro!$G$21="English",Variables!B32,Variables!C32)</f>
        <v>Royaume-Uni</v>
      </c>
      <c r="C32" s="603"/>
      <c r="D32" s="603"/>
      <c r="E32" s="606" t="str">
        <f>IF(Intro!$G$21="English",Variables!$B$23,Variables!$C$23)</f>
        <v>Tonnes</v>
      </c>
      <c r="F32" s="606"/>
      <c r="G32" s="606"/>
      <c r="H32" s="98"/>
      <c r="I32" s="98"/>
      <c r="J32" s="98"/>
      <c r="K32" s="98"/>
      <c r="L32" s="99"/>
      <c r="M32" s="8"/>
    </row>
    <row r="33" spans="2:16" x14ac:dyDescent="0.25">
      <c r="B33" s="396"/>
      <c r="C33" s="397"/>
      <c r="D33" s="397"/>
      <c r="E33" s="607" t="str">
        <f>IF(Intro!G$21="English","net delivered purchase value (CAD)","valeur d'achat nette rendue (CAD)")</f>
        <v>valeur d'achat nette rendue (CAD)</v>
      </c>
      <c r="F33" s="607"/>
      <c r="G33" s="607"/>
      <c r="H33" s="96"/>
      <c r="I33" s="96"/>
      <c r="J33" s="96"/>
      <c r="K33" s="96"/>
      <c r="L33" s="97"/>
      <c r="M33" s="8"/>
    </row>
    <row r="34" spans="2:16" ht="15" thickBot="1" x14ac:dyDescent="0.3">
      <c r="B34" s="604"/>
      <c r="C34" s="605"/>
      <c r="D34" s="605"/>
      <c r="E34" s="608" t="str">
        <f>"$ / "&amp;IF(Intro!$G$21="English",Variables!$B$24,Variables!$C$24)</f>
        <v xml:space="preserve">$ / Tonne </v>
      </c>
      <c r="F34" s="608"/>
      <c r="G34" s="608"/>
      <c r="H34" s="110" t="str">
        <f>IF(H32=0,"-",H33/H32)</f>
        <v>-</v>
      </c>
      <c r="I34" s="110" t="str">
        <f>IF(I32=0,"-",I33/I32)</f>
        <v>-</v>
      </c>
      <c r="J34" s="110" t="str">
        <f>IF(J32=0,"-",J33/J32)</f>
        <v>-</v>
      </c>
      <c r="K34" s="110" t="str">
        <f t="shared" ref="K34:L34" si="3">IF(K32=0,"-",K33/K32)</f>
        <v>-</v>
      </c>
      <c r="L34" s="111" t="str">
        <f t="shared" si="3"/>
        <v>-</v>
      </c>
      <c r="M34" s="8"/>
    </row>
    <row r="35" spans="2:16" x14ac:dyDescent="0.25">
      <c r="B35" s="602" t="str">
        <f>IF(Intro!$G$21="English",Variables!B33,Variables!C33)</f>
        <v>Pologne</v>
      </c>
      <c r="C35" s="603"/>
      <c r="D35" s="603"/>
      <c r="E35" s="606" t="str">
        <f>IF(Intro!$G$21="English",Variables!$B$23,Variables!$C$23)</f>
        <v>Tonnes</v>
      </c>
      <c r="F35" s="606"/>
      <c r="G35" s="606"/>
      <c r="H35" s="98"/>
      <c r="I35" s="98"/>
      <c r="J35" s="98"/>
      <c r="K35" s="98"/>
      <c r="L35" s="99"/>
      <c r="M35" s="8"/>
    </row>
    <row r="36" spans="2:16" x14ac:dyDescent="0.25">
      <c r="B36" s="396"/>
      <c r="C36" s="397"/>
      <c r="D36" s="397"/>
      <c r="E36" s="607" t="str">
        <f>IF(Intro!G$21="English","net delivered purchase value (CAD)","valeur d'achat nette rendue (CAD)")</f>
        <v>valeur d'achat nette rendue (CAD)</v>
      </c>
      <c r="F36" s="607"/>
      <c r="G36" s="607"/>
      <c r="H36" s="96"/>
      <c r="I36" s="96"/>
      <c r="J36" s="96"/>
      <c r="K36" s="96"/>
      <c r="L36" s="97"/>
      <c r="M36" s="8"/>
    </row>
    <row r="37" spans="2:16" ht="15" thickBot="1" x14ac:dyDescent="0.3">
      <c r="B37" s="604"/>
      <c r="C37" s="605"/>
      <c r="D37" s="605"/>
      <c r="E37" s="608" t="str">
        <f>"$ / "&amp;IF(Intro!$G$21="English",Variables!$B$24,Variables!$C$24)</f>
        <v xml:space="preserve">$ / Tonne </v>
      </c>
      <c r="F37" s="608"/>
      <c r="G37" s="608"/>
      <c r="H37" s="110" t="str">
        <f>IF(H35=0,"-",H36/H35)</f>
        <v>-</v>
      </c>
      <c r="I37" s="110" t="str">
        <f>IF(I35=0,"-",I36/I35)</f>
        <v>-</v>
      </c>
      <c r="J37" s="110" t="str">
        <f>IF(J35=0,"-",J36/J35)</f>
        <v>-</v>
      </c>
      <c r="K37" s="110" t="str">
        <f t="shared" ref="K37:L37" si="4">IF(K35=0,"-",K36/K35)</f>
        <v>-</v>
      </c>
      <c r="L37" s="111" t="str">
        <f t="shared" si="4"/>
        <v>-</v>
      </c>
      <c r="M37" s="8"/>
    </row>
    <row r="38" spans="2:16" x14ac:dyDescent="0.25">
      <c r="B38" s="602" t="str">
        <f>IF(Intro!$G$21="English",Variables!B34,Variables!C34)</f>
        <v>États-Unis d'Amérique</v>
      </c>
      <c r="C38" s="603"/>
      <c r="D38" s="603"/>
      <c r="E38" s="606" t="str">
        <f>IF(Intro!$G$21="English",Variables!$B$23,Variables!$C$23)</f>
        <v>Tonnes</v>
      </c>
      <c r="F38" s="606"/>
      <c r="G38" s="606"/>
      <c r="H38" s="98"/>
      <c r="I38" s="98"/>
      <c r="J38" s="98"/>
      <c r="K38" s="98"/>
      <c r="L38" s="99"/>
      <c r="M38" s="8"/>
    </row>
    <row r="39" spans="2:16" x14ac:dyDescent="0.25">
      <c r="B39" s="396"/>
      <c r="C39" s="397"/>
      <c r="D39" s="397"/>
      <c r="E39" s="607" t="str">
        <f>IF(Intro!G$21="English","net delivered purchase value (CAD)","valeur d'achat nette rendue (CAD)")</f>
        <v>valeur d'achat nette rendue (CAD)</v>
      </c>
      <c r="F39" s="607"/>
      <c r="G39" s="607"/>
      <c r="H39" s="96"/>
      <c r="I39" s="96"/>
      <c r="J39" s="96"/>
      <c r="K39" s="96"/>
      <c r="L39" s="97"/>
      <c r="M39" s="8"/>
    </row>
    <row r="40" spans="2:16" ht="15" thickBot="1" x14ac:dyDescent="0.3">
      <c r="B40" s="604"/>
      <c r="C40" s="605"/>
      <c r="D40" s="605"/>
      <c r="E40" s="608" t="str">
        <f>"$ / "&amp;IF(Intro!$G$21="English",Variables!$B$24,Variables!$C$24)</f>
        <v xml:space="preserve">$ / Tonne </v>
      </c>
      <c r="F40" s="608"/>
      <c r="G40" s="608"/>
      <c r="H40" s="110" t="str">
        <f>IF(H38=0,"-",H39/H38)</f>
        <v>-</v>
      </c>
      <c r="I40" s="110" t="str">
        <f t="shared" ref="I40:L40" si="5">IF(I38=0,"-",I39/I38)</f>
        <v>-</v>
      </c>
      <c r="J40" s="110" t="str">
        <f t="shared" si="5"/>
        <v>-</v>
      </c>
      <c r="K40" s="110" t="str">
        <f t="shared" si="5"/>
        <v>-</v>
      </c>
      <c r="L40" s="110" t="str">
        <f t="shared" si="5"/>
        <v>-</v>
      </c>
      <c r="M40" s="8"/>
    </row>
    <row r="41" spans="2:16" x14ac:dyDescent="0.25">
      <c r="B41" s="602" t="str">
        <f>IF(Intro!$G$21="English",Variables!B36,Variables!C36)</f>
        <v xml:space="preserve">Autres pays </v>
      </c>
      <c r="C41" s="603"/>
      <c r="D41" s="603"/>
      <c r="E41" s="606" t="str">
        <f>IF(Intro!$G$21="English",Variables!$B$23,Variables!$C$23)</f>
        <v>Tonnes</v>
      </c>
      <c r="F41" s="606"/>
      <c r="G41" s="606"/>
      <c r="H41" s="98"/>
      <c r="I41" s="98"/>
      <c r="J41" s="98"/>
      <c r="K41" s="98"/>
      <c r="L41" s="99"/>
      <c r="M41" s="8"/>
    </row>
    <row r="42" spans="2:16" x14ac:dyDescent="0.25">
      <c r="B42" s="396"/>
      <c r="C42" s="397"/>
      <c r="D42" s="397"/>
      <c r="E42" s="607" t="str">
        <f>IF(Intro!G$21="English","net delivered purchase value (CAD)","valeur d'achat nette rendue (CAD)")</f>
        <v>valeur d'achat nette rendue (CAD)</v>
      </c>
      <c r="F42" s="607"/>
      <c r="G42" s="607"/>
      <c r="H42" s="96"/>
      <c r="I42" s="96"/>
      <c r="J42" s="96"/>
      <c r="K42" s="96"/>
      <c r="L42" s="97"/>
      <c r="M42" s="8"/>
    </row>
    <row r="43" spans="2:16" ht="15" thickBot="1" x14ac:dyDescent="0.3">
      <c r="B43" s="604"/>
      <c r="C43" s="605"/>
      <c r="D43" s="605"/>
      <c r="E43" s="608" t="str">
        <f>"$ / "&amp;IF(Intro!$G$21="English",Variables!$B$24,Variables!$C$24)</f>
        <v xml:space="preserve">$ / Tonne </v>
      </c>
      <c r="F43" s="608"/>
      <c r="G43" s="608"/>
      <c r="H43" s="110" t="str">
        <f>IF(H41=0,"-",H42/H41)</f>
        <v>-</v>
      </c>
      <c r="I43" s="110" t="str">
        <f t="shared" ref="I43" si="6">IF(I41=0,"-",I42/I41)</f>
        <v>-</v>
      </c>
      <c r="J43" s="110" t="str">
        <f t="shared" ref="J43" si="7">IF(J41=0,"-",J42/J41)</f>
        <v>-</v>
      </c>
      <c r="K43" s="110" t="str">
        <f t="shared" ref="K43" si="8">IF(K41=0,"-",K42/K41)</f>
        <v>-</v>
      </c>
      <c r="L43" s="110" t="str">
        <f t="shared" ref="L43" si="9">IF(L41=0,"-",L42/L41)</f>
        <v>-</v>
      </c>
      <c r="M43" s="8"/>
    </row>
    <row r="44" spans="2:16" x14ac:dyDescent="0.25">
      <c r="B44" s="602" t="str">
        <f>IF(Intro!$G$21="English",O44,P44)</f>
        <v>Pays d’origine inconnue - Achats auprès d'un producteur national</v>
      </c>
      <c r="C44" s="603"/>
      <c r="D44" s="603"/>
      <c r="E44" s="606" t="str">
        <f>IF(Intro!$G$21="English",Variables!$B$23,Variables!$C$23)</f>
        <v>Tonnes</v>
      </c>
      <c r="F44" s="606"/>
      <c r="G44" s="606"/>
      <c r="H44" s="98"/>
      <c r="I44" s="98"/>
      <c r="J44" s="98"/>
      <c r="K44" s="98"/>
      <c r="L44" s="99"/>
      <c r="M44" s="8"/>
      <c r="O44" s="8" t="s">
        <v>201</v>
      </c>
      <c r="P44" s="8" t="s">
        <v>278</v>
      </c>
    </row>
    <row r="45" spans="2:16" x14ac:dyDescent="0.25">
      <c r="B45" s="396"/>
      <c r="C45" s="397"/>
      <c r="D45" s="397"/>
      <c r="E45" s="607" t="str">
        <f>IF(Intro!G$21="English","net delivered purchase value (CAD)","valeur d'achat nette rendue (CAD)")</f>
        <v>valeur d'achat nette rendue (CAD)</v>
      </c>
      <c r="F45" s="607"/>
      <c r="G45" s="607"/>
      <c r="H45" s="96"/>
      <c r="I45" s="96"/>
      <c r="J45" s="96"/>
      <c r="K45" s="96"/>
      <c r="L45" s="97"/>
      <c r="M45" s="8"/>
    </row>
    <row r="46" spans="2:16" ht="15" thickBot="1" x14ac:dyDescent="0.3">
      <c r="B46" s="604"/>
      <c r="C46" s="605"/>
      <c r="D46" s="605"/>
      <c r="E46" s="608" t="str">
        <f>"$ / "&amp;IF(Intro!$G$21="English",Variables!$B$24,Variables!$C$24)</f>
        <v xml:space="preserve">$ / Tonne </v>
      </c>
      <c r="F46" s="608"/>
      <c r="G46" s="608"/>
      <c r="H46" s="110" t="str">
        <f>IF(H44=0,"-",H45/H44)</f>
        <v>-</v>
      </c>
      <c r="I46" s="110" t="str">
        <f>IF(I44=0,"-",I45/I44)</f>
        <v>-</v>
      </c>
      <c r="J46" s="110" t="str">
        <f>IF(J44=0,"-",J45/J44)</f>
        <v>-</v>
      </c>
      <c r="K46" s="110" t="str">
        <f t="shared" ref="K46:L46" si="10">IF(K44=0,"-",K45/K44)</f>
        <v>-</v>
      </c>
      <c r="L46" s="111" t="str">
        <f t="shared" si="10"/>
        <v>-</v>
      </c>
      <c r="M46" s="8"/>
    </row>
    <row r="47" spans="2:16" x14ac:dyDescent="0.25">
      <c r="B47" s="369" t="str">
        <f>IF(Intro!$G$21="English",O47,P47)</f>
        <v>Pays d’origine inconnue - Achats auprès d'un autre fournisseur (énumérer ci-dessous)</v>
      </c>
      <c r="C47" s="370"/>
      <c r="D47" s="370"/>
      <c r="E47" s="618" t="str">
        <f>IF(Intro!$G$21="English",Variables!$B$23,Variables!$C$23)</f>
        <v>Tonnes</v>
      </c>
      <c r="F47" s="618"/>
      <c r="G47" s="618"/>
      <c r="H47" s="98"/>
      <c r="I47" s="98"/>
      <c r="J47" s="98"/>
      <c r="K47" s="98"/>
      <c r="L47" s="99"/>
      <c r="M47" s="8"/>
      <c r="O47" s="8" t="s">
        <v>299</v>
      </c>
      <c r="P47" s="8" t="s">
        <v>300</v>
      </c>
    </row>
    <row r="48" spans="2:16" x14ac:dyDescent="0.25">
      <c r="B48" s="396"/>
      <c r="C48" s="397"/>
      <c r="D48" s="397"/>
      <c r="E48" s="607" t="str">
        <f>IF(Intro!G$21="English","net delivered purchase value (CAD)","valeur d'achat nette rendue (CAD)")</f>
        <v>valeur d'achat nette rendue (CAD)</v>
      </c>
      <c r="F48" s="607"/>
      <c r="G48" s="607"/>
      <c r="H48" s="96"/>
      <c r="I48" s="96"/>
      <c r="J48" s="96"/>
      <c r="K48" s="96"/>
      <c r="L48" s="97"/>
      <c r="M48" s="8"/>
    </row>
    <row r="49" spans="1:19" ht="15" thickBot="1" x14ac:dyDescent="0.3">
      <c r="B49" s="396"/>
      <c r="C49" s="397"/>
      <c r="D49" s="397"/>
      <c r="E49" s="607" t="str">
        <f>"$ / "&amp;IF(Intro!$G$21="English",Variables!$B$24,Variables!$C$24)</f>
        <v xml:space="preserve">$ / Tonne </v>
      </c>
      <c r="F49" s="607"/>
      <c r="G49" s="607"/>
      <c r="H49" s="110" t="str">
        <f>IF(H47=0,"-",H48/H47)</f>
        <v>-</v>
      </c>
      <c r="I49" s="110" t="str">
        <f>IF(I47=0,"-",I48/I47)</f>
        <v>-</v>
      </c>
      <c r="J49" s="110" t="str">
        <f>IF(J47=0,"-",J48/J47)</f>
        <v>-</v>
      </c>
      <c r="K49" s="110" t="str">
        <f t="shared" ref="K49:L49" si="11">IF(K47=0,"-",K48/K47)</f>
        <v>-</v>
      </c>
      <c r="L49" s="111" t="str">
        <f t="shared" si="11"/>
        <v>-</v>
      </c>
      <c r="M49" s="8"/>
    </row>
    <row r="50" spans="1:19" s="27" customFormat="1" x14ac:dyDescent="0.25">
      <c r="A50" s="61"/>
      <c r="B50" s="609"/>
      <c r="C50" s="610"/>
      <c r="D50" s="610"/>
      <c r="E50" s="610"/>
      <c r="F50" s="610"/>
      <c r="G50" s="611"/>
      <c r="H50" s="31"/>
      <c r="I50" s="31"/>
      <c r="J50" s="31"/>
      <c r="K50" s="31"/>
      <c r="L50" s="32"/>
      <c r="O50" s="8" t="s">
        <v>146</v>
      </c>
      <c r="P50" s="8" t="s">
        <v>228</v>
      </c>
      <c r="Q50" s="8"/>
      <c r="R50" s="8"/>
      <c r="S50" s="8"/>
    </row>
    <row r="51" spans="1:19" s="27" customFormat="1" x14ac:dyDescent="0.25">
      <c r="A51" s="61"/>
      <c r="B51" s="612"/>
      <c r="C51" s="613"/>
      <c r="D51" s="613"/>
      <c r="E51" s="613"/>
      <c r="F51" s="613"/>
      <c r="G51" s="614"/>
      <c r="H51" s="31"/>
      <c r="I51" s="31"/>
      <c r="J51" s="31"/>
      <c r="K51" s="31"/>
      <c r="L51" s="32"/>
      <c r="O51" s="8"/>
      <c r="P51" s="8"/>
      <c r="Q51" s="8"/>
      <c r="R51" s="8"/>
      <c r="S51" s="8"/>
    </row>
    <row r="52" spans="1:19" s="27" customFormat="1" x14ac:dyDescent="0.25">
      <c r="A52" s="61"/>
      <c r="B52" s="615"/>
      <c r="C52" s="616"/>
      <c r="D52" s="616"/>
      <c r="E52" s="616"/>
      <c r="F52" s="616"/>
      <c r="G52" s="617"/>
      <c r="H52" s="31"/>
      <c r="I52" s="31"/>
      <c r="J52" s="31"/>
      <c r="K52" s="31"/>
      <c r="L52" s="32"/>
      <c r="O52" s="8"/>
      <c r="P52" s="8"/>
      <c r="Q52" s="8"/>
      <c r="R52" s="8"/>
      <c r="S52" s="8"/>
    </row>
    <row r="53" spans="1:19" x14ac:dyDescent="0.25">
      <c r="B53" s="33"/>
      <c r="C53" s="34"/>
      <c r="D53" s="34"/>
      <c r="E53" s="35"/>
      <c r="F53" s="35"/>
      <c r="G53" s="35"/>
      <c r="H53" s="35"/>
      <c r="I53" s="35"/>
      <c r="J53" s="35"/>
      <c r="K53" s="35"/>
      <c r="L53" s="36"/>
      <c r="M53" s="8"/>
    </row>
    <row r="54" spans="1:19" x14ac:dyDescent="0.25">
      <c r="B54" s="26"/>
      <c r="C54" s="59"/>
      <c r="D54" s="59"/>
      <c r="E54" s="65"/>
      <c r="F54" s="65"/>
      <c r="G54" s="65"/>
      <c r="H54" s="59"/>
      <c r="I54" s="59"/>
      <c r="J54" s="59"/>
      <c r="K54" s="59"/>
      <c r="L54" s="60"/>
      <c r="M54" s="8"/>
    </row>
    <row r="55" spans="1:19" s="9" customFormat="1" x14ac:dyDescent="0.25">
      <c r="A55" s="6"/>
      <c r="B55" s="505" t="s">
        <v>11</v>
      </c>
      <c r="C55" s="506"/>
      <c r="D55" s="506"/>
      <c r="E55" s="506"/>
      <c r="F55" s="506"/>
      <c r="G55" s="506"/>
      <c r="H55" s="506"/>
      <c r="I55" s="506"/>
      <c r="J55" s="506"/>
      <c r="K55" s="506"/>
      <c r="L55" s="507"/>
      <c r="M55" s="47"/>
    </row>
    <row r="56" spans="1:19" s="27" customFormat="1" x14ac:dyDescent="0.25">
      <c r="A56" s="61"/>
      <c r="B56" s="71"/>
      <c r="C56" s="56"/>
      <c r="D56" s="56"/>
      <c r="E56" s="56"/>
      <c r="F56" s="56"/>
      <c r="G56" s="56"/>
      <c r="H56" s="56"/>
      <c r="I56" s="56"/>
      <c r="J56" s="56"/>
      <c r="K56" s="56"/>
      <c r="L56" s="62"/>
      <c r="O56" s="8"/>
      <c r="P56" s="8"/>
      <c r="Q56" s="8"/>
      <c r="R56" s="8"/>
      <c r="S56" s="8"/>
    </row>
    <row r="57" spans="1:19" s="27" customFormat="1" x14ac:dyDescent="0.25">
      <c r="A57" s="61"/>
      <c r="B57" s="332" t="str">
        <f>IF(Intro!$G$21="English",O57,P57)</f>
        <v>Nommez les fournisseurs les plus importants des marchandises de votre entreprise depuis le 1er janvier 2023.</v>
      </c>
      <c r="C57" s="333"/>
      <c r="D57" s="333"/>
      <c r="E57" s="333"/>
      <c r="F57" s="333"/>
      <c r="G57" s="333"/>
      <c r="H57" s="333"/>
      <c r="I57" s="333"/>
      <c r="J57" s="333"/>
      <c r="K57" s="333"/>
      <c r="L57" s="334"/>
      <c r="O57" s="8" t="str">
        <f>"Indicate your firm's top suppliers of the goods since January 1, "&amp;Variables!B6&amp;"."</f>
        <v>Indicate your firm's top suppliers of the goods since January 1, 2023.</v>
      </c>
      <c r="P57" s="8" t="str">
        <f>"Nommez les fournisseurs les plus importants des marchandises de votre entreprise depuis le 1er janvier "&amp;Variables!B6&amp;"."</f>
        <v>Nommez les fournisseurs les plus importants des marchandises de votre entreprise depuis le 1er janvier 2023.</v>
      </c>
      <c r="Q57" s="8"/>
      <c r="R57" s="8"/>
      <c r="S57" s="8"/>
    </row>
    <row r="58" spans="1:19" s="27" customFormat="1" x14ac:dyDescent="0.25">
      <c r="A58" s="61"/>
      <c r="B58" s="71"/>
      <c r="C58" s="56"/>
      <c r="D58" s="56"/>
      <c r="E58" s="56"/>
      <c r="F58" s="56"/>
      <c r="G58" s="56"/>
      <c r="H58" s="56"/>
      <c r="I58" s="56"/>
      <c r="J58" s="56"/>
      <c r="K58" s="56"/>
      <c r="L58" s="62"/>
      <c r="O58" s="8" t="s">
        <v>71</v>
      </c>
      <c r="P58" s="8" t="s">
        <v>126</v>
      </c>
      <c r="Q58" s="8"/>
      <c r="R58" s="8"/>
      <c r="S58" s="8"/>
    </row>
    <row r="59" spans="1:19" x14ac:dyDescent="0.25">
      <c r="B59" s="106"/>
      <c r="C59" s="561" t="str">
        <f>IF(Intro!$G$21="English",O58,P58)</f>
        <v xml:space="preserve">Dénomination sociale de l'entreprise </v>
      </c>
      <c r="D59" s="561"/>
      <c r="E59" s="561"/>
      <c r="F59" s="561"/>
      <c r="G59" s="561" t="str">
        <f>IF(Intro!$G$21="English",O59,P59)</f>
        <v>Rôle dans le marché canadien</v>
      </c>
      <c r="H59" s="561"/>
      <c r="I59" s="561"/>
      <c r="J59" s="561"/>
      <c r="K59" s="561"/>
      <c r="L59" s="562"/>
      <c r="M59" s="8"/>
      <c r="O59" s="8" t="s">
        <v>133</v>
      </c>
      <c r="P59" s="8" t="s">
        <v>134</v>
      </c>
    </row>
    <row r="60" spans="1:19" x14ac:dyDescent="0.25">
      <c r="B60" s="624">
        <v>1</v>
      </c>
      <c r="C60" s="400"/>
      <c r="D60" s="400"/>
      <c r="E60" s="400"/>
      <c r="F60" s="400"/>
      <c r="G60" s="400"/>
      <c r="H60" s="400"/>
      <c r="I60" s="400"/>
      <c r="J60" s="400"/>
      <c r="K60" s="400"/>
      <c r="L60" s="401"/>
      <c r="M60" s="8"/>
    </row>
    <row r="61" spans="1:19" x14ac:dyDescent="0.25">
      <c r="B61" s="624"/>
      <c r="C61" s="400"/>
      <c r="D61" s="400"/>
      <c r="E61" s="400"/>
      <c r="F61" s="400"/>
      <c r="G61" s="400"/>
      <c r="H61" s="400"/>
      <c r="I61" s="400"/>
      <c r="J61" s="400"/>
      <c r="K61" s="400"/>
      <c r="L61" s="401"/>
      <c r="M61" s="8"/>
    </row>
    <row r="62" spans="1:19" x14ac:dyDescent="0.25">
      <c r="B62" s="589">
        <v>2</v>
      </c>
      <c r="C62" s="400"/>
      <c r="D62" s="400"/>
      <c r="E62" s="400"/>
      <c r="F62" s="400"/>
      <c r="G62" s="400"/>
      <c r="H62" s="400"/>
      <c r="I62" s="400"/>
      <c r="J62" s="400"/>
      <c r="K62" s="400"/>
      <c r="L62" s="401"/>
      <c r="M62" s="8"/>
    </row>
    <row r="63" spans="1:19" x14ac:dyDescent="0.25">
      <c r="B63" s="589"/>
      <c r="C63" s="400"/>
      <c r="D63" s="400"/>
      <c r="E63" s="400"/>
      <c r="F63" s="400"/>
      <c r="G63" s="400"/>
      <c r="H63" s="400"/>
      <c r="I63" s="400"/>
      <c r="J63" s="400"/>
      <c r="K63" s="400"/>
      <c r="L63" s="401"/>
      <c r="M63" s="8"/>
    </row>
    <row r="64" spans="1:19" x14ac:dyDescent="0.25">
      <c r="B64" s="589">
        <v>3</v>
      </c>
      <c r="C64" s="400"/>
      <c r="D64" s="400"/>
      <c r="E64" s="400"/>
      <c r="F64" s="400"/>
      <c r="G64" s="400"/>
      <c r="H64" s="400"/>
      <c r="I64" s="400"/>
      <c r="J64" s="400"/>
      <c r="K64" s="400"/>
      <c r="L64" s="401"/>
      <c r="M64" s="8"/>
    </row>
    <row r="65" spans="1:19" x14ac:dyDescent="0.25">
      <c r="B65" s="589"/>
      <c r="C65" s="400"/>
      <c r="D65" s="400"/>
      <c r="E65" s="400"/>
      <c r="F65" s="400"/>
      <c r="G65" s="400"/>
      <c r="H65" s="400"/>
      <c r="I65" s="400"/>
      <c r="J65" s="400"/>
      <c r="K65" s="400"/>
      <c r="L65" s="401"/>
      <c r="M65" s="8"/>
    </row>
    <row r="66" spans="1:19" x14ac:dyDescent="0.25">
      <c r="B66" s="589">
        <v>4</v>
      </c>
      <c r="C66" s="400"/>
      <c r="D66" s="400"/>
      <c r="E66" s="400"/>
      <c r="F66" s="400"/>
      <c r="G66" s="400"/>
      <c r="H66" s="400"/>
      <c r="I66" s="400"/>
      <c r="J66" s="400"/>
      <c r="K66" s="400"/>
      <c r="L66" s="401"/>
      <c r="M66" s="8"/>
    </row>
    <row r="67" spans="1:19" x14ac:dyDescent="0.25">
      <c r="B67" s="589"/>
      <c r="C67" s="400"/>
      <c r="D67" s="400"/>
      <c r="E67" s="400"/>
      <c r="F67" s="400"/>
      <c r="G67" s="400"/>
      <c r="H67" s="400"/>
      <c r="I67" s="400"/>
      <c r="J67" s="400"/>
      <c r="K67" s="400"/>
      <c r="L67" s="401"/>
      <c r="M67" s="8"/>
    </row>
    <row r="68" spans="1:19" x14ac:dyDescent="0.25">
      <c r="B68" s="589">
        <v>5</v>
      </c>
      <c r="C68" s="400"/>
      <c r="D68" s="400"/>
      <c r="E68" s="400"/>
      <c r="F68" s="400"/>
      <c r="G68" s="400"/>
      <c r="H68" s="400"/>
      <c r="I68" s="400"/>
      <c r="J68" s="400"/>
      <c r="K68" s="400"/>
      <c r="L68" s="401"/>
      <c r="M68" s="8"/>
    </row>
    <row r="69" spans="1:19" x14ac:dyDescent="0.25">
      <c r="B69" s="589"/>
      <c r="C69" s="400"/>
      <c r="D69" s="400"/>
      <c r="E69" s="400"/>
      <c r="F69" s="400"/>
      <c r="G69" s="400"/>
      <c r="H69" s="400"/>
      <c r="I69" s="400"/>
      <c r="J69" s="400"/>
      <c r="K69" s="400"/>
      <c r="L69" s="401"/>
      <c r="M69" s="8"/>
    </row>
    <row r="70" spans="1:19" x14ac:dyDescent="0.25">
      <c r="B70" s="589">
        <v>6</v>
      </c>
      <c r="C70" s="400"/>
      <c r="D70" s="400"/>
      <c r="E70" s="400"/>
      <c r="F70" s="400"/>
      <c r="G70" s="400"/>
      <c r="H70" s="400"/>
      <c r="I70" s="400"/>
      <c r="J70" s="400"/>
      <c r="K70" s="400"/>
      <c r="L70" s="401"/>
      <c r="M70" s="8"/>
    </row>
    <row r="71" spans="1:19" x14ac:dyDescent="0.25">
      <c r="B71" s="589"/>
      <c r="C71" s="400"/>
      <c r="D71" s="400"/>
      <c r="E71" s="400"/>
      <c r="F71" s="400"/>
      <c r="G71" s="400"/>
      <c r="H71" s="400"/>
      <c r="I71" s="400"/>
      <c r="J71" s="400"/>
      <c r="K71" s="400"/>
      <c r="L71" s="401"/>
      <c r="M71" s="8"/>
    </row>
    <row r="72" spans="1:19" x14ac:dyDescent="0.25">
      <c r="B72" s="589">
        <v>7</v>
      </c>
      <c r="C72" s="400"/>
      <c r="D72" s="400"/>
      <c r="E72" s="400"/>
      <c r="F72" s="400"/>
      <c r="G72" s="400"/>
      <c r="H72" s="400"/>
      <c r="I72" s="400"/>
      <c r="J72" s="400"/>
      <c r="K72" s="400"/>
      <c r="L72" s="401"/>
      <c r="M72" s="8"/>
    </row>
    <row r="73" spans="1:19" x14ac:dyDescent="0.25">
      <c r="B73" s="589"/>
      <c r="C73" s="400"/>
      <c r="D73" s="400"/>
      <c r="E73" s="400"/>
      <c r="F73" s="400"/>
      <c r="G73" s="400"/>
      <c r="H73" s="400"/>
      <c r="I73" s="400"/>
      <c r="J73" s="400"/>
      <c r="K73" s="400"/>
      <c r="L73" s="401"/>
      <c r="M73" s="8"/>
    </row>
    <row r="74" spans="1:19" x14ac:dyDescent="0.25">
      <c r="B74" s="589">
        <v>8</v>
      </c>
      <c r="C74" s="400"/>
      <c r="D74" s="400"/>
      <c r="E74" s="400"/>
      <c r="F74" s="400"/>
      <c r="G74" s="400"/>
      <c r="H74" s="400"/>
      <c r="I74" s="400"/>
      <c r="J74" s="400"/>
      <c r="K74" s="400"/>
      <c r="L74" s="401"/>
      <c r="M74" s="8"/>
    </row>
    <row r="75" spans="1:19" x14ac:dyDescent="0.25">
      <c r="B75" s="589"/>
      <c r="C75" s="400"/>
      <c r="D75" s="400"/>
      <c r="E75" s="400"/>
      <c r="F75" s="400"/>
      <c r="G75" s="400"/>
      <c r="H75" s="400"/>
      <c r="I75" s="400"/>
      <c r="J75" s="400"/>
      <c r="K75" s="400"/>
      <c r="L75" s="401"/>
      <c r="M75" s="8"/>
    </row>
    <row r="76" spans="1:19" x14ac:dyDescent="0.25">
      <c r="B76" s="589">
        <v>9</v>
      </c>
      <c r="C76" s="400"/>
      <c r="D76" s="400"/>
      <c r="E76" s="400"/>
      <c r="F76" s="400"/>
      <c r="G76" s="400"/>
      <c r="H76" s="400"/>
      <c r="I76" s="400"/>
      <c r="J76" s="400"/>
      <c r="K76" s="400"/>
      <c r="L76" s="401"/>
      <c r="M76" s="8"/>
    </row>
    <row r="77" spans="1:19" x14ac:dyDescent="0.25">
      <c r="B77" s="589"/>
      <c r="C77" s="400"/>
      <c r="D77" s="400"/>
      <c r="E77" s="400"/>
      <c r="F77" s="400"/>
      <c r="G77" s="400"/>
      <c r="H77" s="400"/>
      <c r="I77" s="400"/>
      <c r="J77" s="400"/>
      <c r="K77" s="400"/>
      <c r="L77" s="401"/>
      <c r="M77" s="8"/>
    </row>
    <row r="78" spans="1:19" x14ac:dyDescent="0.25">
      <c r="B78" s="589">
        <v>10</v>
      </c>
      <c r="C78" s="400"/>
      <c r="D78" s="400"/>
      <c r="E78" s="400"/>
      <c r="F78" s="400"/>
      <c r="G78" s="400"/>
      <c r="H78" s="400"/>
      <c r="I78" s="400"/>
      <c r="J78" s="400"/>
      <c r="K78" s="400"/>
      <c r="L78" s="401"/>
      <c r="M78" s="8"/>
    </row>
    <row r="79" spans="1:19" x14ac:dyDescent="0.25">
      <c r="B79" s="589"/>
      <c r="C79" s="400"/>
      <c r="D79" s="400"/>
      <c r="E79" s="400"/>
      <c r="F79" s="400"/>
      <c r="G79" s="400"/>
      <c r="H79" s="400"/>
      <c r="I79" s="400"/>
      <c r="J79" s="400"/>
      <c r="K79" s="400"/>
      <c r="L79" s="401"/>
      <c r="M79" s="8"/>
    </row>
    <row r="80" spans="1:19" s="27" customFormat="1" x14ac:dyDescent="0.25">
      <c r="A80" s="61"/>
      <c r="B80" s="72"/>
      <c r="C80" s="73"/>
      <c r="D80" s="73"/>
      <c r="E80" s="73"/>
      <c r="F80" s="73"/>
      <c r="G80" s="73"/>
      <c r="H80" s="73"/>
      <c r="I80" s="73"/>
      <c r="J80" s="73"/>
      <c r="K80" s="73"/>
      <c r="L80" s="74"/>
      <c r="O80" s="8"/>
      <c r="P80" s="8"/>
      <c r="Q80" s="8"/>
      <c r="R80" s="8"/>
      <c r="S80" s="8"/>
    </row>
    <row r="81" spans="1:19" s="9" customFormat="1" x14ac:dyDescent="0.25">
      <c r="A81" s="6"/>
      <c r="B81" s="505" t="s">
        <v>10</v>
      </c>
      <c r="C81" s="506"/>
      <c r="D81" s="506"/>
      <c r="E81" s="506"/>
      <c r="F81" s="506"/>
      <c r="G81" s="506"/>
      <c r="H81" s="506"/>
      <c r="I81" s="506"/>
      <c r="J81" s="506"/>
      <c r="K81" s="506"/>
      <c r="L81" s="507"/>
      <c r="M81" s="47"/>
    </row>
    <row r="82" spans="1:19" s="27" customFormat="1" x14ac:dyDescent="0.25">
      <c r="A82" s="61"/>
      <c r="B82" s="71"/>
      <c r="C82" s="56"/>
      <c r="D82" s="56"/>
      <c r="E82" s="56"/>
      <c r="F82" s="56"/>
      <c r="G82" s="56"/>
      <c r="H82" s="56"/>
      <c r="I82" s="56"/>
      <c r="J82" s="56"/>
      <c r="K82" s="56"/>
      <c r="L82" s="62"/>
      <c r="O82" s="8"/>
      <c r="P82" s="8"/>
      <c r="Q82" s="8"/>
      <c r="R82" s="8"/>
      <c r="S82" s="8"/>
    </row>
    <row r="83" spans="1:19" s="27" customFormat="1" x14ac:dyDescent="0.25">
      <c r="A83" s="61"/>
      <c r="B83" s="332" t="str">
        <f>IF(Intro!$G$21="English",O83,P83)</f>
        <v>Au cours des 12 derniers mois, indiquez si votre entreprise a été contactée par des producteurs ou des distributeurs pour proposer la vente des marchandises. Si tel est le cas, indiquez le pays d'origine des marchandises proposées.</v>
      </c>
      <c r="C83" s="333"/>
      <c r="D83" s="333"/>
      <c r="E83" s="333"/>
      <c r="F83" s="333"/>
      <c r="G83" s="333"/>
      <c r="H83" s="333"/>
      <c r="I83" s="333"/>
      <c r="J83" s="333"/>
      <c r="K83" s="333"/>
      <c r="L83" s="334"/>
      <c r="O83" s="8" t="s">
        <v>307</v>
      </c>
      <c r="P83" s="8" t="s">
        <v>284</v>
      </c>
      <c r="Q83" s="8"/>
      <c r="R83" s="8"/>
      <c r="S83" s="8"/>
    </row>
    <row r="84" spans="1:19" s="27" customFormat="1" x14ac:dyDescent="0.25">
      <c r="A84" s="61"/>
      <c r="B84" s="332"/>
      <c r="C84" s="333"/>
      <c r="D84" s="333"/>
      <c r="E84" s="333"/>
      <c r="F84" s="333"/>
      <c r="G84" s="333"/>
      <c r="H84" s="333"/>
      <c r="I84" s="333"/>
      <c r="J84" s="333"/>
      <c r="K84" s="333"/>
      <c r="L84" s="334"/>
      <c r="O84" s="8"/>
      <c r="P84" s="8"/>
      <c r="Q84" s="8"/>
      <c r="R84" s="8"/>
      <c r="S84" s="8"/>
    </row>
    <row r="85" spans="1:19" s="27" customFormat="1" x14ac:dyDescent="0.25">
      <c r="A85" s="61"/>
      <c r="B85" s="71"/>
      <c r="C85" s="56"/>
      <c r="D85" s="56"/>
      <c r="E85" s="56"/>
      <c r="F85" s="56"/>
      <c r="G85" s="56"/>
      <c r="H85" s="56"/>
      <c r="I85" s="56"/>
      <c r="J85" s="56"/>
      <c r="K85" s="56"/>
      <c r="L85" s="62"/>
      <c r="O85" s="8" t="s">
        <v>236</v>
      </c>
      <c r="P85" s="8" t="s">
        <v>237</v>
      </c>
      <c r="Q85" s="8"/>
      <c r="R85" s="8"/>
      <c r="S85" s="8"/>
    </row>
    <row r="86" spans="1:19" x14ac:dyDescent="0.25">
      <c r="B86" s="620"/>
      <c r="C86" s="621"/>
      <c r="D86" s="621"/>
      <c r="E86" s="511" t="str">
        <f>IF(Intro!$G$21="English",O85,P85)</f>
        <v>Producteur</v>
      </c>
      <c r="F86" s="511"/>
      <c r="G86" s="511" t="str">
        <f>IF(Intro!$G$21="English",O86,P86)</f>
        <v>Distributeur</v>
      </c>
      <c r="H86" s="511"/>
      <c r="I86" s="27"/>
      <c r="J86" s="27"/>
      <c r="K86" s="27"/>
      <c r="L86" s="63"/>
      <c r="M86" s="8"/>
      <c r="O86" s="19" t="s">
        <v>98</v>
      </c>
      <c r="P86" s="8" t="s">
        <v>125</v>
      </c>
    </row>
    <row r="87" spans="1:19" x14ac:dyDescent="0.25">
      <c r="B87" s="540" t="str">
        <f>IF(Intro!$G$21="English",O87,P87)</f>
        <v>Pays d'origine inconnue</v>
      </c>
      <c r="C87" s="541"/>
      <c r="D87" s="566"/>
      <c r="E87" s="588"/>
      <c r="F87" s="588"/>
      <c r="G87" s="588"/>
      <c r="H87" s="588"/>
      <c r="I87" s="27"/>
      <c r="J87" s="27"/>
      <c r="K87" s="27"/>
      <c r="L87" s="63"/>
      <c r="M87" s="8"/>
      <c r="O87" s="19" t="s">
        <v>235</v>
      </c>
      <c r="P87" s="8" t="s">
        <v>280</v>
      </c>
    </row>
    <row r="88" spans="1:19" ht="15" customHeight="1" x14ac:dyDescent="0.25">
      <c r="B88" s="540" t="str">
        <f>IF(Intro!$G$21="English",Variables!B31,Variables!C31)</f>
        <v>République d'Italie</v>
      </c>
      <c r="C88" s="541"/>
      <c r="D88" s="566"/>
      <c r="E88" s="588"/>
      <c r="F88" s="588"/>
      <c r="G88" s="588"/>
      <c r="H88" s="588"/>
      <c r="I88" s="27"/>
      <c r="J88" s="27"/>
      <c r="K88" s="27"/>
      <c r="L88" s="63"/>
      <c r="M88" s="8"/>
      <c r="O88" s="19"/>
    </row>
    <row r="89" spans="1:19" x14ac:dyDescent="0.25">
      <c r="B89" s="540" t="s">
        <v>14</v>
      </c>
      <c r="C89" s="541"/>
      <c r="D89" s="566"/>
      <c r="E89" s="588"/>
      <c r="F89" s="588"/>
      <c r="G89" s="588"/>
      <c r="H89" s="588"/>
      <c r="I89" s="27"/>
      <c r="J89" s="27"/>
      <c r="K89" s="27"/>
      <c r="L89" s="63"/>
      <c r="M89" s="8"/>
    </row>
    <row r="90" spans="1:19" x14ac:dyDescent="0.25">
      <c r="B90" s="540" t="str">
        <f>IF(Intro!$G$21="English",Variables!B30,Variables!C30)</f>
        <v>Gluten de blé I</v>
      </c>
      <c r="C90" s="541"/>
      <c r="D90" s="566"/>
      <c r="E90" s="588"/>
      <c r="F90" s="588"/>
      <c r="G90" s="588"/>
      <c r="H90" s="588"/>
      <c r="I90" s="27"/>
      <c r="J90" s="27"/>
      <c r="K90" s="27"/>
      <c r="L90" s="63"/>
      <c r="M90" s="8"/>
    </row>
    <row r="91" spans="1:19" x14ac:dyDescent="0.25">
      <c r="B91" s="540" t="str">
        <f>IF(Intro!$G$21="English",Variables!B34,Variables!C34)</f>
        <v>États-Unis d'Amérique</v>
      </c>
      <c r="C91" s="541"/>
      <c r="D91" s="566"/>
      <c r="E91" s="382"/>
      <c r="F91" s="382"/>
      <c r="G91" s="382"/>
      <c r="H91" s="382"/>
      <c r="I91" s="27"/>
      <c r="J91" s="27"/>
      <c r="K91" s="27"/>
      <c r="L91" s="63"/>
      <c r="M91" s="8"/>
    </row>
    <row r="92" spans="1:19" x14ac:dyDescent="0.25">
      <c r="B92" s="540" t="str">
        <f>IF(Intro!$G$21="English",Variables!B32,Variables!C32)</f>
        <v>Royaume-Uni</v>
      </c>
      <c r="C92" s="541"/>
      <c r="D92" s="566"/>
      <c r="E92" s="382"/>
      <c r="F92" s="382"/>
      <c r="G92" s="382"/>
      <c r="H92" s="382"/>
      <c r="I92" s="27"/>
      <c r="J92" s="27"/>
      <c r="K92" s="27"/>
      <c r="L92" s="63"/>
      <c r="M92" s="8"/>
    </row>
    <row r="93" spans="1:19" x14ac:dyDescent="0.25">
      <c r="B93" s="540" t="str">
        <f>IF(Intro!$G$21="English",Variables!B33,Variables!C33)</f>
        <v>Pologne</v>
      </c>
      <c r="C93" s="541"/>
      <c r="D93" s="566"/>
      <c r="E93" s="382"/>
      <c r="F93" s="382"/>
      <c r="G93" s="382"/>
      <c r="H93" s="382"/>
      <c r="I93" s="27"/>
      <c r="J93" s="27"/>
      <c r="K93" s="27"/>
      <c r="L93" s="63"/>
      <c r="M93" s="8"/>
    </row>
    <row r="94" spans="1:19" s="27" customFormat="1" x14ac:dyDescent="0.25">
      <c r="A94" s="61"/>
      <c r="B94" s="570" t="str">
        <f>IF(Intro!$G$21="English",Variables!B36,Variables!C36)</f>
        <v xml:space="preserve">Autres pays </v>
      </c>
      <c r="C94" s="593"/>
      <c r="D94" s="593"/>
      <c r="E94" s="596"/>
      <c r="F94" s="596"/>
      <c r="G94" s="596"/>
      <c r="H94" s="596"/>
      <c r="I94" s="596"/>
      <c r="J94" s="596"/>
      <c r="K94" s="596"/>
      <c r="L94" s="597"/>
      <c r="O94" s="8"/>
      <c r="P94" s="8"/>
      <c r="Q94" s="8"/>
      <c r="R94" s="8"/>
      <c r="S94" s="8"/>
    </row>
    <row r="95" spans="1:19" s="27" customFormat="1" x14ac:dyDescent="0.25">
      <c r="A95" s="61"/>
      <c r="B95" s="571"/>
      <c r="C95" s="594"/>
      <c r="D95" s="594"/>
      <c r="E95" s="598"/>
      <c r="F95" s="598"/>
      <c r="G95" s="598"/>
      <c r="H95" s="598"/>
      <c r="I95" s="598"/>
      <c r="J95" s="598"/>
      <c r="K95" s="598"/>
      <c r="L95" s="599"/>
      <c r="O95" s="8"/>
      <c r="P95" s="8"/>
      <c r="Q95" s="8"/>
      <c r="R95" s="8"/>
      <c r="S95" s="8"/>
    </row>
    <row r="96" spans="1:19" s="27" customFormat="1" x14ac:dyDescent="0.25">
      <c r="A96" s="61"/>
      <c r="B96" s="571"/>
      <c r="C96" s="594"/>
      <c r="D96" s="594"/>
      <c r="E96" s="598"/>
      <c r="F96" s="598"/>
      <c r="G96" s="598"/>
      <c r="H96" s="598"/>
      <c r="I96" s="598"/>
      <c r="J96" s="598"/>
      <c r="K96" s="598"/>
      <c r="L96" s="599"/>
      <c r="O96" s="8"/>
      <c r="P96" s="8"/>
      <c r="Q96" s="8"/>
      <c r="R96" s="8"/>
      <c r="S96" s="8"/>
    </row>
    <row r="97" spans="1:19" s="27" customFormat="1" x14ac:dyDescent="0.25">
      <c r="A97" s="61"/>
      <c r="B97" s="572"/>
      <c r="C97" s="595"/>
      <c r="D97" s="595"/>
      <c r="E97" s="600"/>
      <c r="F97" s="600"/>
      <c r="G97" s="600"/>
      <c r="H97" s="600"/>
      <c r="I97" s="600"/>
      <c r="J97" s="600"/>
      <c r="K97" s="600"/>
      <c r="L97" s="601"/>
      <c r="O97" s="8"/>
      <c r="P97" s="8"/>
      <c r="Q97" s="8"/>
      <c r="R97" s="8"/>
      <c r="S97" s="8"/>
    </row>
    <row r="98" spans="1:19" s="27" customFormat="1" x14ac:dyDescent="0.25">
      <c r="A98" s="61"/>
      <c r="B98" s="72"/>
      <c r="C98" s="73"/>
      <c r="D98" s="73"/>
      <c r="E98" s="73"/>
      <c r="F98" s="73"/>
      <c r="G98" s="73"/>
      <c r="H98" s="73"/>
      <c r="I98" s="73"/>
      <c r="J98" s="73"/>
      <c r="K98" s="73"/>
      <c r="L98" s="74"/>
      <c r="O98" s="8"/>
      <c r="P98" s="8"/>
      <c r="Q98" s="8"/>
      <c r="R98" s="8"/>
      <c r="S98" s="8"/>
    </row>
    <row r="99" spans="1:19" s="4" customFormat="1" x14ac:dyDescent="0.25">
      <c r="A99" s="1"/>
      <c r="B99" s="15"/>
      <c r="C99" s="15"/>
      <c r="D99" s="15"/>
      <c r="E99" s="3"/>
      <c r="F99" s="3"/>
      <c r="G99" s="3"/>
      <c r="H99" s="3"/>
      <c r="I99" s="3"/>
      <c r="J99" s="3"/>
      <c r="K99" s="3"/>
      <c r="L99" s="3"/>
      <c r="O99" s="16"/>
      <c r="P99" s="16"/>
    </row>
    <row r="100" spans="1:19" x14ac:dyDescent="0.25">
      <c r="B100" s="335" t="str">
        <f>UPPER(IF(Intro!$G$21="English",O100,P100))</f>
        <v>DÉCISIONS D'ACHAT</v>
      </c>
      <c r="C100" s="336"/>
      <c r="D100" s="336"/>
      <c r="E100" s="336"/>
      <c r="F100" s="336"/>
      <c r="G100" s="336"/>
      <c r="H100" s="336"/>
      <c r="I100" s="336"/>
      <c r="J100" s="336"/>
      <c r="K100" s="336"/>
      <c r="L100" s="337"/>
      <c r="M100" s="8"/>
      <c r="O100" s="8" t="s">
        <v>222</v>
      </c>
      <c r="P100" s="8" t="s">
        <v>223</v>
      </c>
    </row>
    <row r="101" spans="1:19" s="9" customFormat="1" x14ac:dyDescent="0.25">
      <c r="A101" s="6"/>
      <c r="B101" s="505" t="s">
        <v>246</v>
      </c>
      <c r="C101" s="506"/>
      <c r="D101" s="506"/>
      <c r="E101" s="506"/>
      <c r="F101" s="506"/>
      <c r="G101" s="506"/>
      <c r="H101" s="506"/>
      <c r="I101" s="506"/>
      <c r="J101" s="506"/>
      <c r="K101" s="506"/>
      <c r="L101" s="507"/>
      <c r="M101" s="47"/>
    </row>
    <row r="102" spans="1:19" s="27" customFormat="1" x14ac:dyDescent="0.25">
      <c r="A102" s="61"/>
      <c r="B102" s="71"/>
      <c r="C102" s="56"/>
      <c r="D102" s="56"/>
      <c r="E102" s="56"/>
      <c r="F102" s="56"/>
      <c r="G102" s="56"/>
      <c r="H102" s="56"/>
      <c r="I102" s="56"/>
      <c r="J102" s="56"/>
      <c r="K102" s="56"/>
      <c r="L102" s="62"/>
      <c r="O102" s="8"/>
      <c r="P102" s="8"/>
      <c r="Q102" s="8"/>
      <c r="R102" s="8"/>
      <c r="S102" s="8"/>
    </row>
    <row r="103" spans="1:19" s="27" customFormat="1" x14ac:dyDescent="0.25">
      <c r="A103" s="61"/>
      <c r="B103" s="332" t="str">
        <f>IF(Intro!$G$21="English",O103,P103)</f>
        <v>Identifiez toutes les exigences qui doivent être remplies ou prises en compte avant que votre entreprise décide qu'elle doit acheter les marchandises.</v>
      </c>
      <c r="C103" s="333"/>
      <c r="D103" s="333"/>
      <c r="E103" s="333"/>
      <c r="F103" s="333"/>
      <c r="G103" s="333"/>
      <c r="H103" s="333"/>
      <c r="I103" s="333"/>
      <c r="J103" s="333"/>
      <c r="K103" s="333"/>
      <c r="L103" s="334"/>
      <c r="O103" s="8" t="s">
        <v>224</v>
      </c>
      <c r="P103" s="8" t="s">
        <v>225</v>
      </c>
      <c r="Q103" s="8"/>
      <c r="R103" s="8"/>
      <c r="S103" s="8"/>
    </row>
    <row r="104" spans="1:19" s="27" customFormat="1" x14ac:dyDescent="0.25">
      <c r="A104" s="61"/>
      <c r="B104" s="71"/>
      <c r="C104" s="56"/>
      <c r="D104" s="56"/>
      <c r="E104" s="56"/>
      <c r="F104" s="56"/>
      <c r="G104" s="56"/>
      <c r="H104" s="56"/>
      <c r="I104" s="56"/>
      <c r="J104" s="56"/>
      <c r="K104" s="56"/>
      <c r="L104" s="62"/>
      <c r="O104" s="8"/>
      <c r="P104" s="8"/>
      <c r="Q104" s="8"/>
      <c r="R104" s="8"/>
      <c r="S104" s="8"/>
    </row>
    <row r="105" spans="1:19" s="9" customFormat="1" x14ac:dyDescent="0.25">
      <c r="A105" s="6"/>
      <c r="B105" s="524"/>
      <c r="C105" s="525"/>
      <c r="D105" s="525"/>
      <c r="E105" s="525"/>
      <c r="F105" s="525"/>
      <c r="G105" s="525"/>
      <c r="H105" s="525"/>
      <c r="I105" s="525"/>
      <c r="J105" s="525"/>
      <c r="K105" s="525"/>
      <c r="L105" s="526"/>
      <c r="M105" s="27"/>
    </row>
    <row r="106" spans="1:19" s="9" customFormat="1" x14ac:dyDescent="0.25">
      <c r="A106" s="6"/>
      <c r="B106" s="524"/>
      <c r="C106" s="525"/>
      <c r="D106" s="525"/>
      <c r="E106" s="525"/>
      <c r="F106" s="525"/>
      <c r="G106" s="525"/>
      <c r="H106" s="525"/>
      <c r="I106" s="525"/>
      <c r="J106" s="525"/>
      <c r="K106" s="525"/>
      <c r="L106" s="526"/>
      <c r="M106" s="27"/>
    </row>
    <row r="107" spans="1:19" s="9" customFormat="1" x14ac:dyDescent="0.25">
      <c r="A107" s="6"/>
      <c r="B107" s="524"/>
      <c r="C107" s="525"/>
      <c r="D107" s="525"/>
      <c r="E107" s="525"/>
      <c r="F107" s="525"/>
      <c r="G107" s="525"/>
      <c r="H107" s="525"/>
      <c r="I107" s="525"/>
      <c r="J107" s="525"/>
      <c r="K107" s="525"/>
      <c r="L107" s="526"/>
      <c r="M107" s="27"/>
    </row>
    <row r="108" spans="1:19" s="9" customFormat="1" x14ac:dyDescent="0.25">
      <c r="A108" s="6"/>
      <c r="B108" s="524"/>
      <c r="C108" s="525"/>
      <c r="D108" s="525"/>
      <c r="E108" s="525"/>
      <c r="F108" s="525"/>
      <c r="G108" s="525"/>
      <c r="H108" s="525"/>
      <c r="I108" s="525"/>
      <c r="J108" s="525"/>
      <c r="K108" s="525"/>
      <c r="L108" s="526"/>
      <c r="M108" s="27"/>
    </row>
    <row r="109" spans="1:19" s="9" customFormat="1" x14ac:dyDescent="0.25">
      <c r="A109" s="6"/>
      <c r="B109" s="524"/>
      <c r="C109" s="525"/>
      <c r="D109" s="525"/>
      <c r="E109" s="525"/>
      <c r="F109" s="525"/>
      <c r="G109" s="525"/>
      <c r="H109" s="525"/>
      <c r="I109" s="525"/>
      <c r="J109" s="525"/>
      <c r="K109" s="525"/>
      <c r="L109" s="526"/>
      <c r="M109" s="27"/>
    </row>
    <row r="110" spans="1:19" s="9" customFormat="1" x14ac:dyDescent="0.25">
      <c r="A110" s="6"/>
      <c r="B110" s="524"/>
      <c r="C110" s="525"/>
      <c r="D110" s="525"/>
      <c r="E110" s="525"/>
      <c r="F110" s="525"/>
      <c r="G110" s="525"/>
      <c r="H110" s="525"/>
      <c r="I110" s="525"/>
      <c r="J110" s="525"/>
      <c r="K110" s="525"/>
      <c r="L110" s="526"/>
      <c r="M110" s="27"/>
    </row>
    <row r="111" spans="1:19" s="9" customFormat="1" x14ac:dyDescent="0.25">
      <c r="A111" s="6"/>
      <c r="B111" s="524"/>
      <c r="C111" s="525"/>
      <c r="D111" s="525"/>
      <c r="E111" s="525"/>
      <c r="F111" s="525"/>
      <c r="G111" s="525"/>
      <c r="H111" s="525"/>
      <c r="I111" s="525"/>
      <c r="J111" s="525"/>
      <c r="K111" s="525"/>
      <c r="L111" s="526"/>
      <c r="M111" s="27"/>
    </row>
    <row r="112" spans="1:19" s="9" customFormat="1" x14ac:dyDescent="0.25">
      <c r="A112" s="6"/>
      <c r="B112" s="524"/>
      <c r="C112" s="525"/>
      <c r="D112" s="525"/>
      <c r="E112" s="525"/>
      <c r="F112" s="525"/>
      <c r="G112" s="525"/>
      <c r="H112" s="525"/>
      <c r="I112" s="525"/>
      <c r="J112" s="525"/>
      <c r="K112" s="525"/>
      <c r="L112" s="526"/>
      <c r="M112" s="27"/>
    </row>
    <row r="113" spans="1:19" s="27" customFormat="1" x14ac:dyDescent="0.25">
      <c r="A113" s="61"/>
      <c r="B113" s="72"/>
      <c r="C113" s="73"/>
      <c r="D113" s="73"/>
      <c r="E113" s="73"/>
      <c r="F113" s="73"/>
      <c r="G113" s="73"/>
      <c r="H113" s="73"/>
      <c r="I113" s="73"/>
      <c r="J113" s="73"/>
      <c r="K113" s="73"/>
      <c r="L113" s="74"/>
      <c r="O113" s="8"/>
      <c r="P113" s="8"/>
      <c r="Q113" s="8"/>
      <c r="R113" s="8"/>
      <c r="S113" s="8"/>
    </row>
    <row r="114" spans="1:19" s="9" customFormat="1" x14ac:dyDescent="0.25">
      <c r="A114" s="6"/>
      <c r="B114" s="505" t="s">
        <v>247</v>
      </c>
      <c r="C114" s="506"/>
      <c r="D114" s="506"/>
      <c r="E114" s="506"/>
      <c r="F114" s="506"/>
      <c r="G114" s="506"/>
      <c r="H114" s="506"/>
      <c r="I114" s="506"/>
      <c r="J114" s="506"/>
      <c r="K114" s="506"/>
      <c r="L114" s="507"/>
      <c r="M114" s="47"/>
    </row>
    <row r="115" spans="1:19" s="27" customFormat="1" x14ac:dyDescent="0.25">
      <c r="A115" s="61"/>
      <c r="B115" s="71"/>
      <c r="C115" s="56"/>
      <c r="D115" s="56"/>
      <c r="E115" s="56"/>
      <c r="F115" s="56"/>
      <c r="G115" s="56"/>
      <c r="H115" s="56"/>
      <c r="I115" s="56"/>
      <c r="J115" s="56"/>
      <c r="K115" s="56"/>
      <c r="L115" s="62"/>
      <c r="O115" s="8"/>
      <c r="P115" s="8"/>
    </row>
    <row r="116" spans="1:19" s="27" customFormat="1" x14ac:dyDescent="0.25">
      <c r="A116" s="61"/>
      <c r="B116" s="508" t="str">
        <f>IF(Intro!$G$21="English",O116,P116)</f>
        <v>Avec combien de fournisseurs votre entreprise communique-t-elle, généralement, avant de décider d’acheter des marchandises?</v>
      </c>
      <c r="C116" s="509"/>
      <c r="D116" s="509"/>
      <c r="E116" s="509"/>
      <c r="F116" s="509"/>
      <c r="G116" s="509"/>
      <c r="H116" s="509"/>
      <c r="I116" s="509"/>
      <c r="J116" s="509"/>
      <c r="K116" s="509"/>
      <c r="L116" s="510"/>
      <c r="O116" s="8" t="s">
        <v>277</v>
      </c>
      <c r="P116" s="8" t="s">
        <v>112</v>
      </c>
    </row>
    <row r="117" spans="1:19" s="27" customFormat="1" x14ac:dyDescent="0.25">
      <c r="A117" s="61"/>
      <c r="B117" s="71"/>
      <c r="C117" s="56"/>
      <c r="D117" s="56"/>
      <c r="E117" s="56"/>
      <c r="F117" s="56"/>
      <c r="G117" s="56"/>
      <c r="H117" s="56"/>
      <c r="I117" s="56"/>
      <c r="J117" s="56"/>
      <c r="K117" s="56"/>
      <c r="L117" s="62"/>
      <c r="O117" s="8"/>
      <c r="P117" s="8"/>
    </row>
    <row r="118" spans="1:19" x14ac:dyDescent="0.25">
      <c r="B118" s="531" t="str">
        <f>IF(Intro!$G$21="English",O118,P118)</f>
        <v>Nombre de fournisseurs</v>
      </c>
      <c r="C118" s="532"/>
      <c r="D118" s="532"/>
      <c r="E118" s="619"/>
      <c r="F118" s="619"/>
      <c r="G118" s="56"/>
      <c r="H118" s="56"/>
      <c r="I118" s="56"/>
      <c r="J118" s="56"/>
      <c r="K118" s="56"/>
      <c r="L118" s="62"/>
      <c r="M118" s="8"/>
      <c r="O118" s="8" t="s">
        <v>226</v>
      </c>
      <c r="P118" s="8" t="s">
        <v>227</v>
      </c>
    </row>
    <row r="119" spans="1:19" s="27" customFormat="1" x14ac:dyDescent="0.25">
      <c r="A119" s="61"/>
      <c r="B119" s="72"/>
      <c r="C119" s="73"/>
      <c r="D119" s="73"/>
      <c r="E119" s="73"/>
      <c r="F119" s="73"/>
      <c r="G119" s="73"/>
      <c r="H119" s="73"/>
      <c r="I119" s="73"/>
      <c r="J119" s="73"/>
      <c r="K119" s="73"/>
      <c r="L119" s="74"/>
      <c r="O119" s="8"/>
      <c r="P119" s="8"/>
      <c r="Q119" s="8"/>
      <c r="R119" s="8"/>
      <c r="S119" s="8"/>
    </row>
    <row r="120" spans="1:19" s="9" customFormat="1" x14ac:dyDescent="0.25">
      <c r="A120" s="6"/>
      <c r="B120" s="505" t="s">
        <v>12</v>
      </c>
      <c r="C120" s="506"/>
      <c r="D120" s="506"/>
      <c r="E120" s="506"/>
      <c r="F120" s="506"/>
      <c r="G120" s="506"/>
      <c r="H120" s="506"/>
      <c r="I120" s="506"/>
      <c r="J120" s="506"/>
      <c r="K120" s="506"/>
      <c r="L120" s="507"/>
      <c r="M120" s="47"/>
    </row>
    <row r="121" spans="1:19" s="27" customFormat="1" x14ac:dyDescent="0.25">
      <c r="A121" s="61"/>
      <c r="B121" s="71"/>
      <c r="C121" s="56"/>
      <c r="D121" s="56"/>
      <c r="E121" s="56"/>
      <c r="F121" s="56"/>
      <c r="G121" s="56"/>
      <c r="H121" s="56"/>
      <c r="I121" s="56"/>
      <c r="J121" s="56"/>
      <c r="K121" s="56"/>
      <c r="L121" s="62"/>
      <c r="O121" s="8"/>
      <c r="P121" s="8"/>
      <c r="Q121" s="8"/>
      <c r="R121" s="8"/>
      <c r="S121" s="8"/>
    </row>
    <row r="122" spans="1:19" s="27" customFormat="1" x14ac:dyDescent="0.25">
      <c r="A122" s="61"/>
      <c r="B122" s="508" t="str">
        <f>IF(Intro!$G$21="English",O122,P122)</f>
        <v>Outre le prix, quels facteurs votre entreprise prend-elle en compte lors de sa décision d’achat ?</v>
      </c>
      <c r="C122" s="509"/>
      <c r="D122" s="509"/>
      <c r="E122" s="509"/>
      <c r="F122" s="509"/>
      <c r="G122" s="509"/>
      <c r="H122" s="509"/>
      <c r="I122" s="509"/>
      <c r="J122" s="509"/>
      <c r="K122" s="509"/>
      <c r="L122" s="510"/>
      <c r="O122" s="8" t="s">
        <v>230</v>
      </c>
      <c r="P122" s="8" t="s">
        <v>231</v>
      </c>
      <c r="Q122" s="8"/>
      <c r="R122" s="8"/>
      <c r="S122" s="8"/>
    </row>
    <row r="123" spans="1:19" s="27" customFormat="1" x14ac:dyDescent="0.25">
      <c r="A123" s="61"/>
      <c r="B123" s="71"/>
      <c r="C123" s="56"/>
      <c r="D123" s="56"/>
      <c r="E123" s="56"/>
      <c r="F123" s="56"/>
      <c r="G123" s="56"/>
      <c r="H123" s="56"/>
      <c r="I123" s="56"/>
      <c r="J123" s="56"/>
      <c r="K123" s="56"/>
      <c r="L123" s="62"/>
      <c r="O123" s="8"/>
      <c r="P123" s="8"/>
      <c r="Q123" s="8"/>
      <c r="R123" s="8"/>
      <c r="S123" s="8"/>
    </row>
    <row r="124" spans="1:19" x14ac:dyDescent="0.25">
      <c r="B124" s="531" t="str">
        <f>IF(Intro!$G$21="English",O124,P124)</f>
        <v>Qualité du produit</v>
      </c>
      <c r="C124" s="532"/>
      <c r="D124" s="532"/>
      <c r="E124" s="619"/>
      <c r="F124" s="619"/>
      <c r="G124" s="56"/>
      <c r="H124" s="56"/>
      <c r="I124" s="56"/>
      <c r="J124" s="56"/>
      <c r="K124" s="56"/>
      <c r="L124" s="62"/>
      <c r="M124" s="8"/>
      <c r="O124" s="8" t="s">
        <v>65</v>
      </c>
      <c r="P124" s="8" t="s">
        <v>57</v>
      </c>
    </row>
    <row r="125" spans="1:19" x14ac:dyDescent="0.25">
      <c r="B125" s="531" t="str">
        <f>IF(Intro!$G$21="English",O125,P125)</f>
        <v>Gamme de produits</v>
      </c>
      <c r="C125" s="532"/>
      <c r="D125" s="532"/>
      <c r="E125" s="619"/>
      <c r="F125" s="619"/>
      <c r="G125" s="56"/>
      <c r="H125" s="56"/>
      <c r="I125" s="56"/>
      <c r="J125" s="56"/>
      <c r="K125" s="56"/>
      <c r="L125" s="62"/>
      <c r="M125" s="8"/>
      <c r="O125" s="8" t="s">
        <v>54</v>
      </c>
      <c r="P125" s="8" t="s">
        <v>58</v>
      </c>
    </row>
    <row r="126" spans="1:19" x14ac:dyDescent="0.25">
      <c r="B126" s="531" t="str">
        <f>IF(Intro!$G$21="English",O126,P126)</f>
        <v>Produit satisfait aux spécifications techniques</v>
      </c>
      <c r="C126" s="532"/>
      <c r="D126" s="532"/>
      <c r="E126" s="619"/>
      <c r="F126" s="619"/>
      <c r="G126" s="56"/>
      <c r="H126" s="56"/>
      <c r="I126" s="56"/>
      <c r="J126" s="56"/>
      <c r="K126" s="56"/>
      <c r="L126" s="62"/>
      <c r="M126" s="8"/>
      <c r="O126" s="8" t="s">
        <v>73</v>
      </c>
      <c r="P126" s="8" t="s">
        <v>76</v>
      </c>
    </row>
    <row r="127" spans="1:19" x14ac:dyDescent="0.25">
      <c r="B127" s="531" t="str">
        <f>IF(Intro!$G$21="English",O127,P127)</f>
        <v>Disponibilité de spécifications protégées</v>
      </c>
      <c r="C127" s="532"/>
      <c r="D127" s="532"/>
      <c r="E127" s="619"/>
      <c r="F127" s="619"/>
      <c r="G127" s="56"/>
      <c r="H127" s="56"/>
      <c r="I127" s="56"/>
      <c r="J127" s="56"/>
      <c r="K127" s="56"/>
      <c r="L127" s="62"/>
      <c r="M127" s="8"/>
      <c r="O127" s="8" t="s">
        <v>66</v>
      </c>
      <c r="P127" s="8" t="s">
        <v>77</v>
      </c>
    </row>
    <row r="128" spans="1:19" x14ac:dyDescent="0.25">
      <c r="B128" s="531" t="str">
        <f>IF(Intro!$G$21="English",O128,P128)</f>
        <v>Accords de crédit</v>
      </c>
      <c r="C128" s="532"/>
      <c r="D128" s="532"/>
      <c r="E128" s="619"/>
      <c r="F128" s="619"/>
      <c r="G128" s="56"/>
      <c r="H128" s="56"/>
      <c r="I128" s="56"/>
      <c r="J128" s="56"/>
      <c r="K128" s="56"/>
      <c r="L128" s="62"/>
      <c r="M128" s="8"/>
      <c r="O128" s="8" t="s">
        <v>61</v>
      </c>
      <c r="P128" s="8" t="s">
        <v>62</v>
      </c>
    </row>
    <row r="129" spans="1:19" x14ac:dyDescent="0.25">
      <c r="B129" s="531" t="str">
        <f>IF(Intro!$G$21="English",O129,P129)</f>
        <v>Frais de livraison</v>
      </c>
      <c r="C129" s="532"/>
      <c r="D129" s="532"/>
      <c r="E129" s="619"/>
      <c r="F129" s="619"/>
      <c r="G129" s="56"/>
      <c r="H129" s="56"/>
      <c r="I129" s="56"/>
      <c r="J129" s="56"/>
      <c r="K129" s="56"/>
      <c r="L129" s="62"/>
      <c r="M129" s="8"/>
      <c r="O129" s="8" t="s">
        <v>67</v>
      </c>
      <c r="P129" s="8" t="s">
        <v>79</v>
      </c>
    </row>
    <row r="130" spans="1:19" x14ac:dyDescent="0.25">
      <c r="B130" s="531" t="str">
        <f>IF(Intro!$G$21="English",O130,P130)</f>
        <v>Délais et modalités de livraison</v>
      </c>
      <c r="C130" s="532"/>
      <c r="D130" s="532"/>
      <c r="E130" s="619"/>
      <c r="F130" s="619"/>
      <c r="G130" s="56"/>
      <c r="H130" s="56"/>
      <c r="I130" s="56"/>
      <c r="J130" s="56"/>
      <c r="K130" s="56"/>
      <c r="L130" s="62"/>
      <c r="M130" s="8"/>
      <c r="O130" s="8" t="s">
        <v>68</v>
      </c>
      <c r="P130" s="8" t="s">
        <v>59</v>
      </c>
    </row>
    <row r="131" spans="1:19" x14ac:dyDescent="0.25">
      <c r="B131" s="531" t="str">
        <f>IF(Intro!$G$21="English",O131,P131)</f>
        <v>Fiabilité du fournisseur</v>
      </c>
      <c r="C131" s="532"/>
      <c r="D131" s="532"/>
      <c r="E131" s="619"/>
      <c r="F131" s="619"/>
      <c r="G131" s="56"/>
      <c r="H131" s="56"/>
      <c r="I131" s="56"/>
      <c r="J131" s="56"/>
      <c r="K131" s="56"/>
      <c r="L131" s="62"/>
      <c r="M131" s="8"/>
      <c r="O131" s="8" t="s">
        <v>85</v>
      </c>
      <c r="P131" s="8" t="s">
        <v>80</v>
      </c>
    </row>
    <row r="132" spans="1:19" x14ac:dyDescent="0.25">
      <c r="B132" s="531" t="str">
        <f>IF(Intro!$G$21="English",O132,P132)</f>
        <v>Exigence de quantité minimale</v>
      </c>
      <c r="C132" s="532"/>
      <c r="D132" s="532"/>
      <c r="E132" s="619"/>
      <c r="F132" s="619"/>
      <c r="G132" s="56"/>
      <c r="H132" s="56"/>
      <c r="I132" s="56"/>
      <c r="J132" s="56"/>
      <c r="K132" s="56"/>
      <c r="L132" s="62"/>
      <c r="M132" s="8"/>
      <c r="O132" s="8" t="s">
        <v>75</v>
      </c>
      <c r="P132" s="8" t="s">
        <v>81</v>
      </c>
    </row>
    <row r="133" spans="1:19" x14ac:dyDescent="0.25">
      <c r="B133" s="531" t="str">
        <f>IF(Intro!$G$21="English",O133,P133)</f>
        <v>Disponibilité du stock</v>
      </c>
      <c r="C133" s="532"/>
      <c r="D133" s="532"/>
      <c r="E133" s="619"/>
      <c r="F133" s="619"/>
      <c r="G133" s="56"/>
      <c r="H133" s="56"/>
      <c r="I133" s="56"/>
      <c r="J133" s="56"/>
      <c r="K133" s="56"/>
      <c r="L133" s="62"/>
      <c r="M133" s="8"/>
      <c r="O133" s="8" t="s">
        <v>69</v>
      </c>
      <c r="P133" s="8" t="s">
        <v>82</v>
      </c>
    </row>
    <row r="134" spans="1:19" x14ac:dyDescent="0.25">
      <c r="B134" s="531" t="str">
        <f>IF(Intro!$G$21="English",O134,P134)</f>
        <v>Service après-vente ou garanties</v>
      </c>
      <c r="C134" s="532"/>
      <c r="D134" s="532"/>
      <c r="E134" s="619"/>
      <c r="F134" s="619"/>
      <c r="G134" s="56"/>
      <c r="H134" s="56"/>
      <c r="I134" s="56"/>
      <c r="J134" s="56"/>
      <c r="K134" s="56"/>
      <c r="L134" s="62"/>
      <c r="M134" s="8"/>
      <c r="O134" s="8" t="s">
        <v>272</v>
      </c>
      <c r="P134" s="8" t="s">
        <v>83</v>
      </c>
    </row>
    <row r="135" spans="1:19" x14ac:dyDescent="0.25">
      <c r="B135" s="531" t="str">
        <f>IF(Intro!$G$21="English",O135,P135)</f>
        <v>Relation à long terme avec le fournisseur</v>
      </c>
      <c r="C135" s="532"/>
      <c r="D135" s="532"/>
      <c r="E135" s="619"/>
      <c r="F135" s="619"/>
      <c r="G135" s="56"/>
      <c r="H135" s="56"/>
      <c r="I135" s="56"/>
      <c r="J135" s="56"/>
      <c r="K135" s="56"/>
      <c r="L135" s="62"/>
      <c r="M135" s="8"/>
      <c r="O135" s="8" t="s">
        <v>56</v>
      </c>
      <c r="P135" s="7" t="s">
        <v>411</v>
      </c>
    </row>
    <row r="136" spans="1:19" x14ac:dyDescent="0.25">
      <c r="B136" s="570" t="str">
        <f>IF(Intro!$G$21="English",O136,P136)</f>
        <v>Emplacement géographique du fournisseur</v>
      </c>
      <c r="C136" s="593"/>
      <c r="D136" s="593"/>
      <c r="E136" s="619"/>
      <c r="F136" s="619"/>
      <c r="G136" s="56"/>
      <c r="H136" s="56"/>
      <c r="I136" s="56"/>
      <c r="J136" s="56"/>
      <c r="K136" s="56"/>
      <c r="L136" s="62"/>
      <c r="M136" s="8"/>
      <c r="O136" s="8" t="s">
        <v>55</v>
      </c>
      <c r="P136" s="8" t="s">
        <v>60</v>
      </c>
    </row>
    <row r="137" spans="1:19" s="27" customFormat="1" x14ac:dyDescent="0.25">
      <c r="A137" s="61"/>
      <c r="B137" s="570" t="str">
        <f>IF(Intro!$G$21="English",O137,P137)</f>
        <v>Autres facteurs incluent</v>
      </c>
      <c r="C137" s="593"/>
      <c r="D137" s="593"/>
      <c r="E137" s="635"/>
      <c r="F137" s="635"/>
      <c r="G137" s="635"/>
      <c r="H137" s="635"/>
      <c r="I137" s="635"/>
      <c r="J137" s="635"/>
      <c r="K137" s="635"/>
      <c r="L137" s="636"/>
      <c r="O137" s="8" t="s">
        <v>232</v>
      </c>
      <c r="P137" s="8" t="s">
        <v>233</v>
      </c>
      <c r="Q137" s="8"/>
      <c r="R137" s="8"/>
      <c r="S137" s="8"/>
    </row>
    <row r="138" spans="1:19" s="27" customFormat="1" x14ac:dyDescent="0.25">
      <c r="A138" s="61"/>
      <c r="B138" s="571"/>
      <c r="C138" s="594"/>
      <c r="D138" s="594"/>
      <c r="E138" s="637"/>
      <c r="F138" s="637"/>
      <c r="G138" s="637"/>
      <c r="H138" s="637"/>
      <c r="I138" s="637"/>
      <c r="J138" s="637"/>
      <c r="K138" s="637"/>
      <c r="L138" s="638"/>
      <c r="O138" s="8"/>
      <c r="P138" s="8"/>
      <c r="Q138" s="8"/>
      <c r="R138" s="8"/>
      <c r="S138" s="8"/>
    </row>
    <row r="139" spans="1:19" s="27" customFormat="1" x14ac:dyDescent="0.25">
      <c r="A139" s="61"/>
      <c r="B139" s="571"/>
      <c r="C139" s="594"/>
      <c r="D139" s="594"/>
      <c r="E139" s="637"/>
      <c r="F139" s="637"/>
      <c r="G139" s="637"/>
      <c r="H139" s="637"/>
      <c r="I139" s="637"/>
      <c r="J139" s="637"/>
      <c r="K139" s="637"/>
      <c r="L139" s="638"/>
      <c r="O139" s="8"/>
      <c r="P139" s="8"/>
      <c r="Q139" s="8"/>
      <c r="R139" s="8"/>
      <c r="S139" s="8"/>
    </row>
    <row r="140" spans="1:19" s="27" customFormat="1" x14ac:dyDescent="0.25">
      <c r="A140" s="61"/>
      <c r="B140" s="572"/>
      <c r="C140" s="595"/>
      <c r="D140" s="595"/>
      <c r="E140" s="639"/>
      <c r="F140" s="639"/>
      <c r="G140" s="639"/>
      <c r="H140" s="639"/>
      <c r="I140" s="639"/>
      <c r="J140" s="639"/>
      <c r="K140" s="639"/>
      <c r="L140" s="640"/>
      <c r="O140" s="8"/>
      <c r="P140" s="8"/>
      <c r="Q140" s="8"/>
      <c r="R140" s="8"/>
      <c r="S140" s="8"/>
    </row>
    <row r="141" spans="1:19" s="27" customFormat="1" x14ac:dyDescent="0.25">
      <c r="A141" s="61"/>
      <c r="B141" s="72"/>
      <c r="C141" s="73"/>
      <c r="D141" s="73"/>
      <c r="E141" s="73"/>
      <c r="F141" s="73"/>
      <c r="G141" s="73"/>
      <c r="H141" s="73"/>
      <c r="I141" s="73"/>
      <c r="J141" s="73"/>
      <c r="K141" s="73"/>
      <c r="L141" s="74"/>
      <c r="O141" s="8"/>
      <c r="P141" s="8"/>
      <c r="Q141" s="8"/>
      <c r="R141" s="8"/>
      <c r="S141" s="8"/>
    </row>
    <row r="142" spans="1:19" s="9" customFormat="1" x14ac:dyDescent="0.25">
      <c r="A142" s="6"/>
      <c r="B142" s="505" t="s">
        <v>13</v>
      </c>
      <c r="C142" s="506"/>
      <c r="D142" s="506"/>
      <c r="E142" s="506"/>
      <c r="F142" s="506"/>
      <c r="G142" s="506"/>
      <c r="H142" s="506"/>
      <c r="I142" s="506"/>
      <c r="J142" s="506"/>
      <c r="K142" s="506"/>
      <c r="L142" s="507"/>
      <c r="M142" s="47"/>
    </row>
    <row r="143" spans="1:19" s="27" customFormat="1" x14ac:dyDescent="0.25">
      <c r="A143" s="61"/>
      <c r="B143" s="71"/>
      <c r="C143" s="56"/>
      <c r="D143" s="56"/>
      <c r="E143" s="56"/>
      <c r="F143" s="56"/>
      <c r="G143" s="56"/>
      <c r="H143" s="56"/>
      <c r="I143" s="56"/>
      <c r="J143" s="56"/>
      <c r="K143" s="56"/>
      <c r="L143" s="62"/>
      <c r="O143" s="8"/>
      <c r="P143" s="8"/>
      <c r="Q143" s="8"/>
      <c r="R143" s="8"/>
      <c r="S143" s="8"/>
    </row>
    <row r="144" spans="1:19" s="27" customFormat="1" x14ac:dyDescent="0.25">
      <c r="A144" s="61"/>
      <c r="B144" s="508" t="str">
        <f>IF(Intro!$G$21="English",O144,P144)</f>
        <v>Quelles sont les méthodes habituelles pour établir le prix d'une transaction?</v>
      </c>
      <c r="C144" s="509"/>
      <c r="D144" s="509"/>
      <c r="E144" s="509"/>
      <c r="F144" s="509"/>
      <c r="G144" s="509"/>
      <c r="H144" s="509"/>
      <c r="I144" s="509"/>
      <c r="J144" s="509"/>
      <c r="K144" s="509"/>
      <c r="L144" s="510"/>
      <c r="O144" s="8" t="s">
        <v>234</v>
      </c>
      <c r="P144" s="8" t="s">
        <v>281</v>
      </c>
      <c r="Q144" s="8"/>
      <c r="R144" s="8"/>
      <c r="S144" s="8"/>
    </row>
    <row r="145" spans="1:19" s="27" customFormat="1" x14ac:dyDescent="0.25">
      <c r="A145" s="61"/>
      <c r="B145" s="71"/>
      <c r="C145" s="56"/>
      <c r="D145" s="56"/>
      <c r="E145" s="56"/>
      <c r="F145" s="56"/>
      <c r="G145" s="56"/>
      <c r="H145" s="56"/>
      <c r="I145" s="56"/>
      <c r="J145" s="56"/>
      <c r="K145" s="56"/>
      <c r="L145" s="62"/>
      <c r="O145" s="8"/>
      <c r="P145" s="8"/>
      <c r="Q145" s="8"/>
      <c r="R145" s="8"/>
      <c r="S145" s="8"/>
    </row>
    <row r="146" spans="1:19" x14ac:dyDescent="0.25">
      <c r="B146" s="531" t="str">
        <f>IF(Intro!$G$21="English",O146,P146)</f>
        <v>Demande de soumissions</v>
      </c>
      <c r="C146" s="532"/>
      <c r="D146" s="532"/>
      <c r="E146" s="619"/>
      <c r="F146" s="619"/>
      <c r="G146" s="56"/>
      <c r="H146" s="56"/>
      <c r="I146" s="56"/>
      <c r="J146" s="56"/>
      <c r="K146" s="56"/>
      <c r="L146" s="62"/>
      <c r="M146" s="8"/>
      <c r="O146" s="8" t="s">
        <v>44</v>
      </c>
      <c r="P146" s="8" t="s">
        <v>49</v>
      </c>
    </row>
    <row r="147" spans="1:19" x14ac:dyDescent="0.25">
      <c r="B147" s="531" t="str">
        <f>IF(Intro!$G$21="English",O147,P147)</f>
        <v>Appel d'offres</v>
      </c>
      <c r="C147" s="532"/>
      <c r="D147" s="532"/>
      <c r="E147" s="619"/>
      <c r="F147" s="619"/>
      <c r="G147" s="56"/>
      <c r="H147" s="56"/>
      <c r="I147" s="56"/>
      <c r="J147" s="56"/>
      <c r="K147" s="56"/>
      <c r="L147" s="62"/>
      <c r="M147" s="8"/>
      <c r="O147" s="8" t="s">
        <v>45</v>
      </c>
      <c r="P147" s="8" t="s">
        <v>50</v>
      </c>
    </row>
    <row r="148" spans="1:19" ht="14.1" customHeight="1" x14ac:dyDescent="0.25">
      <c r="B148" s="641" t="str">
        <f>IF(Intro!$G$21="English",O148,P148)</f>
        <v>Négociation avec un fournisseur connu à la lumière d'information sur les prix du marché</v>
      </c>
      <c r="C148" s="642"/>
      <c r="D148" s="643"/>
      <c r="E148" s="629"/>
      <c r="F148" s="630"/>
      <c r="G148" s="56"/>
      <c r="H148" s="56"/>
      <c r="I148" s="56"/>
      <c r="J148" s="56"/>
      <c r="K148" s="56"/>
      <c r="L148" s="62"/>
      <c r="M148" s="8"/>
      <c r="O148" s="8" t="s">
        <v>46</v>
      </c>
      <c r="P148" s="8" t="s">
        <v>51</v>
      </c>
    </row>
    <row r="149" spans="1:19" x14ac:dyDescent="0.25">
      <c r="B149" s="644"/>
      <c r="C149" s="645"/>
      <c r="D149" s="646"/>
      <c r="E149" s="631"/>
      <c r="F149" s="632"/>
      <c r="G149" s="56"/>
      <c r="H149" s="56"/>
      <c r="I149" s="56"/>
      <c r="J149" s="56"/>
      <c r="K149" s="56"/>
      <c r="L149" s="62"/>
      <c r="M149" s="8"/>
    </row>
    <row r="150" spans="1:19" ht="14.1" customHeight="1" x14ac:dyDescent="0.25">
      <c r="B150" s="641" t="str">
        <f>IF(Intro!$G$21="English",O150,P150)</f>
        <v>Négociation avec un fournisseur connu à la suite de soumissions non sollicitées</v>
      </c>
      <c r="C150" s="642"/>
      <c r="D150" s="643"/>
      <c r="E150" s="629"/>
      <c r="F150" s="630"/>
      <c r="G150" s="56"/>
      <c r="H150" s="56"/>
      <c r="I150" s="56"/>
      <c r="J150" s="56"/>
      <c r="K150" s="56"/>
      <c r="L150" s="62"/>
      <c r="M150" s="8"/>
      <c r="O150" s="8" t="s">
        <v>47</v>
      </c>
      <c r="P150" s="8" t="s">
        <v>52</v>
      </c>
    </row>
    <row r="151" spans="1:19" x14ac:dyDescent="0.25">
      <c r="B151" s="644"/>
      <c r="C151" s="645"/>
      <c r="D151" s="646"/>
      <c r="E151" s="631"/>
      <c r="F151" s="632"/>
      <c r="G151" s="56"/>
      <c r="H151" s="56"/>
      <c r="I151" s="56"/>
      <c r="J151" s="56"/>
      <c r="K151" s="56"/>
      <c r="L151" s="62"/>
      <c r="M151" s="8"/>
    </row>
    <row r="152" spans="1:19" x14ac:dyDescent="0.25">
      <c r="B152" s="570" t="str">
        <f>IF(Intro!$G$21="English",O152,P152)</f>
        <v>Prix publiés</v>
      </c>
      <c r="C152" s="593"/>
      <c r="D152" s="593"/>
      <c r="E152" s="534"/>
      <c r="F152" s="536"/>
      <c r="G152" s="56"/>
      <c r="H152" s="56"/>
      <c r="I152" s="56"/>
      <c r="J152" s="56"/>
      <c r="K152" s="56"/>
      <c r="L152" s="62"/>
      <c r="M152" s="8"/>
      <c r="O152" s="8" t="s">
        <v>48</v>
      </c>
      <c r="P152" s="8" t="s">
        <v>53</v>
      </c>
    </row>
    <row r="153" spans="1:19" s="27" customFormat="1" x14ac:dyDescent="0.25">
      <c r="A153" s="61"/>
      <c r="B153" s="570" t="str">
        <f>IF(Intro!$G$21="English",O153,P153)</f>
        <v>Autres méthodes incluent</v>
      </c>
      <c r="C153" s="593"/>
      <c r="D153" s="593"/>
      <c r="E153" s="649"/>
      <c r="F153" s="650"/>
      <c r="G153" s="650"/>
      <c r="H153" s="650"/>
      <c r="I153" s="650"/>
      <c r="J153" s="650"/>
      <c r="K153" s="650"/>
      <c r="L153" s="651"/>
      <c r="O153" s="8" t="s">
        <v>229</v>
      </c>
      <c r="P153" s="8" t="s">
        <v>317</v>
      </c>
      <c r="Q153" s="8"/>
      <c r="R153" s="8"/>
      <c r="S153" s="8"/>
    </row>
    <row r="154" spans="1:19" s="27" customFormat="1" x14ac:dyDescent="0.25">
      <c r="A154" s="61"/>
      <c r="B154" s="571"/>
      <c r="C154" s="594"/>
      <c r="D154" s="594"/>
      <c r="E154" s="652"/>
      <c r="F154" s="653"/>
      <c r="G154" s="653"/>
      <c r="H154" s="653"/>
      <c r="I154" s="653"/>
      <c r="J154" s="653"/>
      <c r="K154" s="653"/>
      <c r="L154" s="654"/>
      <c r="O154" s="8"/>
      <c r="P154" s="8"/>
      <c r="Q154" s="8"/>
      <c r="R154" s="8"/>
      <c r="S154" s="8"/>
    </row>
    <row r="155" spans="1:19" s="27" customFormat="1" x14ac:dyDescent="0.25">
      <c r="A155" s="61"/>
      <c r="B155" s="571"/>
      <c r="C155" s="594"/>
      <c r="D155" s="594"/>
      <c r="E155" s="652"/>
      <c r="F155" s="653"/>
      <c r="G155" s="653"/>
      <c r="H155" s="653"/>
      <c r="I155" s="653"/>
      <c r="J155" s="653"/>
      <c r="K155" s="653"/>
      <c r="L155" s="654"/>
      <c r="O155" s="8"/>
      <c r="P155" s="8"/>
      <c r="Q155" s="8"/>
      <c r="R155" s="8"/>
      <c r="S155" s="8"/>
    </row>
    <row r="156" spans="1:19" s="27" customFormat="1" x14ac:dyDescent="0.25">
      <c r="A156" s="61"/>
      <c r="B156" s="572"/>
      <c r="C156" s="595"/>
      <c r="D156" s="595"/>
      <c r="E156" s="655"/>
      <c r="F156" s="656"/>
      <c r="G156" s="656"/>
      <c r="H156" s="656"/>
      <c r="I156" s="656"/>
      <c r="J156" s="656"/>
      <c r="K156" s="656"/>
      <c r="L156" s="657"/>
      <c r="O156" s="8"/>
      <c r="P156" s="8"/>
      <c r="Q156" s="8"/>
      <c r="R156" s="8"/>
      <c r="S156" s="8"/>
    </row>
    <row r="157" spans="1:19" s="27" customFormat="1" x14ac:dyDescent="0.25">
      <c r="A157" s="61"/>
      <c r="B157" s="72"/>
      <c r="C157" s="73"/>
      <c r="D157" s="73"/>
      <c r="E157" s="73"/>
      <c r="F157" s="73"/>
      <c r="G157" s="73"/>
      <c r="H157" s="73"/>
      <c r="I157" s="73"/>
      <c r="J157" s="73"/>
      <c r="K157" s="73"/>
      <c r="L157" s="74"/>
      <c r="O157" s="8"/>
      <c r="P157" s="8"/>
      <c r="Q157" s="8"/>
      <c r="R157" s="8"/>
      <c r="S157" s="8"/>
    </row>
    <row r="158" spans="1:19" s="9" customFormat="1" x14ac:dyDescent="0.25">
      <c r="A158" s="6"/>
      <c r="B158" s="505" t="s">
        <v>248</v>
      </c>
      <c r="C158" s="506"/>
      <c r="D158" s="506"/>
      <c r="E158" s="506"/>
      <c r="F158" s="506"/>
      <c r="G158" s="506"/>
      <c r="H158" s="506"/>
      <c r="I158" s="506"/>
      <c r="J158" s="506"/>
      <c r="K158" s="506"/>
      <c r="L158" s="507"/>
      <c r="M158" s="47"/>
    </row>
    <row r="159" spans="1:19" s="27" customFormat="1" x14ac:dyDescent="0.25">
      <c r="A159" s="61"/>
      <c r="B159" s="71"/>
      <c r="C159" s="56"/>
      <c r="D159" s="56"/>
      <c r="E159" s="56"/>
      <c r="F159" s="56"/>
      <c r="G159" s="56"/>
      <c r="H159" s="56"/>
      <c r="I159" s="56"/>
      <c r="J159" s="56"/>
      <c r="K159" s="56"/>
      <c r="L159" s="62"/>
      <c r="O159" s="8"/>
      <c r="P159" s="8"/>
    </row>
    <row r="160" spans="1:19" s="27" customFormat="1" x14ac:dyDescent="0.25">
      <c r="A160" s="61"/>
      <c r="B160" s="377" t="str">
        <f>IF(Intro!$G$21="English",O160,P160)</f>
        <v>Une fois que les marchandises satisfont aux spécifications exigées, à quelle fréquence le prix net le plus bas offert pour les marchandises décroche un contrat ou une vente?</v>
      </c>
      <c r="C160" s="378"/>
      <c r="D160" s="378"/>
      <c r="E160" s="378"/>
      <c r="F160" s="378"/>
      <c r="G160" s="378"/>
      <c r="H160" s="378"/>
      <c r="I160" s="378"/>
      <c r="J160" s="378"/>
      <c r="K160" s="378"/>
      <c r="L160" s="379"/>
      <c r="O160" s="8" t="s">
        <v>145</v>
      </c>
      <c r="P160" s="8" t="s">
        <v>282</v>
      </c>
    </row>
    <row r="161" spans="1:19" s="27" customFormat="1" x14ac:dyDescent="0.25">
      <c r="A161" s="61"/>
      <c r="B161" s="377"/>
      <c r="C161" s="378"/>
      <c r="D161" s="378"/>
      <c r="E161" s="378"/>
      <c r="F161" s="378"/>
      <c r="G161" s="378"/>
      <c r="H161" s="378"/>
      <c r="I161" s="378"/>
      <c r="J161" s="378"/>
      <c r="K161" s="378"/>
      <c r="L161" s="379"/>
      <c r="O161" s="8"/>
      <c r="P161" s="8"/>
    </row>
    <row r="162" spans="1:19" s="27" customFormat="1" x14ac:dyDescent="0.25">
      <c r="A162" s="61"/>
      <c r="B162" s="71"/>
      <c r="C162" s="56"/>
      <c r="D162" s="56"/>
      <c r="E162" s="56"/>
      <c r="F162" s="56"/>
      <c r="G162" s="56"/>
      <c r="H162" s="56"/>
      <c r="I162" s="56"/>
      <c r="J162" s="56"/>
      <c r="K162" s="56"/>
      <c r="L162" s="62"/>
      <c r="O162" s="8"/>
      <c r="P162" s="8"/>
    </row>
    <row r="163" spans="1:19" s="27" customFormat="1" ht="14.1" customHeight="1" x14ac:dyDescent="0.25">
      <c r="A163" s="61"/>
      <c r="B163" s="633" t="str">
        <f>IF(Intro!$G$21="English",O163,P163)</f>
        <v>Sélectionnez parmi : Toujours, Généralement, Parfois, Jamais</v>
      </c>
      <c r="C163" s="634"/>
      <c r="D163" s="634"/>
      <c r="E163" s="634"/>
      <c r="F163" s="634"/>
      <c r="G163" s="634"/>
      <c r="H163" s="619"/>
      <c r="I163" s="619"/>
      <c r="J163" s="619"/>
      <c r="K163" s="619"/>
      <c r="L163" s="50"/>
      <c r="O163" s="8" t="str">
        <f>"Select from: "&amp;Variables!B46&amp;", "&amp;Variables!B47&amp;", "&amp;Variables!B48&amp;", "&amp;Variables!B49</f>
        <v>Select from: Always, Usually, Sometimes, Never</v>
      </c>
      <c r="P163" s="8" t="str">
        <f>"Sélectionnez parmi : "&amp;Variables!C46&amp;", "&amp;Variables!C47&amp;", "&amp;Variables!C48&amp;", "&amp;Variables!C49</f>
        <v>Sélectionnez parmi : Toujours, Généralement, Parfois, Jamais</v>
      </c>
    </row>
    <row r="164" spans="1:19" s="27" customFormat="1" x14ac:dyDescent="0.25">
      <c r="A164" s="61"/>
      <c r="B164" s="72"/>
      <c r="C164" s="73"/>
      <c r="D164" s="73"/>
      <c r="E164" s="73"/>
      <c r="F164" s="73"/>
      <c r="G164" s="73"/>
      <c r="H164" s="73"/>
      <c r="I164" s="73"/>
      <c r="J164" s="73"/>
      <c r="K164" s="73"/>
      <c r="L164" s="74"/>
      <c r="O164" s="8"/>
      <c r="P164" s="8"/>
    </row>
    <row r="165" spans="1:19" s="9" customFormat="1" x14ac:dyDescent="0.25">
      <c r="A165" s="6"/>
      <c r="B165" s="505" t="s">
        <v>249</v>
      </c>
      <c r="C165" s="506"/>
      <c r="D165" s="506"/>
      <c r="E165" s="506"/>
      <c r="F165" s="506"/>
      <c r="G165" s="506"/>
      <c r="H165" s="506"/>
      <c r="I165" s="506"/>
      <c r="J165" s="506"/>
      <c r="K165" s="506"/>
      <c r="L165" s="507"/>
      <c r="M165" s="47"/>
    </row>
    <row r="166" spans="1:19" s="27" customFormat="1" x14ac:dyDescent="0.25">
      <c r="A166" s="61"/>
      <c r="B166" s="71"/>
      <c r="C166" s="56"/>
      <c r="D166" s="56"/>
      <c r="E166" s="56"/>
      <c r="F166" s="56"/>
      <c r="G166" s="56"/>
      <c r="H166" s="56"/>
      <c r="I166" s="56"/>
      <c r="J166" s="56"/>
      <c r="K166" s="56"/>
      <c r="L166" s="62"/>
      <c r="O166" s="8" t="s">
        <v>320</v>
      </c>
      <c r="P166" s="8"/>
    </row>
    <row r="167" spans="1:19" s="27" customFormat="1" x14ac:dyDescent="0.25">
      <c r="A167" s="61"/>
      <c r="B167" s="332" t="str">
        <f>IF(Intro!$G$21="English",O167,P167)</f>
        <v>En supposant que les conditions concernant la qualité de base nécessaire et les caractéristiques physiques sont remplies, quelle différence de prix (en pourcentage) ferait du prix le facteur principal dans votre décision d'achat?</v>
      </c>
      <c r="C167" s="333"/>
      <c r="D167" s="333"/>
      <c r="E167" s="333"/>
      <c r="F167" s="333"/>
      <c r="G167" s="333"/>
      <c r="H167" s="333"/>
      <c r="I167" s="333"/>
      <c r="J167" s="333"/>
      <c r="K167" s="333"/>
      <c r="L167" s="334"/>
      <c r="O167" s="8" t="s">
        <v>321</v>
      </c>
      <c r="P167" s="8" t="s">
        <v>322</v>
      </c>
    </row>
    <row r="168" spans="1:19" s="27" customFormat="1" x14ac:dyDescent="0.25">
      <c r="A168" s="61"/>
      <c r="B168" s="332"/>
      <c r="C168" s="333"/>
      <c r="D168" s="333"/>
      <c r="E168" s="333"/>
      <c r="F168" s="333"/>
      <c r="G168" s="333"/>
      <c r="H168" s="333"/>
      <c r="I168" s="333"/>
      <c r="J168" s="333"/>
      <c r="K168" s="333"/>
      <c r="L168" s="334"/>
      <c r="O168" s="8"/>
      <c r="P168" s="8"/>
    </row>
    <row r="169" spans="1:19" s="27" customFormat="1" x14ac:dyDescent="0.25">
      <c r="A169" s="61"/>
      <c r="B169" s="71"/>
      <c r="C169" s="56"/>
      <c r="D169" s="56"/>
      <c r="E169" s="56"/>
      <c r="F169" s="56"/>
      <c r="G169" s="56"/>
      <c r="H169" s="56"/>
      <c r="I169" s="56"/>
      <c r="J169" s="56"/>
      <c r="K169" s="56"/>
      <c r="L169" s="62"/>
      <c r="O169" s="8"/>
      <c r="P169" s="8"/>
    </row>
    <row r="170" spans="1:19" ht="14.1" customHeight="1" x14ac:dyDescent="0.25">
      <c r="B170" s="570" t="str">
        <f>IF(Intro!$G$21="English",O170,P170)</f>
        <v>Sélectionnez parmi : De 0 à 5 %, De 6 à 10 %, De 11 à 15 %, De 16 à 20 %, De 21 à 25 %, Plus de 25 %, Le prix ne sera jamais le facteur principal</v>
      </c>
      <c r="C170" s="593"/>
      <c r="D170" s="593"/>
      <c r="E170" s="593"/>
      <c r="F170" s="593"/>
      <c r="G170" s="593"/>
      <c r="H170" s="647"/>
      <c r="I170" s="647"/>
      <c r="J170" s="647"/>
      <c r="K170" s="647"/>
      <c r="L170" s="62"/>
      <c r="M170" s="8"/>
      <c r="O170" s="8" t="str">
        <f>"Select from: "&amp;Variables!B91&amp;", "&amp;Variables!B92&amp;", "&amp;Variables!B93&amp;", "&amp;Variables!B94&amp;", "&amp;Variables!B95&amp;", "&amp;Variables!B96&amp;", "&amp;Variables!B97</f>
        <v>Select from: 0 to 5%, 6 to 10%, 11 to 15%, 16 to 20%, 21 to 25%, More than 25%, Price would never be the primary factor</v>
      </c>
      <c r="P170" s="8" t="str">
        <f>"Sélectionnez parmi : "&amp;Variables!C91&amp;", "&amp;Variables!C92&amp;", "&amp;Variables!C93&amp;", "&amp;Variables!C94&amp;", "&amp;Variables!C95&amp;", "&amp;Variables!C96&amp;", "&amp;Variables!C97</f>
        <v>Sélectionnez parmi : De 0 à 5 %, De 6 à 10 %, De 11 à 15 %, De 16 à 20 %, De 21 à 25 %, Plus de 25 %, Le prix ne sera jamais le facteur principal</v>
      </c>
    </row>
    <row r="171" spans="1:19" ht="14.1" customHeight="1" x14ac:dyDescent="0.25">
      <c r="B171" s="572"/>
      <c r="C171" s="595"/>
      <c r="D171" s="595"/>
      <c r="E171" s="595"/>
      <c r="F171" s="595"/>
      <c r="G171" s="595"/>
      <c r="H171" s="648"/>
      <c r="I171" s="648"/>
      <c r="J171" s="648"/>
      <c r="K171" s="648"/>
      <c r="L171" s="62"/>
      <c r="M171" s="8"/>
    </row>
    <row r="172" spans="1:19" s="27" customFormat="1" x14ac:dyDescent="0.25">
      <c r="A172" s="61"/>
      <c r="B172" s="72"/>
      <c r="C172" s="73"/>
      <c r="D172" s="73"/>
      <c r="E172" s="73"/>
      <c r="F172" s="73"/>
      <c r="G172" s="73"/>
      <c r="H172" s="73"/>
      <c r="I172" s="73"/>
      <c r="J172" s="73"/>
      <c r="K172" s="73"/>
      <c r="L172" s="74"/>
      <c r="O172" s="8"/>
      <c r="P172" s="8"/>
    </row>
    <row r="173" spans="1:19" s="9" customFormat="1" x14ac:dyDescent="0.25">
      <c r="A173" s="6"/>
      <c r="B173" s="505" t="s">
        <v>250</v>
      </c>
      <c r="C173" s="506"/>
      <c r="D173" s="506"/>
      <c r="E173" s="506"/>
      <c r="F173" s="506"/>
      <c r="G173" s="506"/>
      <c r="H173" s="506"/>
      <c r="I173" s="506"/>
      <c r="J173" s="506"/>
      <c r="K173" s="506"/>
      <c r="L173" s="507"/>
      <c r="M173" s="47"/>
      <c r="Q173" s="8"/>
      <c r="R173" s="8"/>
      <c r="S173" s="8"/>
    </row>
    <row r="174" spans="1:19" s="27" customFormat="1" x14ac:dyDescent="0.25">
      <c r="A174" s="61"/>
      <c r="B174" s="71"/>
      <c r="C174" s="56"/>
      <c r="D174" s="56"/>
      <c r="E174" s="56"/>
      <c r="F174" s="56"/>
      <c r="G174" s="56"/>
      <c r="H174" s="56"/>
      <c r="I174" s="56"/>
      <c r="J174" s="56"/>
      <c r="K174" s="56"/>
      <c r="L174" s="62"/>
      <c r="O174" s="8"/>
      <c r="P174" s="8"/>
      <c r="Q174" s="8"/>
      <c r="R174" s="8"/>
      <c r="S174" s="8"/>
    </row>
    <row r="175" spans="1:19" s="27" customFormat="1" x14ac:dyDescent="0.25">
      <c r="A175" s="61"/>
      <c r="B175" s="508" t="str">
        <f>IF(Intro!$G$21="English",O175,P175)</f>
        <v>Dans le marché des marchandises au Canada, lequel des pays suivants a tendance à offrir le meilleur prix?</v>
      </c>
      <c r="C175" s="509"/>
      <c r="D175" s="509"/>
      <c r="E175" s="509"/>
      <c r="F175" s="509"/>
      <c r="G175" s="509"/>
      <c r="H175" s="509"/>
      <c r="I175" s="509"/>
      <c r="J175" s="509"/>
      <c r="K175" s="509"/>
      <c r="L175" s="510"/>
      <c r="O175" s="8" t="s">
        <v>308</v>
      </c>
      <c r="P175" s="8" t="s">
        <v>405</v>
      </c>
      <c r="Q175" s="8"/>
      <c r="R175" s="8"/>
      <c r="S175" s="8"/>
    </row>
    <row r="176" spans="1:19" s="27" customFormat="1" x14ac:dyDescent="0.25">
      <c r="A176" s="61"/>
      <c r="B176" s="71"/>
      <c r="C176" s="56"/>
      <c r="D176" s="56"/>
      <c r="E176" s="56"/>
      <c r="F176" s="56"/>
      <c r="G176" s="56"/>
      <c r="H176" s="56"/>
      <c r="I176" s="56"/>
      <c r="J176" s="56"/>
      <c r="K176" s="56"/>
      <c r="L176" s="62"/>
      <c r="O176" s="8"/>
      <c r="P176" s="8"/>
      <c r="Q176" s="8"/>
      <c r="R176" s="8"/>
      <c r="S176" s="8"/>
    </row>
    <row r="177" spans="1:19" ht="14.1" customHeight="1" x14ac:dyDescent="0.25">
      <c r="B177" s="396" t="str">
        <f>IF(Intro!$G$21="English",O177,P177)</f>
        <v>Sélectionnez parmi : Gluten de blé I, République d'Italie, Royaume-Uni, Pologne, United States of America, Other countries</v>
      </c>
      <c r="C177" s="397"/>
      <c r="D177" s="397"/>
      <c r="E177" s="397"/>
      <c r="F177" s="397"/>
      <c r="G177" s="397"/>
      <c r="H177" s="560"/>
      <c r="I177" s="560"/>
      <c r="J177" s="560"/>
      <c r="K177" s="560"/>
      <c r="L177" s="62"/>
      <c r="M177" s="8"/>
      <c r="O177" s="8" t="str">
        <f>"Select from: "&amp;Variables!B30&amp;", "&amp;Variables!B31&amp;", "&amp;Variables!B32&amp;", "&amp;Variables!B33&amp;", "&amp;Variables!B34&amp;", "&amp;Variables!B36</f>
        <v>Select from: Wheat Gluten I, Republic of Italy, United Kingdom, Poland, United States of America, Other countries</v>
      </c>
      <c r="P177" s="8" t="str">
        <f>"Sélectionnez parmi : "&amp;Variables!C30&amp;", "&amp;Variables!C31&amp;", "&amp;Variables!C32&amp;", "&amp;Variables!C33&amp;", "&amp;Variables!B34&amp;", "&amp;Variables!B36</f>
        <v>Sélectionnez parmi : Gluten de blé I, République d'Italie, Royaume-Uni, Pologne, United States of America, Other countries</v>
      </c>
    </row>
    <row r="178" spans="1:19" x14ac:dyDescent="0.25">
      <c r="B178" s="396"/>
      <c r="C178" s="397"/>
      <c r="D178" s="397"/>
      <c r="E178" s="397"/>
      <c r="F178" s="397"/>
      <c r="G178" s="397"/>
      <c r="H178" s="560"/>
      <c r="I178" s="560"/>
      <c r="J178" s="560"/>
      <c r="K178" s="560"/>
      <c r="L178" s="62"/>
      <c r="M178" s="8"/>
    </row>
    <row r="179" spans="1:19" x14ac:dyDescent="0.25">
      <c r="B179" s="396" t="str">
        <f>IF(Intro!$G$21="English",O179,P179)</f>
        <v>Précisez tous les autres pays, le cas échéant :</v>
      </c>
      <c r="C179" s="397"/>
      <c r="D179" s="397"/>
      <c r="E179" s="397"/>
      <c r="F179" s="397"/>
      <c r="G179" s="397"/>
      <c r="H179" s="560"/>
      <c r="I179" s="560"/>
      <c r="J179" s="560"/>
      <c r="K179" s="560"/>
      <c r="L179" s="62"/>
      <c r="M179" s="8"/>
      <c r="O179" s="7" t="s">
        <v>447</v>
      </c>
      <c r="P179" s="7" t="s">
        <v>448</v>
      </c>
    </row>
    <row r="180" spans="1:19" x14ac:dyDescent="0.25">
      <c r="B180" s="396"/>
      <c r="C180" s="397"/>
      <c r="D180" s="397"/>
      <c r="E180" s="397"/>
      <c r="F180" s="397"/>
      <c r="G180" s="397"/>
      <c r="H180" s="560"/>
      <c r="I180" s="560"/>
      <c r="J180" s="560"/>
      <c r="K180" s="560"/>
      <c r="L180" s="62"/>
      <c r="M180" s="8"/>
    </row>
    <row r="181" spans="1:19" x14ac:dyDescent="0.25">
      <c r="B181" s="396" t="str">
        <f>IF(Intro!$G$21="English",O181,P181)</f>
        <v>Si le pays d’origine du fabricant offrant le prix le plus compétitif est inconnu, indiquez le nom de l’entreprise qui tend à dominer le marché en matière de prix.</v>
      </c>
      <c r="C181" s="397"/>
      <c r="D181" s="397"/>
      <c r="E181" s="397"/>
      <c r="F181" s="397"/>
      <c r="G181" s="397"/>
      <c r="H181" s="560"/>
      <c r="I181" s="560"/>
      <c r="J181" s="560"/>
      <c r="K181" s="560"/>
      <c r="L181" s="62"/>
      <c r="M181" s="8"/>
      <c r="O181" s="8" t="s">
        <v>135</v>
      </c>
      <c r="P181" s="8" t="s">
        <v>283</v>
      </c>
    </row>
    <row r="182" spans="1:19" x14ac:dyDescent="0.25">
      <c r="B182" s="396"/>
      <c r="C182" s="397"/>
      <c r="D182" s="397"/>
      <c r="E182" s="397"/>
      <c r="F182" s="397"/>
      <c r="G182" s="397"/>
      <c r="H182" s="560"/>
      <c r="I182" s="560"/>
      <c r="J182" s="560"/>
      <c r="K182" s="560"/>
      <c r="L182" s="62"/>
      <c r="M182" s="8"/>
    </row>
    <row r="183" spans="1:19" s="27" customFormat="1" x14ac:dyDescent="0.25">
      <c r="A183" s="61"/>
      <c r="B183" s="72"/>
      <c r="C183" s="73"/>
      <c r="D183" s="73"/>
      <c r="E183" s="73"/>
      <c r="F183" s="73"/>
      <c r="G183" s="73"/>
      <c r="H183" s="73"/>
      <c r="I183" s="73"/>
      <c r="J183" s="73"/>
      <c r="K183" s="73"/>
      <c r="L183" s="74"/>
      <c r="O183" s="8"/>
      <c r="P183" s="8"/>
      <c r="Q183" s="8"/>
      <c r="R183" s="8"/>
      <c r="S183" s="8"/>
    </row>
    <row r="184" spans="1:19" s="27" customFormat="1" x14ac:dyDescent="0.25">
      <c r="A184" s="61"/>
      <c r="B184" s="335" t="str">
        <f>UPPER(IF(Intro!$G$21="English",O184,P184))</f>
        <v>CERTIFICATION OU QUALIFICATION D'UN FOURNISSEUR</v>
      </c>
      <c r="C184" s="336"/>
      <c r="D184" s="336"/>
      <c r="E184" s="336"/>
      <c r="F184" s="336"/>
      <c r="G184" s="336"/>
      <c r="H184" s="336"/>
      <c r="I184" s="336"/>
      <c r="J184" s="336"/>
      <c r="K184" s="336"/>
      <c r="L184" s="337"/>
      <c r="O184" s="8" t="s">
        <v>427</v>
      </c>
      <c r="P184" s="8" t="s">
        <v>428</v>
      </c>
      <c r="Q184" s="8"/>
      <c r="R184" s="8"/>
      <c r="S184" s="8"/>
    </row>
    <row r="185" spans="1:19" s="27" customFormat="1" x14ac:dyDescent="0.25">
      <c r="A185" s="61"/>
      <c r="B185" s="505" t="s">
        <v>251</v>
      </c>
      <c r="C185" s="506"/>
      <c r="D185" s="506"/>
      <c r="E185" s="506"/>
      <c r="F185" s="506"/>
      <c r="G185" s="506"/>
      <c r="H185" s="506"/>
      <c r="I185" s="506"/>
      <c r="J185" s="506"/>
      <c r="K185" s="506"/>
      <c r="L185" s="507"/>
      <c r="O185" s="8"/>
      <c r="P185" s="8"/>
      <c r="Q185" s="8"/>
      <c r="R185" s="8"/>
      <c r="S185" s="8"/>
    </row>
    <row r="186" spans="1:19" s="27" customFormat="1" x14ac:dyDescent="0.25">
      <c r="A186" s="61"/>
      <c r="B186" s="126"/>
      <c r="C186" s="127"/>
      <c r="D186" s="127"/>
      <c r="E186" s="127"/>
      <c r="F186" s="127"/>
      <c r="G186" s="127"/>
      <c r="H186" s="127"/>
      <c r="I186" s="127"/>
      <c r="J186" s="127"/>
      <c r="K186" s="127"/>
      <c r="L186" s="128"/>
      <c r="O186" s="8"/>
      <c r="P186" s="8"/>
      <c r="Q186" s="8"/>
      <c r="R186" s="8"/>
      <c r="S186" s="8"/>
    </row>
    <row r="187" spans="1:19" s="27" customFormat="1" ht="14.45" customHeight="1" x14ac:dyDescent="0.25">
      <c r="A187" s="61"/>
      <c r="B187" s="332" t="str">
        <f>IF(Intro!$G$21="English",O187,P187)</f>
        <v>Indiquez si votre entreprise certifie ou qualifie son(ses) fournisseur(s) de marchandises.</v>
      </c>
      <c r="C187" s="333"/>
      <c r="D187" s="333"/>
      <c r="E187" s="333"/>
      <c r="F187" s="333"/>
      <c r="G187" s="49"/>
      <c r="H187" s="49"/>
      <c r="I187" s="49"/>
      <c r="J187" s="49"/>
      <c r="K187" s="49"/>
      <c r="L187" s="50"/>
      <c r="O187" s="8" t="s">
        <v>437</v>
      </c>
      <c r="P187" s="8" t="s">
        <v>438</v>
      </c>
      <c r="Q187" s="8"/>
      <c r="R187" s="8"/>
      <c r="S187" s="8"/>
    </row>
    <row r="188" spans="1:19" s="27" customFormat="1" ht="14.45" customHeight="1" x14ac:dyDescent="0.25">
      <c r="A188" s="61"/>
      <c r="B188" s="48"/>
      <c r="C188" s="51"/>
      <c r="D188" s="51"/>
      <c r="E188" s="51"/>
      <c r="F188" s="51"/>
      <c r="G188" s="49"/>
      <c r="H188" s="49"/>
      <c r="I188" s="49"/>
      <c r="J188" s="49"/>
      <c r="K188" s="49"/>
      <c r="L188" s="50"/>
      <c r="O188" s="8" t="s">
        <v>258</v>
      </c>
      <c r="P188" s="8" t="s">
        <v>259</v>
      </c>
      <c r="Q188" s="8"/>
      <c r="R188" s="8"/>
      <c r="S188" s="8"/>
    </row>
    <row r="189" spans="1:19" s="27" customFormat="1" ht="14.45" customHeight="1" x14ac:dyDescent="0.25">
      <c r="A189" s="61"/>
      <c r="B189" s="540" t="str">
        <f>IF(Intro!$G$21="English",O188,P188)</f>
        <v>Sélectionnez oui ou non</v>
      </c>
      <c r="C189" s="541"/>
      <c r="D189" s="105"/>
      <c r="E189" s="590" t="str">
        <f>IF(D189="Yes",O189,IF(D189="Oui",P189,IF(D189="No",O190,IF(D189="Non",P190,""))))</f>
        <v/>
      </c>
      <c r="F189" s="591"/>
      <c r="G189" s="591"/>
      <c r="H189" s="591"/>
      <c r="I189" s="591"/>
      <c r="J189" s="591"/>
      <c r="K189" s="591"/>
      <c r="L189" s="592"/>
      <c r="O189" s="27" t="s">
        <v>433</v>
      </c>
      <c r="P189" s="27" t="s">
        <v>434</v>
      </c>
      <c r="Q189" s="8"/>
      <c r="R189" s="8"/>
      <c r="S189" s="8"/>
    </row>
    <row r="190" spans="1:19" s="27" customFormat="1" x14ac:dyDescent="0.25">
      <c r="A190" s="61"/>
      <c r="B190" s="129"/>
      <c r="C190" s="130"/>
      <c r="D190" s="130"/>
      <c r="E190" s="130"/>
      <c r="F190" s="130"/>
      <c r="G190" s="130"/>
      <c r="H190" s="130"/>
      <c r="I190" s="130"/>
      <c r="J190" s="130"/>
      <c r="K190" s="130"/>
      <c r="L190" s="131"/>
      <c r="O190" s="27" t="s">
        <v>435</v>
      </c>
      <c r="P190" s="27" t="s">
        <v>436</v>
      </c>
      <c r="Q190" s="8"/>
      <c r="R190" s="8"/>
      <c r="S190" s="8"/>
    </row>
    <row r="191" spans="1:19" s="9" customFormat="1" x14ac:dyDescent="0.25">
      <c r="A191" s="6"/>
      <c r="B191" s="505" t="s">
        <v>252</v>
      </c>
      <c r="C191" s="506"/>
      <c r="D191" s="506"/>
      <c r="E191" s="506"/>
      <c r="F191" s="506"/>
      <c r="G191" s="506"/>
      <c r="H191" s="506"/>
      <c r="I191" s="506"/>
      <c r="J191" s="506"/>
      <c r="K191" s="506"/>
      <c r="L191" s="507"/>
      <c r="M191" s="47"/>
      <c r="Q191" s="8"/>
      <c r="R191" s="8"/>
      <c r="S191" s="8"/>
    </row>
    <row r="192" spans="1:19" s="27" customFormat="1" x14ac:dyDescent="0.25">
      <c r="A192" s="61"/>
      <c r="B192" s="71"/>
      <c r="C192" s="56"/>
      <c r="D192" s="56"/>
      <c r="E192" s="56"/>
      <c r="F192" s="56"/>
      <c r="G192" s="56"/>
      <c r="H192" s="56"/>
      <c r="I192" s="56"/>
      <c r="J192" s="56"/>
      <c r="K192" s="56"/>
      <c r="L192" s="62"/>
      <c r="O192" s="8"/>
      <c r="P192" s="8"/>
      <c r="Q192" s="8"/>
      <c r="R192" s="8"/>
      <c r="S192" s="8"/>
    </row>
    <row r="193" spans="1:19" s="27" customFormat="1" ht="14.45" customHeight="1" x14ac:dyDescent="0.25">
      <c r="A193" s="61"/>
      <c r="B193" s="377" t="str">
        <f>IF(Intro!$G$21="English",O193,P193)</f>
        <v xml:space="preserve">Décrivez brièvement les facteurs qui entrent en ligne de compte quand votre entreprise certifie ou qualifie un nouveau fournisseur de marchandises et donnez une estimation du temps requis pour le faire. </v>
      </c>
      <c r="C193" s="378"/>
      <c r="D193" s="378"/>
      <c r="E193" s="378"/>
      <c r="F193" s="378"/>
      <c r="G193" s="378"/>
      <c r="H193" s="378"/>
      <c r="I193" s="378"/>
      <c r="J193" s="378"/>
      <c r="K193" s="378"/>
      <c r="L193" s="379"/>
      <c r="O193" s="8" t="s">
        <v>422</v>
      </c>
      <c r="P193" s="8" t="s">
        <v>423</v>
      </c>
      <c r="Q193" s="8"/>
      <c r="R193" s="8"/>
      <c r="S193" s="8"/>
    </row>
    <row r="194" spans="1:19" s="27" customFormat="1" x14ac:dyDescent="0.25">
      <c r="A194" s="61"/>
      <c r="B194" s="377"/>
      <c r="C194" s="378"/>
      <c r="D194" s="378"/>
      <c r="E194" s="378"/>
      <c r="F194" s="378"/>
      <c r="G194" s="378"/>
      <c r="H194" s="378"/>
      <c r="I194" s="378"/>
      <c r="J194" s="378"/>
      <c r="K194" s="378"/>
      <c r="L194" s="379"/>
      <c r="O194" s="8"/>
      <c r="P194" s="8"/>
      <c r="Q194" s="8"/>
      <c r="R194" s="8"/>
      <c r="S194" s="8"/>
    </row>
    <row r="195" spans="1:19" s="27" customFormat="1" x14ac:dyDescent="0.25">
      <c r="A195" s="61"/>
      <c r="B195" s="71"/>
      <c r="C195" s="56"/>
      <c r="D195" s="56"/>
      <c r="E195" s="56"/>
      <c r="F195" s="56"/>
      <c r="G195" s="56"/>
      <c r="H195" s="56"/>
      <c r="I195" s="56"/>
      <c r="J195" s="56"/>
      <c r="K195" s="56"/>
      <c r="L195" s="62"/>
      <c r="O195" s="8"/>
      <c r="P195" s="8"/>
      <c r="Q195" s="8"/>
      <c r="R195" s="8"/>
      <c r="S195" s="8"/>
    </row>
    <row r="196" spans="1:19" x14ac:dyDescent="0.25">
      <c r="B196" s="531" t="str">
        <f>IF(Intro!$G$21="English",O196,P196)</f>
        <v>Temps requis</v>
      </c>
      <c r="C196" s="532"/>
      <c r="D196" s="100" t="str">
        <f>IF(Intro!$G$21="English",O197,P197)</f>
        <v xml:space="preserve"> en mois</v>
      </c>
      <c r="E196" s="627"/>
      <c r="F196" s="627"/>
      <c r="G196" s="56"/>
      <c r="H196" s="56"/>
      <c r="I196" s="56"/>
      <c r="J196" s="56"/>
      <c r="K196" s="56"/>
      <c r="L196" s="62"/>
      <c r="M196" s="8"/>
      <c r="O196" s="8" t="s">
        <v>239</v>
      </c>
      <c r="P196" s="8" t="s">
        <v>240</v>
      </c>
    </row>
    <row r="197" spans="1:19" s="27" customFormat="1" x14ac:dyDescent="0.25">
      <c r="A197" s="61"/>
      <c r="B197" s="71"/>
      <c r="C197" s="56"/>
      <c r="D197" s="56"/>
      <c r="E197" s="56"/>
      <c r="F197" s="56"/>
      <c r="G197" s="56"/>
      <c r="H197" s="56"/>
      <c r="I197" s="56"/>
      <c r="J197" s="56"/>
      <c r="K197" s="56"/>
      <c r="L197" s="62"/>
      <c r="O197" s="8" t="s">
        <v>238</v>
      </c>
      <c r="P197" s="8" t="s">
        <v>241</v>
      </c>
      <c r="Q197" s="8"/>
      <c r="R197" s="8"/>
      <c r="S197" s="8"/>
    </row>
    <row r="198" spans="1:19" s="9" customFormat="1" x14ac:dyDescent="0.25">
      <c r="A198" s="6"/>
      <c r="B198" s="524"/>
      <c r="C198" s="525"/>
      <c r="D198" s="525"/>
      <c r="E198" s="525"/>
      <c r="F198" s="525"/>
      <c r="G198" s="525"/>
      <c r="H198" s="525"/>
      <c r="I198" s="525"/>
      <c r="J198" s="525"/>
      <c r="K198" s="525"/>
      <c r="L198" s="526"/>
      <c r="M198" s="27"/>
    </row>
    <row r="199" spans="1:19" s="9" customFormat="1" x14ac:dyDescent="0.25">
      <c r="A199" s="6"/>
      <c r="B199" s="524"/>
      <c r="C199" s="525"/>
      <c r="D199" s="525"/>
      <c r="E199" s="525"/>
      <c r="F199" s="525"/>
      <c r="G199" s="525"/>
      <c r="H199" s="525"/>
      <c r="I199" s="525"/>
      <c r="J199" s="525"/>
      <c r="K199" s="525"/>
      <c r="L199" s="526"/>
      <c r="M199" s="27"/>
    </row>
    <row r="200" spans="1:19" s="9" customFormat="1" x14ac:dyDescent="0.25">
      <c r="A200" s="6"/>
      <c r="B200" s="524"/>
      <c r="C200" s="525"/>
      <c r="D200" s="525"/>
      <c r="E200" s="525"/>
      <c r="F200" s="525"/>
      <c r="G200" s="525"/>
      <c r="H200" s="525"/>
      <c r="I200" s="525"/>
      <c r="J200" s="525"/>
      <c r="K200" s="525"/>
      <c r="L200" s="526"/>
      <c r="M200" s="27"/>
    </row>
    <row r="201" spans="1:19" s="9" customFormat="1" x14ac:dyDescent="0.25">
      <c r="A201" s="6"/>
      <c r="B201" s="524"/>
      <c r="C201" s="525"/>
      <c r="D201" s="525"/>
      <c r="E201" s="525"/>
      <c r="F201" s="525"/>
      <c r="G201" s="525"/>
      <c r="H201" s="525"/>
      <c r="I201" s="525"/>
      <c r="J201" s="525"/>
      <c r="K201" s="525"/>
      <c r="L201" s="526"/>
      <c r="M201" s="27"/>
    </row>
    <row r="202" spans="1:19" s="9" customFormat="1" x14ac:dyDescent="0.25">
      <c r="A202" s="6"/>
      <c r="B202" s="524"/>
      <c r="C202" s="525"/>
      <c r="D202" s="525"/>
      <c r="E202" s="525"/>
      <c r="F202" s="525"/>
      <c r="G202" s="525"/>
      <c r="H202" s="525"/>
      <c r="I202" s="525"/>
      <c r="J202" s="525"/>
      <c r="K202" s="525"/>
      <c r="L202" s="526"/>
      <c r="M202" s="27"/>
    </row>
    <row r="203" spans="1:19" s="9" customFormat="1" x14ac:dyDescent="0.25">
      <c r="A203" s="6"/>
      <c r="B203" s="524"/>
      <c r="C203" s="525"/>
      <c r="D203" s="525"/>
      <c r="E203" s="525"/>
      <c r="F203" s="525"/>
      <c r="G203" s="525"/>
      <c r="H203" s="525"/>
      <c r="I203" s="525"/>
      <c r="J203" s="525"/>
      <c r="K203" s="525"/>
      <c r="L203" s="526"/>
      <c r="M203" s="27"/>
    </row>
    <row r="204" spans="1:19" s="9" customFormat="1" x14ac:dyDescent="0.25">
      <c r="A204" s="6"/>
      <c r="B204" s="524"/>
      <c r="C204" s="525"/>
      <c r="D204" s="525"/>
      <c r="E204" s="525"/>
      <c r="F204" s="525"/>
      <c r="G204" s="525"/>
      <c r="H204" s="525"/>
      <c r="I204" s="525"/>
      <c r="J204" s="525"/>
      <c r="K204" s="525"/>
      <c r="L204" s="526"/>
      <c r="M204" s="27"/>
    </row>
    <row r="205" spans="1:19" s="9" customFormat="1" x14ac:dyDescent="0.25">
      <c r="A205" s="6"/>
      <c r="B205" s="524"/>
      <c r="C205" s="525"/>
      <c r="D205" s="525"/>
      <c r="E205" s="525"/>
      <c r="F205" s="525"/>
      <c r="G205" s="525"/>
      <c r="H205" s="525"/>
      <c r="I205" s="525"/>
      <c r="J205" s="525"/>
      <c r="K205" s="525"/>
      <c r="L205" s="526"/>
      <c r="M205" s="27"/>
    </row>
    <row r="206" spans="1:19" s="27" customFormat="1" x14ac:dyDescent="0.25">
      <c r="A206" s="61"/>
      <c r="B206" s="72"/>
      <c r="C206" s="73"/>
      <c r="D206" s="73"/>
      <c r="E206" s="73"/>
      <c r="F206" s="73"/>
      <c r="G206" s="73"/>
      <c r="H206" s="73"/>
      <c r="I206" s="73"/>
      <c r="J206" s="73"/>
      <c r="K206" s="73"/>
      <c r="L206" s="74"/>
      <c r="O206" s="8"/>
      <c r="P206" s="8"/>
      <c r="Q206" s="8"/>
      <c r="R206" s="8"/>
      <c r="S206" s="8"/>
    </row>
    <row r="207" spans="1:19" s="9" customFormat="1" x14ac:dyDescent="0.25">
      <c r="A207" s="6"/>
      <c r="B207" s="505" t="s">
        <v>253</v>
      </c>
      <c r="C207" s="506"/>
      <c r="D207" s="506"/>
      <c r="E207" s="506"/>
      <c r="F207" s="506"/>
      <c r="G207" s="506"/>
      <c r="H207" s="506"/>
      <c r="I207" s="506"/>
      <c r="J207" s="506"/>
      <c r="K207" s="506"/>
      <c r="L207" s="507"/>
      <c r="M207" s="47"/>
      <c r="Q207" s="8"/>
      <c r="R207" s="8"/>
      <c r="S207" s="8"/>
    </row>
    <row r="208" spans="1:19" s="27" customFormat="1" x14ac:dyDescent="0.25">
      <c r="A208" s="61"/>
      <c r="B208" s="71"/>
      <c r="C208" s="56"/>
      <c r="D208" s="56"/>
      <c r="E208" s="56"/>
      <c r="F208" s="56"/>
      <c r="G208" s="56"/>
      <c r="H208" s="56"/>
      <c r="I208" s="56"/>
      <c r="J208" s="56"/>
      <c r="K208" s="56"/>
      <c r="L208" s="62"/>
      <c r="O208" s="8"/>
      <c r="P208" s="8"/>
      <c r="Q208" s="8"/>
      <c r="R208" s="8"/>
      <c r="S208" s="8"/>
    </row>
    <row r="209" spans="1:19" s="27" customFormat="1" x14ac:dyDescent="0.25">
      <c r="A209" s="61"/>
      <c r="B209" s="508" t="str">
        <f>IF(Intro!$G$21="English",O209,P209)</f>
        <v>Pour quels types de marchandises votre entreprise exige-t-elle que ses fournisseurs de marchandises soient certifiés ou qualifiés afin de lui vendre?</v>
      </c>
      <c r="C209" s="509"/>
      <c r="D209" s="509"/>
      <c r="E209" s="509"/>
      <c r="F209" s="509"/>
      <c r="G209" s="509"/>
      <c r="H209" s="509"/>
      <c r="I209" s="509"/>
      <c r="J209" s="509"/>
      <c r="K209" s="509"/>
      <c r="L209" s="510"/>
      <c r="O209" s="8" t="s">
        <v>439</v>
      </c>
      <c r="P209" s="8" t="s">
        <v>440</v>
      </c>
      <c r="Q209" s="8"/>
      <c r="R209" s="8"/>
      <c r="S209" s="8"/>
    </row>
    <row r="210" spans="1:19" s="27" customFormat="1" x14ac:dyDescent="0.25">
      <c r="A210" s="61"/>
      <c r="B210" s="71"/>
      <c r="C210" s="56"/>
      <c r="D210" s="56"/>
      <c r="E210" s="56"/>
      <c r="F210" s="56"/>
      <c r="G210" s="56"/>
      <c r="H210" s="56"/>
      <c r="I210" s="56"/>
      <c r="J210" s="56"/>
      <c r="K210" s="56"/>
      <c r="L210" s="62"/>
      <c r="O210" s="8"/>
      <c r="P210" s="8"/>
      <c r="Q210" s="8"/>
      <c r="R210" s="8"/>
      <c r="S210" s="8"/>
    </row>
    <row r="211" spans="1:19" s="9" customFormat="1" x14ac:dyDescent="0.25">
      <c r="A211" s="6"/>
      <c r="B211" s="524"/>
      <c r="C211" s="525"/>
      <c r="D211" s="525"/>
      <c r="E211" s="525"/>
      <c r="F211" s="525"/>
      <c r="G211" s="525"/>
      <c r="H211" s="525"/>
      <c r="I211" s="525"/>
      <c r="J211" s="525"/>
      <c r="K211" s="525"/>
      <c r="L211" s="526"/>
      <c r="M211" s="27"/>
    </row>
    <row r="212" spans="1:19" s="9" customFormat="1" x14ac:dyDescent="0.25">
      <c r="A212" s="6"/>
      <c r="B212" s="524"/>
      <c r="C212" s="525"/>
      <c r="D212" s="525"/>
      <c r="E212" s="525"/>
      <c r="F212" s="525"/>
      <c r="G212" s="525"/>
      <c r="H212" s="525"/>
      <c r="I212" s="525"/>
      <c r="J212" s="525"/>
      <c r="K212" s="525"/>
      <c r="L212" s="526"/>
      <c r="M212" s="27"/>
    </row>
    <row r="213" spans="1:19" s="9" customFormat="1" x14ac:dyDescent="0.25">
      <c r="A213" s="6"/>
      <c r="B213" s="524"/>
      <c r="C213" s="525"/>
      <c r="D213" s="525"/>
      <c r="E213" s="525"/>
      <c r="F213" s="525"/>
      <c r="G213" s="525"/>
      <c r="H213" s="525"/>
      <c r="I213" s="525"/>
      <c r="J213" s="525"/>
      <c r="K213" s="525"/>
      <c r="L213" s="526"/>
      <c r="M213" s="27"/>
    </row>
    <row r="214" spans="1:19" s="9" customFormat="1" x14ac:dyDescent="0.25">
      <c r="A214" s="6"/>
      <c r="B214" s="524"/>
      <c r="C214" s="525"/>
      <c r="D214" s="525"/>
      <c r="E214" s="525"/>
      <c r="F214" s="525"/>
      <c r="G214" s="525"/>
      <c r="H214" s="525"/>
      <c r="I214" s="525"/>
      <c r="J214" s="525"/>
      <c r="K214" s="525"/>
      <c r="L214" s="526"/>
      <c r="M214" s="27"/>
    </row>
    <row r="215" spans="1:19" s="9" customFormat="1" x14ac:dyDescent="0.25">
      <c r="A215" s="6"/>
      <c r="B215" s="524"/>
      <c r="C215" s="525"/>
      <c r="D215" s="525"/>
      <c r="E215" s="525"/>
      <c r="F215" s="525"/>
      <c r="G215" s="525"/>
      <c r="H215" s="525"/>
      <c r="I215" s="525"/>
      <c r="J215" s="525"/>
      <c r="K215" s="525"/>
      <c r="L215" s="526"/>
      <c r="M215" s="27"/>
    </row>
    <row r="216" spans="1:19" s="9" customFormat="1" x14ac:dyDescent="0.25">
      <c r="A216" s="6"/>
      <c r="B216" s="524"/>
      <c r="C216" s="525"/>
      <c r="D216" s="525"/>
      <c r="E216" s="525"/>
      <c r="F216" s="525"/>
      <c r="G216" s="525"/>
      <c r="H216" s="525"/>
      <c r="I216" s="525"/>
      <c r="J216" s="525"/>
      <c r="K216" s="525"/>
      <c r="L216" s="526"/>
      <c r="M216" s="27"/>
    </row>
    <row r="217" spans="1:19" s="9" customFormat="1" x14ac:dyDescent="0.25">
      <c r="A217" s="6"/>
      <c r="B217" s="524"/>
      <c r="C217" s="525"/>
      <c r="D217" s="525"/>
      <c r="E217" s="525"/>
      <c r="F217" s="525"/>
      <c r="G217" s="525"/>
      <c r="H217" s="525"/>
      <c r="I217" s="525"/>
      <c r="J217" s="525"/>
      <c r="K217" s="525"/>
      <c r="L217" s="526"/>
      <c r="M217" s="27"/>
    </row>
    <row r="218" spans="1:19" s="9" customFormat="1" x14ac:dyDescent="0.25">
      <c r="A218" s="6"/>
      <c r="B218" s="524"/>
      <c r="C218" s="525"/>
      <c r="D218" s="525"/>
      <c r="E218" s="525"/>
      <c r="F218" s="525"/>
      <c r="G218" s="525"/>
      <c r="H218" s="525"/>
      <c r="I218" s="525"/>
      <c r="J218" s="525"/>
      <c r="K218" s="525"/>
      <c r="L218" s="526"/>
      <c r="M218" s="27"/>
    </row>
    <row r="219" spans="1:19" s="27" customFormat="1" x14ac:dyDescent="0.25">
      <c r="A219" s="61"/>
      <c r="B219" s="72"/>
      <c r="C219" s="73"/>
      <c r="D219" s="73"/>
      <c r="E219" s="73"/>
      <c r="F219" s="73"/>
      <c r="G219" s="73"/>
      <c r="H219" s="73"/>
      <c r="I219" s="73"/>
      <c r="J219" s="73"/>
      <c r="K219" s="73"/>
      <c r="L219" s="74"/>
      <c r="O219" s="8"/>
      <c r="P219" s="8"/>
      <c r="Q219" s="8"/>
      <c r="R219" s="8"/>
      <c r="S219" s="8"/>
    </row>
    <row r="220" spans="1:19" s="9" customFormat="1" x14ac:dyDescent="0.25">
      <c r="A220" s="6"/>
      <c r="B220" s="505" t="s">
        <v>127</v>
      </c>
      <c r="C220" s="506"/>
      <c r="D220" s="506"/>
      <c r="E220" s="506"/>
      <c r="F220" s="506"/>
      <c r="G220" s="506"/>
      <c r="H220" s="506"/>
      <c r="I220" s="506"/>
      <c r="J220" s="506"/>
      <c r="K220" s="506"/>
      <c r="L220" s="507"/>
      <c r="M220" s="47"/>
      <c r="Q220" s="8"/>
      <c r="R220" s="8"/>
      <c r="S220" s="8"/>
    </row>
    <row r="221" spans="1:19" s="27" customFormat="1" x14ac:dyDescent="0.25">
      <c r="A221" s="61"/>
      <c r="B221" s="71"/>
      <c r="C221" s="56"/>
      <c r="D221" s="56"/>
      <c r="E221" s="56"/>
      <c r="F221" s="56"/>
      <c r="G221" s="56"/>
      <c r="H221" s="56"/>
      <c r="I221" s="56"/>
      <c r="J221" s="56"/>
      <c r="K221" s="56"/>
      <c r="L221" s="62"/>
      <c r="O221" s="8"/>
      <c r="P221" s="8"/>
      <c r="Q221" s="8"/>
      <c r="R221" s="8"/>
      <c r="S221" s="8"/>
    </row>
    <row r="222" spans="1:19" s="27" customFormat="1" x14ac:dyDescent="0.25">
      <c r="A222" s="61"/>
      <c r="B222" s="508" t="str">
        <f>IF(Intro!$G$21="English",O222,P222)</f>
        <v>Fournissez des détails indiquant si vos exigences de certification ou de qualification pour les fournisseurs de marchandises varient selon le type, l'utilisation finale ou le pays d'origine.</v>
      </c>
      <c r="C222" s="509"/>
      <c r="D222" s="509"/>
      <c r="E222" s="509"/>
      <c r="F222" s="509"/>
      <c r="G222" s="509"/>
      <c r="H222" s="509"/>
      <c r="I222" s="509"/>
      <c r="J222" s="509"/>
      <c r="K222" s="509"/>
      <c r="L222" s="510"/>
      <c r="O222" s="8" t="s">
        <v>424</v>
      </c>
      <c r="P222" s="8" t="s">
        <v>425</v>
      </c>
      <c r="Q222" s="8"/>
      <c r="R222" s="8"/>
      <c r="S222" s="8"/>
    </row>
    <row r="223" spans="1:19" s="27" customFormat="1" x14ac:dyDescent="0.25">
      <c r="A223" s="61"/>
      <c r="B223" s="71"/>
      <c r="C223" s="56"/>
      <c r="D223" s="56"/>
      <c r="E223" s="56"/>
      <c r="F223" s="56"/>
      <c r="G223" s="56"/>
      <c r="H223" s="56"/>
      <c r="I223" s="56"/>
      <c r="J223" s="56"/>
      <c r="K223" s="56"/>
      <c r="L223" s="62"/>
      <c r="O223" s="8"/>
      <c r="P223" s="8"/>
      <c r="Q223" s="8"/>
      <c r="R223" s="8"/>
      <c r="S223" s="8"/>
    </row>
    <row r="224" spans="1:19" s="9" customFormat="1" x14ac:dyDescent="0.25">
      <c r="A224" s="6"/>
      <c r="B224" s="524"/>
      <c r="C224" s="525"/>
      <c r="D224" s="525"/>
      <c r="E224" s="525"/>
      <c r="F224" s="525"/>
      <c r="G224" s="525"/>
      <c r="H224" s="525"/>
      <c r="I224" s="525"/>
      <c r="J224" s="525"/>
      <c r="K224" s="525"/>
      <c r="L224" s="526"/>
      <c r="M224" s="27"/>
    </row>
    <row r="225" spans="1:19" s="9" customFormat="1" x14ac:dyDescent="0.25">
      <c r="A225" s="6"/>
      <c r="B225" s="524"/>
      <c r="C225" s="525"/>
      <c r="D225" s="525"/>
      <c r="E225" s="525"/>
      <c r="F225" s="525"/>
      <c r="G225" s="525"/>
      <c r="H225" s="525"/>
      <c r="I225" s="525"/>
      <c r="J225" s="525"/>
      <c r="K225" s="525"/>
      <c r="L225" s="526"/>
      <c r="M225" s="27"/>
    </row>
    <row r="226" spans="1:19" s="9" customFormat="1" x14ac:dyDescent="0.25">
      <c r="A226" s="6"/>
      <c r="B226" s="524"/>
      <c r="C226" s="525"/>
      <c r="D226" s="525"/>
      <c r="E226" s="525"/>
      <c r="F226" s="525"/>
      <c r="G226" s="525"/>
      <c r="H226" s="525"/>
      <c r="I226" s="525"/>
      <c r="J226" s="525"/>
      <c r="K226" s="525"/>
      <c r="L226" s="526"/>
      <c r="M226" s="27"/>
    </row>
    <row r="227" spans="1:19" s="9" customFormat="1" x14ac:dyDescent="0.25">
      <c r="A227" s="6"/>
      <c r="B227" s="524"/>
      <c r="C227" s="525"/>
      <c r="D227" s="525"/>
      <c r="E227" s="525"/>
      <c r="F227" s="525"/>
      <c r="G227" s="525"/>
      <c r="H227" s="525"/>
      <c r="I227" s="525"/>
      <c r="J227" s="525"/>
      <c r="K227" s="525"/>
      <c r="L227" s="526"/>
      <c r="M227" s="27"/>
    </row>
    <row r="228" spans="1:19" s="9" customFormat="1" x14ac:dyDescent="0.25">
      <c r="A228" s="6"/>
      <c r="B228" s="524"/>
      <c r="C228" s="525"/>
      <c r="D228" s="525"/>
      <c r="E228" s="525"/>
      <c r="F228" s="525"/>
      <c r="G228" s="525"/>
      <c r="H228" s="525"/>
      <c r="I228" s="525"/>
      <c r="J228" s="525"/>
      <c r="K228" s="525"/>
      <c r="L228" s="526"/>
      <c r="M228" s="27"/>
    </row>
    <row r="229" spans="1:19" s="9" customFormat="1" x14ac:dyDescent="0.25">
      <c r="A229" s="6"/>
      <c r="B229" s="524"/>
      <c r="C229" s="525"/>
      <c r="D229" s="525"/>
      <c r="E229" s="525"/>
      <c r="F229" s="525"/>
      <c r="G229" s="525"/>
      <c r="H229" s="525"/>
      <c r="I229" s="525"/>
      <c r="J229" s="525"/>
      <c r="K229" s="525"/>
      <c r="L229" s="526"/>
      <c r="M229" s="27"/>
    </row>
    <row r="230" spans="1:19" s="9" customFormat="1" x14ac:dyDescent="0.25">
      <c r="A230" s="6"/>
      <c r="B230" s="524"/>
      <c r="C230" s="525"/>
      <c r="D230" s="525"/>
      <c r="E230" s="525"/>
      <c r="F230" s="525"/>
      <c r="G230" s="525"/>
      <c r="H230" s="525"/>
      <c r="I230" s="525"/>
      <c r="J230" s="525"/>
      <c r="K230" s="525"/>
      <c r="L230" s="526"/>
      <c r="M230" s="27"/>
    </row>
    <row r="231" spans="1:19" s="9" customFormat="1" x14ac:dyDescent="0.25">
      <c r="A231" s="6"/>
      <c r="B231" s="524"/>
      <c r="C231" s="525"/>
      <c r="D231" s="525"/>
      <c r="E231" s="525"/>
      <c r="F231" s="525"/>
      <c r="G231" s="525"/>
      <c r="H231" s="525"/>
      <c r="I231" s="525"/>
      <c r="J231" s="525"/>
      <c r="K231" s="525"/>
      <c r="L231" s="526"/>
      <c r="M231" s="27"/>
    </row>
    <row r="232" spans="1:19" s="27" customFormat="1" x14ac:dyDescent="0.25">
      <c r="A232" s="61"/>
      <c r="B232" s="72"/>
      <c r="C232" s="73"/>
      <c r="D232" s="73"/>
      <c r="E232" s="73"/>
      <c r="F232" s="73"/>
      <c r="G232" s="73"/>
      <c r="H232" s="73"/>
      <c r="I232" s="73"/>
      <c r="J232" s="73"/>
      <c r="K232" s="73"/>
      <c r="L232" s="74"/>
      <c r="O232" s="8"/>
      <c r="P232" s="8"/>
      <c r="Q232" s="8"/>
      <c r="R232" s="8"/>
      <c r="S232" s="8"/>
    </row>
    <row r="233" spans="1:19" s="9" customFormat="1" x14ac:dyDescent="0.25">
      <c r="A233" s="6"/>
      <c r="B233" s="505" t="s">
        <v>105</v>
      </c>
      <c r="C233" s="506"/>
      <c r="D233" s="506"/>
      <c r="E233" s="506"/>
      <c r="F233" s="506"/>
      <c r="G233" s="506"/>
      <c r="H233" s="506"/>
      <c r="I233" s="506"/>
      <c r="J233" s="506"/>
      <c r="K233" s="506"/>
      <c r="L233" s="507"/>
      <c r="M233" s="47"/>
      <c r="Q233" s="8"/>
      <c r="R233" s="8"/>
      <c r="S233" s="8"/>
    </row>
    <row r="234" spans="1:19" s="27" customFormat="1" x14ac:dyDescent="0.25">
      <c r="A234" s="61"/>
      <c r="B234" s="71"/>
      <c r="C234" s="56"/>
      <c r="D234" s="56"/>
      <c r="E234" s="56"/>
      <c r="F234" s="56"/>
      <c r="G234" s="56"/>
      <c r="H234" s="56"/>
      <c r="I234" s="56"/>
      <c r="J234" s="56"/>
      <c r="K234" s="56"/>
      <c r="L234" s="62"/>
      <c r="O234" s="8"/>
      <c r="P234" s="8"/>
      <c r="Q234" s="8"/>
      <c r="R234" s="8"/>
      <c r="S234" s="8"/>
    </row>
    <row r="235" spans="1:19" s="27" customFormat="1" x14ac:dyDescent="0.25">
      <c r="A235" s="61"/>
      <c r="B235" s="508" t="str">
        <f>IF(Intro!$G$21="English",O235,P235)</f>
        <v>Fournissez des détails indiquant si des fournisseurs ont échoué aux exigences de certification ou de qualification depuis le 1er janvier 2023.</v>
      </c>
      <c r="C235" s="509"/>
      <c r="D235" s="509"/>
      <c r="E235" s="509"/>
      <c r="F235" s="509"/>
      <c r="G235" s="509"/>
      <c r="H235" s="509"/>
      <c r="I235" s="509"/>
      <c r="J235" s="509"/>
      <c r="K235" s="509"/>
      <c r="L235" s="510"/>
      <c r="O235" s="8" t="str">
        <f>"Provide details on whether any suppliers have failed the certification or qualification requirements since January 1, "&amp;Variables!B6&amp;"."</f>
        <v>Provide details on whether any suppliers have failed the certification or qualification requirements since January 1, 2023.</v>
      </c>
      <c r="P235" s="8" t="str">
        <f>"Fournissez des détails indiquant si des fournisseurs ont échoué aux exigences de certification ou de qualification depuis le 1er janvier "&amp;Variables!B6&amp;"."</f>
        <v>Fournissez des détails indiquant si des fournisseurs ont échoué aux exigences de certification ou de qualification depuis le 1er janvier 2023.</v>
      </c>
      <c r="Q235" s="8"/>
      <c r="R235" s="8"/>
      <c r="S235" s="8"/>
    </row>
    <row r="236" spans="1:19" s="27" customFormat="1" x14ac:dyDescent="0.25">
      <c r="A236" s="61"/>
      <c r="B236" s="71"/>
      <c r="C236" s="56"/>
      <c r="D236" s="56"/>
      <c r="E236" s="56"/>
      <c r="F236" s="56"/>
      <c r="G236" s="56"/>
      <c r="H236" s="56"/>
      <c r="I236" s="56"/>
      <c r="J236" s="56"/>
      <c r="K236" s="56"/>
      <c r="L236" s="62"/>
      <c r="O236" s="8"/>
      <c r="P236" s="8"/>
      <c r="Q236" s="8"/>
      <c r="R236" s="8"/>
      <c r="S236" s="8"/>
    </row>
    <row r="237" spans="1:19" s="9" customFormat="1" x14ac:dyDescent="0.25">
      <c r="A237" s="6"/>
      <c r="B237" s="524"/>
      <c r="C237" s="525"/>
      <c r="D237" s="525"/>
      <c r="E237" s="525"/>
      <c r="F237" s="525"/>
      <c r="G237" s="525"/>
      <c r="H237" s="525"/>
      <c r="I237" s="525"/>
      <c r="J237" s="525"/>
      <c r="K237" s="525"/>
      <c r="L237" s="526"/>
      <c r="M237" s="27"/>
    </row>
    <row r="238" spans="1:19" s="9" customFormat="1" x14ac:dyDescent="0.25">
      <c r="A238" s="6"/>
      <c r="B238" s="524"/>
      <c r="C238" s="525"/>
      <c r="D238" s="525"/>
      <c r="E238" s="525"/>
      <c r="F238" s="525"/>
      <c r="G238" s="525"/>
      <c r="H238" s="525"/>
      <c r="I238" s="525"/>
      <c r="J238" s="525"/>
      <c r="K238" s="525"/>
      <c r="L238" s="526"/>
      <c r="M238" s="27"/>
    </row>
    <row r="239" spans="1:19" s="9" customFormat="1" x14ac:dyDescent="0.25">
      <c r="A239" s="6"/>
      <c r="B239" s="524"/>
      <c r="C239" s="525"/>
      <c r="D239" s="525"/>
      <c r="E239" s="525"/>
      <c r="F239" s="525"/>
      <c r="G239" s="525"/>
      <c r="H239" s="525"/>
      <c r="I239" s="525"/>
      <c r="J239" s="525"/>
      <c r="K239" s="525"/>
      <c r="L239" s="526"/>
      <c r="M239" s="27"/>
    </row>
    <row r="240" spans="1:19" s="9" customFormat="1" x14ac:dyDescent="0.25">
      <c r="A240" s="6"/>
      <c r="B240" s="524"/>
      <c r="C240" s="525"/>
      <c r="D240" s="525"/>
      <c r="E240" s="525"/>
      <c r="F240" s="525"/>
      <c r="G240" s="525"/>
      <c r="H240" s="525"/>
      <c r="I240" s="525"/>
      <c r="J240" s="525"/>
      <c r="K240" s="525"/>
      <c r="L240" s="526"/>
      <c r="M240" s="27"/>
    </row>
    <row r="241" spans="1:19" s="9" customFormat="1" x14ac:dyDescent="0.25">
      <c r="A241" s="6"/>
      <c r="B241" s="524"/>
      <c r="C241" s="525"/>
      <c r="D241" s="525"/>
      <c r="E241" s="525"/>
      <c r="F241" s="525"/>
      <c r="G241" s="525"/>
      <c r="H241" s="525"/>
      <c r="I241" s="525"/>
      <c r="J241" s="525"/>
      <c r="K241" s="525"/>
      <c r="L241" s="526"/>
      <c r="M241" s="27"/>
    </row>
    <row r="242" spans="1:19" s="9" customFormat="1" x14ac:dyDescent="0.25">
      <c r="A242" s="6"/>
      <c r="B242" s="524"/>
      <c r="C242" s="525"/>
      <c r="D242" s="525"/>
      <c r="E242" s="525"/>
      <c r="F242" s="525"/>
      <c r="G242" s="525"/>
      <c r="H242" s="525"/>
      <c r="I242" s="525"/>
      <c r="J242" s="525"/>
      <c r="K242" s="525"/>
      <c r="L242" s="526"/>
      <c r="M242" s="27"/>
    </row>
    <row r="243" spans="1:19" s="9" customFormat="1" x14ac:dyDescent="0.25">
      <c r="A243" s="6"/>
      <c r="B243" s="524"/>
      <c r="C243" s="525"/>
      <c r="D243" s="525"/>
      <c r="E243" s="525"/>
      <c r="F243" s="525"/>
      <c r="G243" s="525"/>
      <c r="H243" s="525"/>
      <c r="I243" s="525"/>
      <c r="J243" s="525"/>
      <c r="K243" s="525"/>
      <c r="L243" s="526"/>
      <c r="M243" s="27"/>
    </row>
    <row r="244" spans="1:19" s="9" customFormat="1" x14ac:dyDescent="0.25">
      <c r="A244" s="6"/>
      <c r="B244" s="524"/>
      <c r="C244" s="525"/>
      <c r="D244" s="525"/>
      <c r="E244" s="525"/>
      <c r="F244" s="525"/>
      <c r="G244" s="525"/>
      <c r="H244" s="525"/>
      <c r="I244" s="525"/>
      <c r="J244" s="525"/>
      <c r="K244" s="525"/>
      <c r="L244" s="526"/>
      <c r="M244" s="27"/>
    </row>
    <row r="245" spans="1:19" s="27" customFormat="1" x14ac:dyDescent="0.25">
      <c r="A245" s="61"/>
      <c r="B245" s="72"/>
      <c r="C245" s="73"/>
      <c r="D245" s="73"/>
      <c r="E245" s="73"/>
      <c r="F245" s="73"/>
      <c r="G245" s="73"/>
      <c r="H245" s="73"/>
      <c r="I245" s="73"/>
      <c r="J245" s="73"/>
      <c r="K245" s="73"/>
      <c r="L245" s="74"/>
      <c r="O245" s="8"/>
      <c r="P245" s="8"/>
      <c r="Q245" s="8"/>
      <c r="R245" s="8"/>
      <c r="S245" s="8"/>
    </row>
    <row r="246" spans="1:19" s="9" customFormat="1" x14ac:dyDescent="0.25">
      <c r="A246" s="6"/>
      <c r="B246" s="505" t="s">
        <v>106</v>
      </c>
      <c r="C246" s="506"/>
      <c r="D246" s="506"/>
      <c r="E246" s="506"/>
      <c r="F246" s="506"/>
      <c r="G246" s="506"/>
      <c r="H246" s="506"/>
      <c r="I246" s="506"/>
      <c r="J246" s="506"/>
      <c r="K246" s="506"/>
      <c r="L246" s="507"/>
      <c r="M246" s="47"/>
      <c r="Q246" s="8"/>
      <c r="R246" s="8"/>
      <c r="S246" s="8"/>
    </row>
    <row r="247" spans="1:19" s="27" customFormat="1" x14ac:dyDescent="0.25">
      <c r="A247" s="61"/>
      <c r="B247" s="71"/>
      <c r="C247" s="56"/>
      <c r="D247" s="56"/>
      <c r="E247" s="56"/>
      <c r="F247" s="56"/>
      <c r="G247" s="56"/>
      <c r="H247" s="56"/>
      <c r="I247" s="56"/>
      <c r="J247" s="56"/>
      <c r="K247" s="56"/>
      <c r="L247" s="62"/>
      <c r="O247" s="8"/>
      <c r="P247" s="8"/>
      <c r="Q247" s="8"/>
      <c r="R247" s="8"/>
      <c r="S247" s="8"/>
    </row>
    <row r="248" spans="1:19" s="27" customFormat="1" x14ac:dyDescent="0.25">
      <c r="A248" s="61"/>
      <c r="B248" s="377" t="str">
        <f>IF(Intro!$G$21="English",O248,P248)</f>
        <v>Approximativement quel pourcentage du total des achats de marchandises (en volume) effectués par votre entreprise a exigé une certification ou une qualification en 2025?</v>
      </c>
      <c r="C248" s="378"/>
      <c r="D248" s="378"/>
      <c r="E248" s="378"/>
      <c r="F248" s="378"/>
      <c r="G248" s="378"/>
      <c r="H248" s="378"/>
      <c r="I248" s="378"/>
      <c r="J248" s="378"/>
      <c r="K248" s="378"/>
      <c r="L248" s="379"/>
      <c r="O248" s="8" t="str">
        <f>"Approximately what percentage of your firm’s total purchases of the goods (by volume) required certification or qualification in "&amp;Variables!B6+2&amp;"?"</f>
        <v>Approximately what percentage of your firm’s total purchases of the goods (by volume) required certification or qualification in 2025?</v>
      </c>
      <c r="P248" s="8" t="str">
        <f>"Approximativement quel pourcentage du total des achats de marchandises (en volume) effectués par votre entreprise a exigé une certification ou une qualification en "&amp;Variables!B6+2&amp;"?"</f>
        <v>Approximativement quel pourcentage du total des achats de marchandises (en volume) effectués par votre entreprise a exigé une certification ou une qualification en 2025?</v>
      </c>
      <c r="Q248" s="8"/>
      <c r="R248" s="8"/>
      <c r="S248" s="8"/>
    </row>
    <row r="249" spans="1:19" s="27" customFormat="1" x14ac:dyDescent="0.25">
      <c r="A249" s="61"/>
      <c r="B249" s="71"/>
      <c r="C249" s="56"/>
      <c r="D249" s="56"/>
      <c r="E249" s="56"/>
      <c r="F249" s="56"/>
      <c r="G249" s="56"/>
      <c r="H249" s="56"/>
      <c r="I249" s="56"/>
      <c r="J249" s="56"/>
      <c r="K249" s="56"/>
      <c r="L249" s="62"/>
      <c r="O249" s="8"/>
      <c r="P249" s="8"/>
      <c r="Q249" s="8"/>
      <c r="R249" s="8"/>
      <c r="S249" s="8"/>
    </row>
    <row r="250" spans="1:19" x14ac:dyDescent="0.25">
      <c r="B250" s="396" t="str">
        <f>IF(Intro!$G$21="English",O250,P250)</f>
        <v>Achats certifiés ou qualifiés</v>
      </c>
      <c r="C250" s="397"/>
      <c r="D250" s="91" t="s">
        <v>70</v>
      </c>
      <c r="E250" s="627"/>
      <c r="F250" s="627"/>
      <c r="G250" s="56"/>
      <c r="H250" s="56"/>
      <c r="I250" s="56"/>
      <c r="J250" s="56"/>
      <c r="K250" s="56"/>
      <c r="L250" s="62"/>
      <c r="M250" s="8"/>
      <c r="O250" s="8" t="s">
        <v>441</v>
      </c>
      <c r="P250" s="8" t="s">
        <v>442</v>
      </c>
    </row>
    <row r="251" spans="1:19" s="27" customFormat="1" x14ac:dyDescent="0.25">
      <c r="A251" s="61"/>
      <c r="B251" s="72"/>
      <c r="C251" s="73"/>
      <c r="D251" s="73"/>
      <c r="E251" s="73"/>
      <c r="F251" s="73"/>
      <c r="G251" s="73"/>
      <c r="H251" s="73"/>
      <c r="I251" s="73"/>
      <c r="J251" s="73"/>
      <c r="K251" s="73"/>
      <c r="L251" s="74"/>
      <c r="O251" s="8"/>
      <c r="P251" s="8"/>
      <c r="Q251" s="8"/>
      <c r="R251" s="8"/>
      <c r="S251" s="8"/>
    </row>
    <row r="252" spans="1:19" s="27" customFormat="1" x14ac:dyDescent="0.25">
      <c r="A252" s="61"/>
      <c r="B252" s="335" t="str">
        <f>UPPER(IF(Intro!$G$21="English",O252,P252))</f>
        <v>CONTRATS À TERME</v>
      </c>
      <c r="C252" s="336"/>
      <c r="D252" s="336"/>
      <c r="E252" s="336"/>
      <c r="F252" s="336"/>
      <c r="G252" s="336"/>
      <c r="H252" s="336"/>
      <c r="I252" s="336"/>
      <c r="J252" s="336"/>
      <c r="K252" s="336"/>
      <c r="L252" s="337"/>
      <c r="O252" s="8" t="s">
        <v>426</v>
      </c>
      <c r="P252" s="8" t="s">
        <v>243</v>
      </c>
      <c r="Q252" s="8"/>
      <c r="R252" s="8"/>
      <c r="S252" s="8"/>
    </row>
    <row r="253" spans="1:19" s="9" customFormat="1" x14ac:dyDescent="0.25">
      <c r="A253" s="6"/>
      <c r="B253" s="505" t="s">
        <v>113</v>
      </c>
      <c r="C253" s="506"/>
      <c r="D253" s="506"/>
      <c r="E253" s="506"/>
      <c r="F253" s="506"/>
      <c r="G253" s="506"/>
      <c r="H253" s="506"/>
      <c r="I253" s="506"/>
      <c r="J253" s="506"/>
      <c r="K253" s="506"/>
      <c r="L253" s="507"/>
      <c r="M253" s="47"/>
      <c r="Q253" s="8"/>
      <c r="R253" s="8"/>
      <c r="S253" s="8"/>
    </row>
    <row r="254" spans="1:19" s="9" customFormat="1" x14ac:dyDescent="0.25">
      <c r="A254" s="6"/>
      <c r="B254" s="43"/>
      <c r="C254" s="30"/>
      <c r="D254" s="30"/>
      <c r="E254" s="30"/>
      <c r="F254" s="30"/>
      <c r="G254" s="30"/>
      <c r="H254" s="30"/>
      <c r="I254" s="30"/>
      <c r="J254" s="30"/>
      <c r="K254" s="30"/>
      <c r="L254" s="132"/>
      <c r="M254" s="47"/>
      <c r="Q254" s="8"/>
      <c r="R254" s="8"/>
      <c r="S254" s="8"/>
    </row>
    <row r="255" spans="1:19" s="9" customFormat="1" x14ac:dyDescent="0.25">
      <c r="A255" s="6"/>
      <c r="B255" s="332" t="str">
        <f>IF(Intro!$G$21="English",O255,P255)</f>
        <v>Indiquez si votre entreprise achète les marchandises sous contrats à terme.</v>
      </c>
      <c r="C255" s="333"/>
      <c r="D255" s="333"/>
      <c r="E255" s="333"/>
      <c r="F255" s="333"/>
      <c r="G255" s="30"/>
      <c r="H255" s="30"/>
      <c r="I255" s="30"/>
      <c r="J255" s="30"/>
      <c r="K255" s="30"/>
      <c r="L255" s="132"/>
      <c r="M255" s="47"/>
      <c r="O255" s="8" t="s">
        <v>431</v>
      </c>
      <c r="P255" s="8" t="s">
        <v>432</v>
      </c>
      <c r="Q255" s="8"/>
      <c r="R255" s="8"/>
      <c r="S255" s="8"/>
    </row>
    <row r="256" spans="1:19" s="9" customFormat="1" x14ac:dyDescent="0.25">
      <c r="A256" s="6"/>
      <c r="B256" s="43"/>
      <c r="C256" s="30"/>
      <c r="D256" s="30"/>
      <c r="E256" s="30"/>
      <c r="F256" s="30"/>
      <c r="G256" s="30"/>
      <c r="H256" s="30"/>
      <c r="I256" s="30"/>
      <c r="J256" s="30"/>
      <c r="K256" s="30"/>
      <c r="L256" s="132"/>
      <c r="M256" s="47"/>
      <c r="O256" s="8" t="s">
        <v>258</v>
      </c>
      <c r="P256" s="8" t="s">
        <v>259</v>
      </c>
      <c r="Q256" s="8"/>
      <c r="R256" s="8"/>
      <c r="S256" s="8"/>
    </row>
    <row r="257" spans="1:19" s="9" customFormat="1" x14ac:dyDescent="0.25">
      <c r="A257" s="6"/>
      <c r="B257" s="540" t="str">
        <f>IF(Intro!$G$21="English",O256,P256)</f>
        <v>Sélectionnez oui ou non</v>
      </c>
      <c r="C257" s="541"/>
      <c r="D257" s="105"/>
      <c r="E257" s="590" t="str">
        <f>IF(D257="Yes",O257,IF(D257="Oui",P257,IF(D257="No",O258,IF(D257="Non",P258,""))))</f>
        <v/>
      </c>
      <c r="F257" s="591"/>
      <c r="G257" s="591"/>
      <c r="H257" s="591"/>
      <c r="I257" s="591"/>
      <c r="J257" s="591"/>
      <c r="K257" s="591"/>
      <c r="L257" s="592"/>
      <c r="M257" s="47"/>
      <c r="O257" s="27" t="s">
        <v>445</v>
      </c>
      <c r="P257" s="27" t="s">
        <v>446</v>
      </c>
      <c r="Q257" s="8"/>
      <c r="R257" s="8"/>
      <c r="S257" s="8"/>
    </row>
    <row r="258" spans="1:19" s="9" customFormat="1" x14ac:dyDescent="0.25">
      <c r="A258" s="6"/>
      <c r="B258" s="43"/>
      <c r="C258" s="30"/>
      <c r="D258" s="30"/>
      <c r="E258" s="30"/>
      <c r="F258" s="30"/>
      <c r="G258" s="30"/>
      <c r="H258" s="30"/>
      <c r="I258" s="30"/>
      <c r="J258" s="30"/>
      <c r="K258" s="30"/>
      <c r="L258" s="132"/>
      <c r="M258" s="47"/>
      <c r="O258" s="27" t="s">
        <v>444</v>
      </c>
      <c r="P258" s="27" t="s">
        <v>443</v>
      </c>
      <c r="Q258" s="8"/>
      <c r="R258" s="8"/>
      <c r="S258" s="8"/>
    </row>
    <row r="259" spans="1:19" s="9" customFormat="1" x14ac:dyDescent="0.25">
      <c r="A259" s="6"/>
      <c r="B259" s="505" t="s">
        <v>114</v>
      </c>
      <c r="C259" s="506"/>
      <c r="D259" s="506"/>
      <c r="E259" s="506"/>
      <c r="F259" s="506"/>
      <c r="G259" s="506"/>
      <c r="H259" s="506"/>
      <c r="I259" s="506"/>
      <c r="J259" s="506"/>
      <c r="K259" s="506"/>
      <c r="L259" s="507"/>
      <c r="M259" s="47"/>
      <c r="O259" s="27"/>
      <c r="Q259" s="8"/>
      <c r="R259" s="8"/>
      <c r="S259" s="8"/>
    </row>
    <row r="260" spans="1:19" s="27" customFormat="1" x14ac:dyDescent="0.25">
      <c r="A260" s="61"/>
      <c r="B260" s="71"/>
      <c r="C260" s="56"/>
      <c r="D260" s="56"/>
      <c r="E260" s="56"/>
      <c r="F260" s="56"/>
      <c r="G260" s="56"/>
      <c r="H260" s="56"/>
      <c r="I260" s="56"/>
      <c r="J260" s="56"/>
      <c r="K260" s="56"/>
      <c r="L260" s="62"/>
      <c r="O260" s="8"/>
      <c r="P260" s="8"/>
      <c r="Q260" s="8"/>
      <c r="R260" s="8"/>
      <c r="S260" s="8"/>
    </row>
    <row r="261" spans="1:19" s="27" customFormat="1" x14ac:dyDescent="0.25">
      <c r="A261" s="61"/>
      <c r="B261" s="508" t="str">
        <f>IF(Intro!$G$21="English",O261,P261)</f>
        <v>Indiquez le pourcentage des achats totaux (selon le volume) de marchandises de votre entreprise effectués en vertu de contrats à terme en 2025.</v>
      </c>
      <c r="C261" s="509"/>
      <c r="D261" s="509"/>
      <c r="E261" s="509"/>
      <c r="F261" s="509"/>
      <c r="G261" s="509"/>
      <c r="H261" s="509"/>
      <c r="I261" s="509"/>
      <c r="J261" s="509"/>
      <c r="K261" s="509"/>
      <c r="L261" s="510"/>
      <c r="O261" s="8" t="str">
        <f>"Indicate the percentage of your firm’s total purchases (by volume) of the goods that were made under term contracts in "&amp;Variables!B6+2&amp;"."</f>
        <v>Indicate the percentage of your firm’s total purchases (by volume) of the goods that were made under term contracts in 2025.</v>
      </c>
      <c r="P261" s="8" t="str">
        <f>"Indiquez le pourcentage des achats totaux (selon le volume) de marchandises de votre entreprise effectués en vertu de contrats à terme en "&amp;Variables!B6+2&amp;"."</f>
        <v>Indiquez le pourcentage des achats totaux (selon le volume) de marchandises de votre entreprise effectués en vertu de contrats à terme en 2025.</v>
      </c>
      <c r="Q261" s="8"/>
      <c r="R261" s="8"/>
      <c r="S261" s="8"/>
    </row>
    <row r="262" spans="1:19" s="27" customFormat="1" x14ac:dyDescent="0.25">
      <c r="A262" s="61"/>
      <c r="B262" s="71"/>
      <c r="C262" s="56"/>
      <c r="D262" s="56"/>
      <c r="E262" s="56"/>
      <c r="F262" s="56"/>
      <c r="G262" s="56"/>
      <c r="H262" s="56"/>
      <c r="I262" s="56"/>
      <c r="J262" s="56"/>
      <c r="K262" s="56"/>
      <c r="L262" s="62"/>
      <c r="O262" s="8"/>
      <c r="P262" s="8"/>
      <c r="Q262" s="8"/>
      <c r="R262" s="8"/>
      <c r="S262" s="8"/>
    </row>
    <row r="263" spans="1:19" x14ac:dyDescent="0.25">
      <c r="B263" s="531" t="str">
        <f>IF(Intro!$G$21="English",O263,P263)</f>
        <v>Contrats à terme</v>
      </c>
      <c r="C263" s="532"/>
      <c r="D263" s="100" t="s">
        <v>70</v>
      </c>
      <c r="E263" s="628"/>
      <c r="F263" s="628"/>
      <c r="G263" s="56"/>
      <c r="H263" s="56"/>
      <c r="I263" s="56"/>
      <c r="J263" s="56"/>
      <c r="K263" s="56"/>
      <c r="L263" s="62"/>
      <c r="M263" s="8"/>
      <c r="O263" s="8" t="s">
        <v>242</v>
      </c>
      <c r="P263" s="8" t="s">
        <v>243</v>
      </c>
    </row>
    <row r="264" spans="1:19" s="27" customFormat="1" x14ac:dyDescent="0.25">
      <c r="A264" s="61"/>
      <c r="B264" s="72"/>
      <c r="C264" s="73"/>
      <c r="D264" s="73"/>
      <c r="E264" s="73"/>
      <c r="F264" s="73"/>
      <c r="G264" s="73"/>
      <c r="H264" s="73"/>
      <c r="I264" s="73"/>
      <c r="J264" s="73"/>
      <c r="K264" s="73"/>
      <c r="L264" s="74"/>
      <c r="O264" s="8"/>
      <c r="P264" s="8"/>
      <c r="Q264" s="8"/>
      <c r="R264" s="8"/>
      <c r="S264" s="8"/>
    </row>
    <row r="265" spans="1:19" s="9" customFormat="1" x14ac:dyDescent="0.25">
      <c r="A265" s="6"/>
      <c r="B265" s="505" t="s">
        <v>429</v>
      </c>
      <c r="C265" s="506"/>
      <c r="D265" s="506"/>
      <c r="E265" s="506"/>
      <c r="F265" s="506"/>
      <c r="G265" s="506"/>
      <c r="H265" s="506"/>
      <c r="I265" s="506"/>
      <c r="J265" s="506"/>
      <c r="K265" s="506"/>
      <c r="L265" s="507"/>
      <c r="M265" s="47"/>
      <c r="Q265" s="8"/>
      <c r="R265" s="8"/>
      <c r="S265" s="8"/>
    </row>
    <row r="266" spans="1:19" s="27" customFormat="1" x14ac:dyDescent="0.25">
      <c r="A266" s="61"/>
      <c r="B266" s="71"/>
      <c r="C266" s="56"/>
      <c r="D266" s="56"/>
      <c r="E266" s="56"/>
      <c r="F266" s="56"/>
      <c r="G266" s="56"/>
      <c r="H266" s="56"/>
      <c r="I266" s="56"/>
      <c r="J266" s="56"/>
      <c r="K266" s="56"/>
      <c r="L266" s="62"/>
      <c r="O266" s="8"/>
      <c r="P266" s="8"/>
      <c r="Q266" s="8"/>
      <c r="R266" s="8"/>
      <c r="S266" s="8"/>
    </row>
    <row r="267" spans="1:19" s="27" customFormat="1" x14ac:dyDescent="0.25">
      <c r="A267" s="61"/>
      <c r="B267" s="377" t="str">
        <f>IF(Intro!$G$21="English",O267,P267)</f>
        <v xml:space="preserve">Décrivez la nature générale des contrats à terme conclus par votre entreprise pour les achats de marchandises. Quelles dispositions, le cas échéant, sont généralement comprises dans ces contrats à terme afin de permettre des changements de prix pendant la durée du contrat? </v>
      </c>
      <c r="C267" s="378"/>
      <c r="D267" s="378"/>
      <c r="E267" s="378"/>
      <c r="F267" s="378"/>
      <c r="G267" s="378"/>
      <c r="H267" s="378"/>
      <c r="I267" s="378"/>
      <c r="J267" s="378"/>
      <c r="K267" s="378"/>
      <c r="L267" s="379"/>
      <c r="O267" s="8" t="s">
        <v>136</v>
      </c>
      <c r="P267" s="8" t="s">
        <v>406</v>
      </c>
      <c r="Q267" s="8"/>
      <c r="R267" s="8"/>
      <c r="S267" s="8"/>
    </row>
    <row r="268" spans="1:19" s="27" customFormat="1" x14ac:dyDescent="0.25">
      <c r="A268" s="61"/>
      <c r="B268" s="377"/>
      <c r="C268" s="378"/>
      <c r="D268" s="378"/>
      <c r="E268" s="378"/>
      <c r="F268" s="378"/>
      <c r="G268" s="378"/>
      <c r="H268" s="378"/>
      <c r="I268" s="378"/>
      <c r="J268" s="378"/>
      <c r="K268" s="378"/>
      <c r="L268" s="379"/>
      <c r="O268" s="8"/>
      <c r="P268" s="8"/>
      <c r="Q268" s="8"/>
      <c r="R268" s="8"/>
      <c r="S268" s="8"/>
    </row>
    <row r="269" spans="1:19" s="27" customFormat="1" x14ac:dyDescent="0.25">
      <c r="A269" s="61"/>
      <c r="B269" s="71"/>
      <c r="C269" s="56"/>
      <c r="D269" s="56"/>
      <c r="E269" s="56"/>
      <c r="F269" s="56"/>
      <c r="G269" s="56"/>
      <c r="H269" s="56"/>
      <c r="I269" s="56"/>
      <c r="J269" s="56"/>
      <c r="K269" s="56"/>
      <c r="L269" s="62"/>
      <c r="O269" s="8"/>
      <c r="P269" s="8"/>
      <c r="Q269" s="8"/>
      <c r="R269" s="8"/>
      <c r="S269" s="8"/>
    </row>
    <row r="270" spans="1:19" s="9" customFormat="1" x14ac:dyDescent="0.25">
      <c r="A270" s="6"/>
      <c r="B270" s="524"/>
      <c r="C270" s="525"/>
      <c r="D270" s="525"/>
      <c r="E270" s="525"/>
      <c r="F270" s="525"/>
      <c r="G270" s="525"/>
      <c r="H270" s="525"/>
      <c r="I270" s="525"/>
      <c r="J270" s="525"/>
      <c r="K270" s="525"/>
      <c r="L270" s="526"/>
      <c r="M270" s="27"/>
    </row>
    <row r="271" spans="1:19" s="9" customFormat="1" x14ac:dyDescent="0.25">
      <c r="A271" s="6"/>
      <c r="B271" s="524"/>
      <c r="C271" s="525"/>
      <c r="D271" s="525"/>
      <c r="E271" s="525"/>
      <c r="F271" s="525"/>
      <c r="G271" s="525"/>
      <c r="H271" s="525"/>
      <c r="I271" s="525"/>
      <c r="J271" s="525"/>
      <c r="K271" s="525"/>
      <c r="L271" s="526"/>
      <c r="M271" s="27"/>
    </row>
    <row r="272" spans="1:19" s="9" customFormat="1" x14ac:dyDescent="0.25">
      <c r="A272" s="6"/>
      <c r="B272" s="524"/>
      <c r="C272" s="525"/>
      <c r="D272" s="525"/>
      <c r="E272" s="525"/>
      <c r="F272" s="525"/>
      <c r="G272" s="525"/>
      <c r="H272" s="525"/>
      <c r="I272" s="525"/>
      <c r="J272" s="525"/>
      <c r="K272" s="525"/>
      <c r="L272" s="526"/>
      <c r="M272" s="27"/>
    </row>
    <row r="273" spans="1:19" s="9" customFormat="1" x14ac:dyDescent="0.25">
      <c r="A273" s="6"/>
      <c r="B273" s="524"/>
      <c r="C273" s="525"/>
      <c r="D273" s="525"/>
      <c r="E273" s="525"/>
      <c r="F273" s="525"/>
      <c r="G273" s="525"/>
      <c r="H273" s="525"/>
      <c r="I273" s="525"/>
      <c r="J273" s="525"/>
      <c r="K273" s="525"/>
      <c r="L273" s="526"/>
      <c r="M273" s="27"/>
    </row>
    <row r="274" spans="1:19" s="9" customFormat="1" x14ac:dyDescent="0.25">
      <c r="A274" s="6"/>
      <c r="B274" s="524"/>
      <c r="C274" s="525"/>
      <c r="D274" s="525"/>
      <c r="E274" s="525"/>
      <c r="F274" s="525"/>
      <c r="G274" s="525"/>
      <c r="H274" s="525"/>
      <c r="I274" s="525"/>
      <c r="J274" s="525"/>
      <c r="K274" s="525"/>
      <c r="L274" s="526"/>
      <c r="M274" s="27"/>
    </row>
    <row r="275" spans="1:19" s="9" customFormat="1" x14ac:dyDescent="0.25">
      <c r="A275" s="6"/>
      <c r="B275" s="524"/>
      <c r="C275" s="525"/>
      <c r="D275" s="525"/>
      <c r="E275" s="525"/>
      <c r="F275" s="525"/>
      <c r="G275" s="525"/>
      <c r="H275" s="525"/>
      <c r="I275" s="525"/>
      <c r="J275" s="525"/>
      <c r="K275" s="525"/>
      <c r="L275" s="526"/>
      <c r="M275" s="27"/>
    </row>
    <row r="276" spans="1:19" s="9" customFormat="1" x14ac:dyDescent="0.25">
      <c r="A276" s="6"/>
      <c r="B276" s="524"/>
      <c r="C276" s="525"/>
      <c r="D276" s="525"/>
      <c r="E276" s="525"/>
      <c r="F276" s="525"/>
      <c r="G276" s="525"/>
      <c r="H276" s="525"/>
      <c r="I276" s="525"/>
      <c r="J276" s="525"/>
      <c r="K276" s="525"/>
      <c r="L276" s="526"/>
      <c r="M276" s="27"/>
    </row>
    <row r="277" spans="1:19" s="9" customFormat="1" x14ac:dyDescent="0.25">
      <c r="A277" s="6"/>
      <c r="B277" s="524"/>
      <c r="C277" s="525"/>
      <c r="D277" s="525"/>
      <c r="E277" s="525"/>
      <c r="F277" s="525"/>
      <c r="G277" s="525"/>
      <c r="H277" s="525"/>
      <c r="I277" s="525"/>
      <c r="J277" s="525"/>
      <c r="K277" s="525"/>
      <c r="L277" s="526"/>
      <c r="M277" s="27"/>
    </row>
    <row r="278" spans="1:19" s="27" customFormat="1" x14ac:dyDescent="0.25">
      <c r="A278" s="61"/>
      <c r="B278" s="72"/>
      <c r="C278" s="73"/>
      <c r="D278" s="73"/>
      <c r="E278" s="73"/>
      <c r="F278" s="73"/>
      <c r="G278" s="73"/>
      <c r="H278" s="73"/>
      <c r="I278" s="73"/>
      <c r="J278" s="73"/>
      <c r="K278" s="73"/>
      <c r="L278" s="74"/>
      <c r="O278" s="8"/>
      <c r="P278" s="8"/>
      <c r="Q278" s="8"/>
      <c r="R278" s="8"/>
      <c r="S278" s="8"/>
    </row>
    <row r="279" spans="1:19" s="9" customFormat="1" x14ac:dyDescent="0.25">
      <c r="A279" s="6"/>
      <c r="B279" s="505" t="s">
        <v>430</v>
      </c>
      <c r="C279" s="506"/>
      <c r="D279" s="506"/>
      <c r="E279" s="506"/>
      <c r="F279" s="506"/>
      <c r="G279" s="506"/>
      <c r="H279" s="506"/>
      <c r="I279" s="506"/>
      <c r="J279" s="506"/>
      <c r="K279" s="506"/>
      <c r="L279" s="507"/>
      <c r="M279" s="47"/>
      <c r="Q279" s="8"/>
      <c r="R279" s="8"/>
      <c r="S279" s="8"/>
    </row>
    <row r="280" spans="1:19" s="27" customFormat="1" x14ac:dyDescent="0.25">
      <c r="A280" s="61"/>
      <c r="B280" s="71"/>
      <c r="C280" s="56"/>
      <c r="D280" s="56"/>
      <c r="E280" s="56"/>
      <c r="F280" s="56"/>
      <c r="G280" s="56"/>
      <c r="H280" s="56"/>
      <c r="I280" s="56"/>
      <c r="J280" s="56"/>
      <c r="K280" s="56"/>
      <c r="L280" s="62"/>
      <c r="O280" s="8"/>
      <c r="P280" s="8"/>
      <c r="Q280" s="8"/>
      <c r="R280" s="8"/>
      <c r="S280" s="8"/>
    </row>
    <row r="281" spans="1:19" s="27" customFormat="1" x14ac:dyDescent="0.25">
      <c r="A281" s="61"/>
      <c r="B281" s="508" t="str">
        <f>IF(Intro!$G$21="English",O281,P281)</f>
        <v>Quelle a été la durée moyenne des contrats à terme négociés en 2025 pour les achats de marchandises?</v>
      </c>
      <c r="C281" s="509"/>
      <c r="D281" s="509"/>
      <c r="E281" s="509"/>
      <c r="F281" s="509"/>
      <c r="G281" s="509"/>
      <c r="H281" s="509"/>
      <c r="I281" s="509"/>
      <c r="J281" s="509"/>
      <c r="K281" s="509"/>
      <c r="L281" s="510"/>
      <c r="O281" s="8" t="str">
        <f>"What was the average period of the term contracts for the goods that your firm negotiated in "&amp;Variables!B6+2&amp;"?"</f>
        <v>What was the average period of the term contracts for the goods that your firm negotiated in 2025?</v>
      </c>
      <c r="P281" s="8" t="str">
        <f>"Quelle a été la durée moyenne des contrats à terme négociés en "&amp;Variables!B6+2&amp;" pour les achats de marchandises?"</f>
        <v>Quelle a été la durée moyenne des contrats à terme négociés en 2025 pour les achats de marchandises?</v>
      </c>
      <c r="Q281" s="8"/>
      <c r="R281" s="8"/>
      <c r="S281" s="8"/>
    </row>
    <row r="282" spans="1:19" s="27" customFormat="1" x14ac:dyDescent="0.25">
      <c r="A282" s="61"/>
      <c r="B282" s="71"/>
      <c r="C282" s="56"/>
      <c r="D282" s="56"/>
      <c r="E282" s="56"/>
      <c r="F282" s="56"/>
      <c r="G282" s="56"/>
      <c r="H282" s="56"/>
      <c r="I282" s="56"/>
      <c r="J282" s="56"/>
      <c r="K282" s="56"/>
      <c r="L282" s="62"/>
      <c r="O282" s="8"/>
      <c r="P282" s="8"/>
      <c r="Q282" s="8"/>
      <c r="R282" s="8"/>
      <c r="S282" s="8"/>
    </row>
    <row r="283" spans="1:19" x14ac:dyDescent="0.25">
      <c r="B283" s="531" t="str">
        <f>IF(Intro!$G$21="English",O283,P283)</f>
        <v>Période</v>
      </c>
      <c r="C283" s="532"/>
      <c r="D283" s="100" t="str">
        <f>IF(Intro!$G$21="English",O284,P284)</f>
        <v>en mois</v>
      </c>
      <c r="E283" s="560"/>
      <c r="F283" s="560"/>
      <c r="G283" s="56"/>
      <c r="H283" s="56"/>
      <c r="I283" s="56"/>
      <c r="J283" s="56"/>
      <c r="K283" s="56"/>
      <c r="L283" s="62"/>
      <c r="M283" s="8"/>
      <c r="O283" s="8" t="s">
        <v>244</v>
      </c>
      <c r="P283" s="8" t="s">
        <v>245</v>
      </c>
    </row>
    <row r="284" spans="1:19" s="27" customFormat="1" x14ac:dyDescent="0.25">
      <c r="A284" s="61"/>
      <c r="B284" s="71"/>
      <c r="C284" s="56"/>
      <c r="D284" s="56"/>
      <c r="E284" s="56"/>
      <c r="F284" s="56"/>
      <c r="G284" s="56"/>
      <c r="H284" s="56"/>
      <c r="I284" s="56"/>
      <c r="J284" s="56"/>
      <c r="K284" s="56"/>
      <c r="L284" s="62"/>
      <c r="O284" s="8" t="s">
        <v>238</v>
      </c>
      <c r="P284" s="8" t="s">
        <v>407</v>
      </c>
      <c r="Q284" s="8"/>
      <c r="R284" s="8"/>
      <c r="S284" s="8"/>
    </row>
    <row r="285" spans="1:19" s="27" customFormat="1" x14ac:dyDescent="0.25">
      <c r="A285" s="61"/>
      <c r="B285" s="508" t="str">
        <f>IF(Intro!$G$21="English",O285,P285)</f>
        <v>Si la durée moyenne des contrats à terme a changé depuis le 1er janvier 2023 pour ce qui est des achats de marchandises, indiquez quand et pourquoi.</v>
      </c>
      <c r="C285" s="509"/>
      <c r="D285" s="509"/>
      <c r="E285" s="509"/>
      <c r="F285" s="509"/>
      <c r="G285" s="509"/>
      <c r="H285" s="509"/>
      <c r="I285" s="509"/>
      <c r="J285" s="509"/>
      <c r="K285" s="509"/>
      <c r="L285" s="510"/>
      <c r="O285" s="8" t="str">
        <f>"If the average term contract period for purchases of the goods has changed since January 1, "&amp;Variables!B6&amp;", indicate when and why."</f>
        <v>If the average term contract period for purchases of the goods has changed since January 1, 2023, indicate when and why.</v>
      </c>
      <c r="P285" s="8" t="str">
        <f>"Si la durée moyenne des contrats à terme a changé depuis le 1er janvier "&amp;Variables!B6&amp;" pour ce qui est des achats de marchandises, indiquez quand et pourquoi."</f>
        <v>Si la durée moyenne des contrats à terme a changé depuis le 1er janvier 2023 pour ce qui est des achats de marchandises, indiquez quand et pourquoi.</v>
      </c>
      <c r="Q285" s="8"/>
      <c r="R285" s="8"/>
      <c r="S285" s="8"/>
    </row>
    <row r="286" spans="1:19" s="27" customFormat="1" x14ac:dyDescent="0.25">
      <c r="A286" s="61"/>
      <c r="B286" s="71"/>
      <c r="C286" s="56"/>
      <c r="D286" s="56"/>
      <c r="E286" s="56"/>
      <c r="F286" s="56"/>
      <c r="G286" s="56"/>
      <c r="H286" s="56"/>
      <c r="I286" s="56"/>
      <c r="J286" s="56"/>
      <c r="K286" s="56"/>
      <c r="L286" s="62"/>
      <c r="O286" s="8"/>
      <c r="P286" s="8"/>
      <c r="Q286" s="8"/>
      <c r="R286" s="8"/>
      <c r="S286" s="8"/>
    </row>
    <row r="287" spans="1:19" s="9" customFormat="1" x14ac:dyDescent="0.25">
      <c r="A287" s="6"/>
      <c r="B287" s="524"/>
      <c r="C287" s="525"/>
      <c r="D287" s="525"/>
      <c r="E287" s="525"/>
      <c r="F287" s="525"/>
      <c r="G287" s="525"/>
      <c r="H287" s="525"/>
      <c r="I287" s="525"/>
      <c r="J287" s="525"/>
      <c r="K287" s="525"/>
      <c r="L287" s="526"/>
      <c r="M287" s="27"/>
    </row>
    <row r="288" spans="1:19" s="9" customFormat="1" x14ac:dyDescent="0.25">
      <c r="A288" s="6"/>
      <c r="B288" s="524"/>
      <c r="C288" s="525"/>
      <c r="D288" s="525"/>
      <c r="E288" s="525"/>
      <c r="F288" s="525"/>
      <c r="G288" s="525"/>
      <c r="H288" s="525"/>
      <c r="I288" s="525"/>
      <c r="J288" s="525"/>
      <c r="K288" s="525"/>
      <c r="L288" s="526"/>
      <c r="M288" s="27"/>
    </row>
    <row r="289" spans="1:19" s="9" customFormat="1" x14ac:dyDescent="0.25">
      <c r="A289" s="6"/>
      <c r="B289" s="524"/>
      <c r="C289" s="525"/>
      <c r="D289" s="525"/>
      <c r="E289" s="525"/>
      <c r="F289" s="525"/>
      <c r="G289" s="525"/>
      <c r="H289" s="525"/>
      <c r="I289" s="525"/>
      <c r="J289" s="525"/>
      <c r="K289" s="525"/>
      <c r="L289" s="526"/>
      <c r="M289" s="27"/>
    </row>
    <row r="290" spans="1:19" s="9" customFormat="1" x14ac:dyDescent="0.25">
      <c r="A290" s="6"/>
      <c r="B290" s="524"/>
      <c r="C290" s="525"/>
      <c r="D290" s="525"/>
      <c r="E290" s="525"/>
      <c r="F290" s="525"/>
      <c r="G290" s="525"/>
      <c r="H290" s="525"/>
      <c r="I290" s="525"/>
      <c r="J290" s="525"/>
      <c r="K290" s="525"/>
      <c r="L290" s="526"/>
      <c r="M290" s="27"/>
    </row>
    <row r="291" spans="1:19" s="9" customFormat="1" x14ac:dyDescent="0.25">
      <c r="A291" s="6"/>
      <c r="B291" s="524"/>
      <c r="C291" s="525"/>
      <c r="D291" s="525"/>
      <c r="E291" s="525"/>
      <c r="F291" s="525"/>
      <c r="G291" s="525"/>
      <c r="H291" s="525"/>
      <c r="I291" s="525"/>
      <c r="J291" s="525"/>
      <c r="K291" s="525"/>
      <c r="L291" s="526"/>
      <c r="M291" s="27"/>
    </row>
    <row r="292" spans="1:19" s="9" customFormat="1" x14ac:dyDescent="0.25">
      <c r="A292" s="6"/>
      <c r="B292" s="524"/>
      <c r="C292" s="525"/>
      <c r="D292" s="525"/>
      <c r="E292" s="525"/>
      <c r="F292" s="525"/>
      <c r="G292" s="525"/>
      <c r="H292" s="525"/>
      <c r="I292" s="525"/>
      <c r="J292" s="525"/>
      <c r="K292" s="525"/>
      <c r="L292" s="526"/>
      <c r="M292" s="27"/>
    </row>
    <row r="293" spans="1:19" s="9" customFormat="1" x14ac:dyDescent="0.25">
      <c r="A293" s="6"/>
      <c r="B293" s="524"/>
      <c r="C293" s="525"/>
      <c r="D293" s="525"/>
      <c r="E293" s="525"/>
      <c r="F293" s="525"/>
      <c r="G293" s="525"/>
      <c r="H293" s="525"/>
      <c r="I293" s="525"/>
      <c r="J293" s="525"/>
      <c r="K293" s="525"/>
      <c r="L293" s="526"/>
      <c r="M293" s="27"/>
    </row>
    <row r="294" spans="1:19" s="9" customFormat="1" x14ac:dyDescent="0.25">
      <c r="A294" s="6"/>
      <c r="B294" s="524"/>
      <c r="C294" s="525"/>
      <c r="D294" s="525"/>
      <c r="E294" s="525"/>
      <c r="F294" s="525"/>
      <c r="G294" s="525"/>
      <c r="H294" s="525"/>
      <c r="I294" s="525"/>
      <c r="J294" s="525"/>
      <c r="K294" s="525"/>
      <c r="L294" s="526"/>
      <c r="M294" s="27"/>
    </row>
    <row r="295" spans="1:19" s="27" customFormat="1" x14ac:dyDescent="0.25">
      <c r="A295" s="61"/>
      <c r="B295" s="72"/>
      <c r="C295" s="73"/>
      <c r="D295" s="73"/>
      <c r="E295" s="73"/>
      <c r="F295" s="73"/>
      <c r="G295" s="73"/>
      <c r="H295" s="73"/>
      <c r="I295" s="73"/>
      <c r="J295" s="73"/>
      <c r="K295" s="73"/>
      <c r="L295" s="74"/>
      <c r="O295" s="8"/>
      <c r="P295" s="8"/>
      <c r="Q295" s="8"/>
      <c r="R295" s="8"/>
      <c r="S295" s="8"/>
    </row>
  </sheetData>
  <sheetProtection algorithmName="SHA-512" hashValue="1Ei//byJQ/GvRpOZ+P6EBi3bqHOfS8UYIa2ibe6Nk/jOHUBlJ4LDFmEX0lUuN1JBnr/b7d+b2EFtPI40PBRmyA==" saltValue="rDnPa1rhb6tG0mzbTHYbwg==" spinCount="100000" sheet="1" objects="1" scenarios="1" selectLockedCells="1"/>
  <mergeCells count="224">
    <mergeCell ref="B91:D91"/>
    <mergeCell ref="E91:F91"/>
    <mergeCell ref="G91:H91"/>
    <mergeCell ref="B92:D92"/>
    <mergeCell ref="E92:F92"/>
    <mergeCell ref="G92:H92"/>
    <mergeCell ref="B100:L100"/>
    <mergeCell ref="E125:F125"/>
    <mergeCell ref="E135:F135"/>
    <mergeCell ref="E134:F134"/>
    <mergeCell ref="B130:D130"/>
    <mergeCell ref="B131:D131"/>
    <mergeCell ref="B132:D132"/>
    <mergeCell ref="E196:F196"/>
    <mergeCell ref="B127:D127"/>
    <mergeCell ref="B128:D128"/>
    <mergeCell ref="E150:F151"/>
    <mergeCell ref="B103:L103"/>
    <mergeCell ref="E127:F127"/>
    <mergeCell ref="E137:L140"/>
    <mergeCell ref="B148:D149"/>
    <mergeCell ref="B187:F187"/>
    <mergeCell ref="B189:C189"/>
    <mergeCell ref="E189:L189"/>
    <mergeCell ref="B170:G171"/>
    <mergeCell ref="H170:K171"/>
    <mergeCell ref="B116:L116"/>
    <mergeCell ref="H163:K163"/>
    <mergeCell ref="B122:L122"/>
    <mergeCell ref="E126:F126"/>
    <mergeCell ref="B158:L158"/>
    <mergeCell ref="B165:L165"/>
    <mergeCell ref="E147:F147"/>
    <mergeCell ref="B153:D156"/>
    <mergeCell ref="E153:L156"/>
    <mergeCell ref="B160:L161"/>
    <mergeCell ref="B150:D151"/>
    <mergeCell ref="E148:F149"/>
    <mergeCell ref="B163:G163"/>
    <mergeCell ref="E128:F128"/>
    <mergeCell ref="E129:F129"/>
    <mergeCell ref="E130:F130"/>
    <mergeCell ref="E131:F131"/>
    <mergeCell ref="E132:F132"/>
    <mergeCell ref="E133:F133"/>
    <mergeCell ref="E152:F152"/>
    <mergeCell ref="B144:L144"/>
    <mergeCell ref="B129:D129"/>
    <mergeCell ref="B136:D136"/>
    <mergeCell ref="B146:D146"/>
    <mergeCell ref="B133:D133"/>
    <mergeCell ref="B134:D134"/>
    <mergeCell ref="B135:D135"/>
    <mergeCell ref="E136:F136"/>
    <mergeCell ref="E146:F146"/>
    <mergeCell ref="B15:L15"/>
    <mergeCell ref="G86:H86"/>
    <mergeCell ref="G59:L59"/>
    <mergeCell ref="E118:F118"/>
    <mergeCell ref="B118:D118"/>
    <mergeCell ref="B124:D124"/>
    <mergeCell ref="B125:D125"/>
    <mergeCell ref="B126:D126"/>
    <mergeCell ref="B285:L285"/>
    <mergeCell ref="B209:L209"/>
    <mergeCell ref="B222:L222"/>
    <mergeCell ref="B235:L235"/>
    <mergeCell ref="E250:F250"/>
    <mergeCell ref="B261:L261"/>
    <mergeCell ref="E263:F263"/>
    <mergeCell ref="B281:L281"/>
    <mergeCell ref="B224:L231"/>
    <mergeCell ref="B147:D147"/>
    <mergeCell ref="B152:D152"/>
    <mergeCell ref="B89:D89"/>
    <mergeCell ref="B90:D90"/>
    <mergeCell ref="E283:F283"/>
    <mergeCell ref="B175:L175"/>
    <mergeCell ref="B196:C196"/>
    <mergeCell ref="E26:G26"/>
    <mergeCell ref="E27:G27"/>
    <mergeCell ref="E28:G28"/>
    <mergeCell ref="B287:L294"/>
    <mergeCell ref="B267:L268"/>
    <mergeCell ref="B248:L248"/>
    <mergeCell ref="B250:C250"/>
    <mergeCell ref="B263:C263"/>
    <mergeCell ref="B283:C283"/>
    <mergeCell ref="B198:L205"/>
    <mergeCell ref="B237:L244"/>
    <mergeCell ref="B270:L277"/>
    <mergeCell ref="B211:L218"/>
    <mergeCell ref="B191:L191"/>
    <mergeCell ref="B207:L207"/>
    <mergeCell ref="B220:L220"/>
    <mergeCell ref="B233:L233"/>
    <mergeCell ref="B246:L246"/>
    <mergeCell ref="B253:L253"/>
    <mergeCell ref="B265:L265"/>
    <mergeCell ref="B279:L279"/>
    <mergeCell ref="E89:F89"/>
    <mergeCell ref="B252:L252"/>
    <mergeCell ref="B259:L259"/>
    <mergeCell ref="G89:H89"/>
    <mergeCell ref="G90:H90"/>
    <mergeCell ref="E90:F90"/>
    <mergeCell ref="B76:B77"/>
    <mergeCell ref="C76:F77"/>
    <mergeCell ref="B8:L8"/>
    <mergeCell ref="B9:L9"/>
    <mergeCell ref="B10:L10"/>
    <mergeCell ref="B68:B69"/>
    <mergeCell ref="B23:D25"/>
    <mergeCell ref="B44:D46"/>
    <mergeCell ref="B47:D49"/>
    <mergeCell ref="E23:G23"/>
    <mergeCell ref="L21:L22"/>
    <mergeCell ref="B12:L12"/>
    <mergeCell ref="B13:L13"/>
    <mergeCell ref="B57:L57"/>
    <mergeCell ref="E34:G34"/>
    <mergeCell ref="B35:D37"/>
    <mergeCell ref="E35:G35"/>
    <mergeCell ref="B26:D28"/>
    <mergeCell ref="B29:D31"/>
    <mergeCell ref="E24:G24"/>
    <mergeCell ref="E25:G25"/>
    <mergeCell ref="B4:L4"/>
    <mergeCell ref="B5:L5"/>
    <mergeCell ref="B6:L6"/>
    <mergeCell ref="E124:F124"/>
    <mergeCell ref="B86:D86"/>
    <mergeCell ref="B18:L19"/>
    <mergeCell ref="H21:H22"/>
    <mergeCell ref="I21:I22"/>
    <mergeCell ref="J21:J22"/>
    <mergeCell ref="K21:K22"/>
    <mergeCell ref="B60:B61"/>
    <mergeCell ref="C64:F65"/>
    <mergeCell ref="G64:L65"/>
    <mergeCell ref="C60:F61"/>
    <mergeCell ref="G60:L61"/>
    <mergeCell ref="B16:L16"/>
    <mergeCell ref="B55:L55"/>
    <mergeCell ref="B81:L81"/>
    <mergeCell ref="B101:L101"/>
    <mergeCell ref="B66:B67"/>
    <mergeCell ref="C66:F67"/>
    <mergeCell ref="G66:L67"/>
    <mergeCell ref="B64:B65"/>
    <mergeCell ref="C68:F69"/>
    <mergeCell ref="E29:G29"/>
    <mergeCell ref="E30:G30"/>
    <mergeCell ref="E31:G31"/>
    <mergeCell ref="B32:D34"/>
    <mergeCell ref="E32:G32"/>
    <mergeCell ref="E33:G33"/>
    <mergeCell ref="E36:G36"/>
    <mergeCell ref="E37:G37"/>
    <mergeCell ref="B38:D40"/>
    <mergeCell ref="E38:G38"/>
    <mergeCell ref="E39:G39"/>
    <mergeCell ref="E40:G40"/>
    <mergeCell ref="C74:F75"/>
    <mergeCell ref="G74:L75"/>
    <mergeCell ref="B41:D43"/>
    <mergeCell ref="E41:G41"/>
    <mergeCell ref="E42:G42"/>
    <mergeCell ref="E43:G43"/>
    <mergeCell ref="B50:G52"/>
    <mergeCell ref="E44:G44"/>
    <mergeCell ref="E45:G45"/>
    <mergeCell ref="E46:G46"/>
    <mergeCell ref="E47:G47"/>
    <mergeCell ref="E48:G48"/>
    <mergeCell ref="E49:G49"/>
    <mergeCell ref="E257:L257"/>
    <mergeCell ref="B173:L173"/>
    <mergeCell ref="B177:G178"/>
    <mergeCell ref="H177:K178"/>
    <mergeCell ref="B179:G180"/>
    <mergeCell ref="H179:K180"/>
    <mergeCell ref="B181:G182"/>
    <mergeCell ref="H181:K182"/>
    <mergeCell ref="B93:D93"/>
    <mergeCell ref="E93:F93"/>
    <mergeCell ref="G93:H93"/>
    <mergeCell ref="B94:D97"/>
    <mergeCell ref="E94:L97"/>
    <mergeCell ref="B105:L112"/>
    <mergeCell ref="B137:D140"/>
    <mergeCell ref="B167:L168"/>
    <mergeCell ref="B193:L194"/>
    <mergeCell ref="B185:L185"/>
    <mergeCell ref="B255:F255"/>
    <mergeCell ref="B257:C257"/>
    <mergeCell ref="B184:L184"/>
    <mergeCell ref="B114:L114"/>
    <mergeCell ref="B120:L120"/>
    <mergeCell ref="B142:L142"/>
    <mergeCell ref="E88:F88"/>
    <mergeCell ref="G88:H88"/>
    <mergeCell ref="B88:D88"/>
    <mergeCell ref="C59:F59"/>
    <mergeCell ref="G68:L69"/>
    <mergeCell ref="B70:B71"/>
    <mergeCell ref="C70:F71"/>
    <mergeCell ref="G70:L71"/>
    <mergeCell ref="B72:B73"/>
    <mergeCell ref="E87:F87"/>
    <mergeCell ref="B87:D87"/>
    <mergeCell ref="B62:B63"/>
    <mergeCell ref="C62:F63"/>
    <mergeCell ref="G62:L63"/>
    <mergeCell ref="B78:B79"/>
    <mergeCell ref="C78:F79"/>
    <mergeCell ref="G78:L79"/>
    <mergeCell ref="B83:L84"/>
    <mergeCell ref="G76:L77"/>
    <mergeCell ref="E86:F86"/>
    <mergeCell ref="G87:H87"/>
    <mergeCell ref="C72:F73"/>
    <mergeCell ref="G72:L73"/>
    <mergeCell ref="B74:B75"/>
  </mergeCells>
  <dataValidations count="6">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B287 B214:B215 B273:B274 B289:B290 B227:B228 B239:B240 B105:B107 B198 B211 B224 B237 B270 B50 B201:B202" xr:uid="{730C0B11-10B9-4DD2-B56F-0CFBA0976A3A}">
      <formula1>1000</formula1>
    </dataValidation>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E283:F283" xr:uid="{4602BE15-5A69-4D12-8AC3-246829F98249}">
      <formula1>1000</formula1>
    </dataValidation>
    <dataValidation type="list" operator="lessThanOrEqual" allowBlank="1" error="Maximum length reached. Please use the AddPub tab to add further info./La limite maximale de caractères est atteinte. SVP utiliser l'onglet AddPub pour ajouter plus d'information." prompt="1000 character limit/limite de 1000 caractères" sqref="E150 E148" xr:uid="{F13BD6EE-D99E-4B7A-8950-67CA5621B258}">
      <formula1>"X"</formula1>
    </dataValidation>
    <dataValidation type="list" operator="lessThanOrEqual" allowBlank="1" showErrorMessage="1" prompt="1000 character limit/limite de 1000 caractères" sqref="E87:H93" xr:uid="{E8E450E9-3AF8-4797-AF7C-A7504B0E0D6A}">
      <formula1>"X"</formula1>
    </dataValidation>
    <dataValidation type="list" allowBlank="1" showInputMessage="1" showErrorMessage="1" sqref="E124:F136 E146:F147 E152:F152" xr:uid="{7D716C9D-8388-406B-96ED-1865DA7E0FC9}">
      <formula1>"X"</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H23:L24 H26:L27 H29:L30 H32:L33 H35:L36 H44:L45 H47:L48 E250:F250 E263:F263 E196:F196 H38:L39 H41:L42" xr:uid="{3C62CADA-C63C-48B8-A394-ABA4B955018B}">
      <formula1>0</formula1>
    </dataValidation>
  </dataValidations>
  <printOptions horizontalCentered="1"/>
  <pageMargins left="0.25" right="0.25" top="0.75" bottom="0.75" header="0.3" footer="0.3"/>
  <pageSetup scale="62" fitToHeight="0" orientation="portrait" r:id="rId1"/>
  <headerFooter>
    <oddFooter>&amp;L&amp;A</oddFooter>
  </headerFooter>
  <rowBreaks count="5" manualBreakCount="5">
    <brk id="54" max="11" man="1"/>
    <brk id="112" max="11" man="1"/>
    <brk id="164" max="11" man="1"/>
    <brk id="219" max="11" man="1"/>
    <brk id="278" max="11" man="1"/>
  </row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AD4E2EE-DF4A-4586-92E8-E9184DE1E672}">
          <x14:formula1>
            <xm:f>Variables!$D$81:$D$84</xm:f>
          </x14:formula1>
          <xm:sqref>E118:F118</xm:sqref>
        </x14:dataValidation>
        <x14:dataValidation type="list" operator="lessThanOrEqual" allowBlank="1" error="Maximum length reached. Please use the AddPub tab to add further info./La limite maximale de caractères est atteinte. SVP utiliser l'onglet AddPub pour ajouter plus d'information." prompt="1000 character limit/limite de 1000 caractères" xr:uid="{6827D0B2-1EFB-420A-BFE4-2E50B19EB04F}">
          <x14:formula1>
            <xm:f>Variables!$D$40:$D$41</xm:f>
          </x14:formula1>
          <xm:sqref>D189 D257</xm:sqref>
        </x14:dataValidation>
        <x14:dataValidation type="list" operator="lessThanOrEqual" allowBlank="1" error="Maximum length reached. Please use the AddPub tab to add further info./La limite maximale de caractères est atteinte. SVP utiliser l'onglet AddPub pour ajouter plus d'information." prompt="1000 character limit/limite de 1000 caractères" xr:uid="{B12BF921-6107-48A2-98AF-82209D3AEA5F}">
          <x14:formula1>
            <xm:f>Variables!$D$46:$D$49</xm:f>
          </x14:formula1>
          <xm:sqref>H163</xm:sqref>
        </x14:dataValidation>
        <x14:dataValidation type="list" operator="lessThanOrEqual" allowBlank="1" showErrorMessage="1" prompt="1000 character limit/limite de 1000 caractères" xr:uid="{D4B0EF86-3196-4A24-A120-610E45693DB6}">
          <x14:formula1>
            <xm:f>Variables!$D$91:$D$97</xm:f>
          </x14:formula1>
          <xm:sqref>H170</xm:sqref>
        </x14:dataValidation>
        <x14:dataValidation type="list" operator="lessThanOrEqual" allowBlank="1" showErrorMessage="1" prompt="1000 character limit/limite de 1000 caractères" xr:uid="{E73C0568-8B5F-4FDF-A3C0-BBA3D39D7741}">
          <x14:formula1>
            <xm:f>Variables!$D$30:$D$35</xm:f>
          </x14:formula1>
          <xm:sqref>H177:K178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8CA61-0CAA-493F-8F0A-434E97206751}">
  <sheetPr codeName="Sheet7">
    <tabColor rgb="FF92D050"/>
    <pageSetUpPr fitToPage="1"/>
  </sheetPr>
  <dimension ref="A1:P63"/>
  <sheetViews>
    <sheetView showGridLines="0" zoomScaleNormal="100" workbookViewId="0"/>
  </sheetViews>
  <sheetFormatPr defaultColWidth="9.42578125" defaultRowHeight="14.25" x14ac:dyDescent="0.25"/>
  <cols>
    <col min="1" max="1" width="1.5703125" style="6" customWidth="1"/>
    <col min="2" max="12" width="14.5703125" style="5" customWidth="1"/>
    <col min="13" max="13" width="14.5703125" style="7" customWidth="1"/>
    <col min="14" max="14" width="14.5703125" style="8" customWidth="1"/>
    <col min="15" max="16" width="14.5703125" style="8" hidden="1" customWidth="1"/>
    <col min="17" max="17" width="9.42578125" style="8" customWidth="1"/>
    <col min="18" max="16384" width="9.42578125" style="8"/>
  </cols>
  <sheetData>
    <row r="1" spans="1:16" x14ac:dyDescent="0.25">
      <c r="O1" s="8" t="s">
        <v>418</v>
      </c>
      <c r="P1" s="8" t="s">
        <v>418</v>
      </c>
    </row>
    <row r="2" spans="1:16" x14ac:dyDescent="0.25">
      <c r="B2" s="10" t="str">
        <f>Pro!B2</f>
        <v>PROTÉGÉ</v>
      </c>
      <c r="C2" s="10"/>
      <c r="O2" s="9" t="s">
        <v>149</v>
      </c>
      <c r="P2" s="9" t="s">
        <v>157</v>
      </c>
    </row>
    <row r="3" spans="1:16" x14ac:dyDescent="0.25">
      <c r="B3" s="12"/>
      <c r="C3" s="12"/>
      <c r="O3" s="2"/>
      <c r="P3" s="2"/>
    </row>
    <row r="4" spans="1:16" s="2" customFormat="1" x14ac:dyDescent="0.25">
      <c r="A4" s="1"/>
      <c r="B4" s="479" t="str">
        <f>Info!B4</f>
        <v>QUESTIONNAIRE À L’INTENTION DES ACHETEURS</v>
      </c>
      <c r="C4" s="354"/>
      <c r="D4" s="354"/>
      <c r="E4" s="354"/>
      <c r="F4" s="354"/>
      <c r="G4" s="354"/>
      <c r="H4" s="354"/>
      <c r="I4" s="354"/>
      <c r="J4" s="354"/>
      <c r="K4" s="354"/>
      <c r="L4" s="355"/>
      <c r="M4" s="22"/>
      <c r="N4" s="22"/>
      <c r="O4" s="20"/>
      <c r="P4" s="20"/>
    </row>
    <row r="5" spans="1:16" s="2" customFormat="1" x14ac:dyDescent="0.25">
      <c r="A5" s="1"/>
      <c r="B5" s="550" t="str">
        <f>Info!B5</f>
        <v>NQ-2026-006</v>
      </c>
      <c r="C5" s="360"/>
      <c r="D5" s="360"/>
      <c r="E5" s="360"/>
      <c r="F5" s="360"/>
      <c r="G5" s="360"/>
      <c r="H5" s="360"/>
      <c r="I5" s="360"/>
      <c r="J5" s="360"/>
      <c r="K5" s="360"/>
      <c r="L5" s="361"/>
      <c r="M5" s="22"/>
      <c r="N5" s="22"/>
      <c r="O5" s="20"/>
      <c r="P5" s="20"/>
    </row>
    <row r="6" spans="1:16" s="4" customFormat="1" x14ac:dyDescent="0.25">
      <c r="A6" s="1"/>
      <c r="B6" s="362" t="str">
        <f>Info!B6</f>
        <v>GLUTEN DE BLÉ II</v>
      </c>
      <c r="C6" s="486"/>
      <c r="D6" s="486"/>
      <c r="E6" s="486"/>
      <c r="F6" s="486"/>
      <c r="G6" s="486"/>
      <c r="H6" s="486"/>
      <c r="I6" s="486"/>
      <c r="J6" s="486"/>
      <c r="K6" s="486"/>
      <c r="L6" s="487"/>
      <c r="M6" s="20"/>
      <c r="N6" s="20"/>
      <c r="O6" s="16"/>
      <c r="P6" s="16"/>
    </row>
    <row r="7" spans="1:16" s="4" customFormat="1" x14ac:dyDescent="0.25">
      <c r="A7" s="1"/>
      <c r="B7" s="15"/>
      <c r="C7" s="15"/>
      <c r="D7" s="3"/>
      <c r="E7" s="3"/>
      <c r="F7" s="3"/>
      <c r="G7" s="3"/>
      <c r="H7" s="3"/>
      <c r="I7" s="3"/>
      <c r="J7" s="3"/>
      <c r="K7" s="3"/>
      <c r="L7" s="3"/>
      <c r="O7" s="16"/>
      <c r="P7" s="16"/>
    </row>
    <row r="8" spans="1:16" x14ac:dyDescent="0.25">
      <c r="B8" s="338" t="str">
        <f>UPPER(IF(Intro!$G$21="English",O8,P8))</f>
        <v>COMMENTAIRES PROTÉGÉS</v>
      </c>
      <c r="C8" s="339"/>
      <c r="D8" s="339"/>
      <c r="E8" s="339"/>
      <c r="F8" s="339"/>
      <c r="G8" s="339"/>
      <c r="H8" s="339"/>
      <c r="I8" s="339"/>
      <c r="J8" s="339"/>
      <c r="K8" s="339"/>
      <c r="L8" s="340"/>
      <c r="M8" s="8"/>
      <c r="O8" s="8" t="s">
        <v>138</v>
      </c>
      <c r="P8" s="8" t="s">
        <v>285</v>
      </c>
    </row>
    <row r="9" spans="1:16" x14ac:dyDescent="0.25">
      <c r="B9" s="17"/>
      <c r="C9" s="23"/>
      <c r="D9" s="24"/>
      <c r="E9" s="24"/>
      <c r="F9" s="24"/>
      <c r="G9" s="24"/>
      <c r="H9" s="24"/>
      <c r="I9" s="24"/>
      <c r="J9" s="24"/>
      <c r="K9" s="24"/>
      <c r="L9" s="18"/>
      <c r="M9" s="8"/>
    </row>
    <row r="10" spans="1:16" x14ac:dyDescent="0.25">
      <c r="B10" s="332" t="str">
        <f>IF(Intro!$G$21="English",O10,P10)</f>
        <v>Si votre entreprise désire ajouter des commentaires concernant vos réponses, vous les inscrivez ici. Indiquez à quelle question se rapportent vos commentaires.</v>
      </c>
      <c r="C10" s="333"/>
      <c r="D10" s="333"/>
      <c r="E10" s="333"/>
      <c r="F10" s="333"/>
      <c r="G10" s="333"/>
      <c r="H10" s="333"/>
      <c r="I10" s="333"/>
      <c r="J10" s="333"/>
      <c r="K10" s="333"/>
      <c r="L10" s="334"/>
      <c r="M10" s="8"/>
      <c r="O10" s="19" t="s">
        <v>132</v>
      </c>
      <c r="P10" s="8" t="s">
        <v>275</v>
      </c>
    </row>
    <row r="11" spans="1:16" x14ac:dyDescent="0.25">
      <c r="B11" s="48"/>
      <c r="C11" s="23"/>
      <c r="D11" s="24"/>
      <c r="E11" s="24"/>
      <c r="F11" s="24"/>
      <c r="G11" s="24"/>
      <c r="H11" s="24"/>
      <c r="I11" s="24"/>
      <c r="J11" s="24"/>
      <c r="K11" s="24"/>
      <c r="L11" s="18"/>
      <c r="M11" s="8"/>
      <c r="O11" s="112" t="s">
        <v>414</v>
      </c>
      <c r="P11" s="112" t="s">
        <v>415</v>
      </c>
    </row>
    <row r="12" spans="1:16" ht="28.5" x14ac:dyDescent="0.25">
      <c r="A12" s="6" t="s">
        <v>454</v>
      </c>
      <c r="B12" s="48"/>
      <c r="C12" s="93" t="str">
        <f>IF(Intro!$G$21="English",O11,P11)</f>
        <v>Onglet et question</v>
      </c>
      <c r="D12" s="585" t="str">
        <f>IF(Intro!$G$21="English",O12,P12)</f>
        <v>Commentaires</v>
      </c>
      <c r="E12" s="586"/>
      <c r="F12" s="586"/>
      <c r="G12" s="586"/>
      <c r="H12" s="586"/>
      <c r="I12" s="586"/>
      <c r="J12" s="586"/>
      <c r="K12" s="586"/>
      <c r="L12" s="587"/>
      <c r="M12" s="8"/>
      <c r="O12" s="19" t="s">
        <v>177</v>
      </c>
      <c r="P12" s="8" t="s">
        <v>178</v>
      </c>
    </row>
    <row r="13" spans="1:16" x14ac:dyDescent="0.25">
      <c r="B13" s="570" t="str">
        <f>IF(Intro!$G$21="English",O13,P13)</f>
        <v>Commentaire 1</v>
      </c>
      <c r="C13" s="573"/>
      <c r="D13" s="576"/>
      <c r="E13" s="577"/>
      <c r="F13" s="577"/>
      <c r="G13" s="577"/>
      <c r="H13" s="577"/>
      <c r="I13" s="577"/>
      <c r="J13" s="577"/>
      <c r="K13" s="577"/>
      <c r="L13" s="578"/>
      <c r="M13" s="8"/>
      <c r="O13" s="19" t="s">
        <v>179</v>
      </c>
      <c r="P13" s="8" t="s">
        <v>180</v>
      </c>
    </row>
    <row r="14" spans="1:16" x14ac:dyDescent="0.25">
      <c r="B14" s="571"/>
      <c r="C14" s="574"/>
      <c r="D14" s="579"/>
      <c r="E14" s="580"/>
      <c r="F14" s="580"/>
      <c r="G14" s="580"/>
      <c r="H14" s="580"/>
      <c r="I14" s="580"/>
      <c r="J14" s="580"/>
      <c r="K14" s="580"/>
      <c r="L14" s="581"/>
      <c r="M14" s="8"/>
      <c r="O14" s="19"/>
    </row>
    <row r="15" spans="1:16" x14ac:dyDescent="0.25">
      <c r="B15" s="571"/>
      <c r="C15" s="574"/>
      <c r="D15" s="579"/>
      <c r="E15" s="580"/>
      <c r="F15" s="580"/>
      <c r="G15" s="580"/>
      <c r="H15" s="580"/>
      <c r="I15" s="580"/>
      <c r="J15" s="580"/>
      <c r="K15" s="580"/>
      <c r="L15" s="581"/>
      <c r="M15" s="8"/>
      <c r="O15" s="19"/>
    </row>
    <row r="16" spans="1:16" x14ac:dyDescent="0.25">
      <c r="B16" s="571"/>
      <c r="C16" s="574"/>
      <c r="D16" s="579"/>
      <c r="E16" s="580"/>
      <c r="F16" s="580"/>
      <c r="G16" s="580"/>
      <c r="H16" s="580"/>
      <c r="I16" s="580"/>
      <c r="J16" s="580"/>
      <c r="K16" s="580"/>
      <c r="L16" s="581"/>
      <c r="M16" s="8"/>
      <c r="O16" s="19"/>
    </row>
    <row r="17" spans="2:16" x14ac:dyDescent="0.25">
      <c r="B17" s="571"/>
      <c r="C17" s="574"/>
      <c r="D17" s="579"/>
      <c r="E17" s="580"/>
      <c r="F17" s="580"/>
      <c r="G17" s="580"/>
      <c r="H17" s="580"/>
      <c r="I17" s="580"/>
      <c r="J17" s="580"/>
      <c r="K17" s="580"/>
      <c r="L17" s="581"/>
      <c r="M17" s="8"/>
      <c r="O17" s="19"/>
    </row>
    <row r="18" spans="2:16" x14ac:dyDescent="0.25">
      <c r="B18" s="571"/>
      <c r="C18" s="574"/>
      <c r="D18" s="579"/>
      <c r="E18" s="580"/>
      <c r="F18" s="580"/>
      <c r="G18" s="580"/>
      <c r="H18" s="580"/>
      <c r="I18" s="580"/>
      <c r="J18" s="580"/>
      <c r="K18" s="580"/>
      <c r="L18" s="581"/>
      <c r="M18" s="8"/>
      <c r="O18" s="19"/>
    </row>
    <row r="19" spans="2:16" x14ac:dyDescent="0.25">
      <c r="B19" s="571"/>
      <c r="C19" s="574"/>
      <c r="D19" s="579"/>
      <c r="E19" s="580"/>
      <c r="F19" s="580"/>
      <c r="G19" s="580"/>
      <c r="H19" s="580"/>
      <c r="I19" s="580"/>
      <c r="J19" s="580"/>
      <c r="K19" s="580"/>
      <c r="L19" s="581"/>
      <c r="M19" s="8"/>
      <c r="O19" s="19"/>
    </row>
    <row r="20" spans="2:16" x14ac:dyDescent="0.25">
      <c r="B20" s="571"/>
      <c r="C20" s="574"/>
      <c r="D20" s="579"/>
      <c r="E20" s="580"/>
      <c r="F20" s="580"/>
      <c r="G20" s="580"/>
      <c r="H20" s="580"/>
      <c r="I20" s="580"/>
      <c r="J20" s="580"/>
      <c r="K20" s="580"/>
      <c r="L20" s="581"/>
      <c r="M20" s="8"/>
      <c r="O20" s="19"/>
    </row>
    <row r="21" spans="2:16" x14ac:dyDescent="0.25">
      <c r="B21" s="571"/>
      <c r="C21" s="574"/>
      <c r="D21" s="579"/>
      <c r="E21" s="580"/>
      <c r="F21" s="580"/>
      <c r="G21" s="580"/>
      <c r="H21" s="580"/>
      <c r="I21" s="580"/>
      <c r="J21" s="580"/>
      <c r="K21" s="580"/>
      <c r="L21" s="581"/>
      <c r="M21" s="8"/>
      <c r="O21" s="19"/>
    </row>
    <row r="22" spans="2:16" x14ac:dyDescent="0.25">
      <c r="B22" s="572"/>
      <c r="C22" s="575"/>
      <c r="D22" s="582"/>
      <c r="E22" s="583"/>
      <c r="F22" s="583"/>
      <c r="G22" s="583"/>
      <c r="H22" s="583"/>
      <c r="I22" s="583"/>
      <c r="J22" s="583"/>
      <c r="K22" s="583"/>
      <c r="L22" s="584"/>
      <c r="M22" s="8"/>
      <c r="O22" s="19"/>
    </row>
    <row r="23" spans="2:16" x14ac:dyDescent="0.25">
      <c r="B23" s="570" t="str">
        <f>IF(Intro!$G$21="English",O23,P23)</f>
        <v>Commentaire 2</v>
      </c>
      <c r="C23" s="573"/>
      <c r="D23" s="576"/>
      <c r="E23" s="577"/>
      <c r="F23" s="577"/>
      <c r="G23" s="577"/>
      <c r="H23" s="577"/>
      <c r="I23" s="577"/>
      <c r="J23" s="577"/>
      <c r="K23" s="577"/>
      <c r="L23" s="578"/>
      <c r="M23" s="8"/>
      <c r="O23" s="19" t="s">
        <v>181</v>
      </c>
      <c r="P23" s="8" t="s">
        <v>182</v>
      </c>
    </row>
    <row r="24" spans="2:16" x14ac:dyDescent="0.25">
      <c r="B24" s="571"/>
      <c r="C24" s="574"/>
      <c r="D24" s="579"/>
      <c r="E24" s="580"/>
      <c r="F24" s="580"/>
      <c r="G24" s="580"/>
      <c r="H24" s="580"/>
      <c r="I24" s="580"/>
      <c r="J24" s="580"/>
      <c r="K24" s="580"/>
      <c r="L24" s="581"/>
      <c r="M24" s="8"/>
    </row>
    <row r="25" spans="2:16" x14ac:dyDescent="0.25">
      <c r="B25" s="571"/>
      <c r="C25" s="574"/>
      <c r="D25" s="579"/>
      <c r="E25" s="580"/>
      <c r="F25" s="580"/>
      <c r="G25" s="580"/>
      <c r="H25" s="580"/>
      <c r="I25" s="580"/>
      <c r="J25" s="580"/>
      <c r="K25" s="580"/>
      <c r="L25" s="581"/>
      <c r="M25" s="8"/>
      <c r="O25" s="19"/>
    </row>
    <row r="26" spans="2:16" x14ac:dyDescent="0.25">
      <c r="B26" s="571"/>
      <c r="C26" s="574"/>
      <c r="D26" s="579"/>
      <c r="E26" s="580"/>
      <c r="F26" s="580"/>
      <c r="G26" s="580"/>
      <c r="H26" s="580"/>
      <c r="I26" s="580"/>
      <c r="J26" s="580"/>
      <c r="K26" s="580"/>
      <c r="L26" s="581"/>
      <c r="M26" s="8"/>
      <c r="O26" s="19"/>
    </row>
    <row r="27" spans="2:16" x14ac:dyDescent="0.25">
      <c r="B27" s="571"/>
      <c r="C27" s="574"/>
      <c r="D27" s="579"/>
      <c r="E27" s="580"/>
      <c r="F27" s="580"/>
      <c r="G27" s="580"/>
      <c r="H27" s="580"/>
      <c r="I27" s="580"/>
      <c r="J27" s="580"/>
      <c r="K27" s="580"/>
      <c r="L27" s="581"/>
      <c r="M27" s="8"/>
    </row>
    <row r="28" spans="2:16" x14ac:dyDescent="0.25">
      <c r="B28" s="571"/>
      <c r="C28" s="574"/>
      <c r="D28" s="579"/>
      <c r="E28" s="580"/>
      <c r="F28" s="580"/>
      <c r="G28" s="580"/>
      <c r="H28" s="580"/>
      <c r="I28" s="580"/>
      <c r="J28" s="580"/>
      <c r="K28" s="580"/>
      <c r="L28" s="581"/>
      <c r="M28" s="8"/>
    </row>
    <row r="29" spans="2:16" x14ac:dyDescent="0.25">
      <c r="B29" s="571"/>
      <c r="C29" s="574"/>
      <c r="D29" s="579"/>
      <c r="E29" s="580"/>
      <c r="F29" s="580"/>
      <c r="G29" s="580"/>
      <c r="H29" s="580"/>
      <c r="I29" s="580"/>
      <c r="J29" s="580"/>
      <c r="K29" s="580"/>
      <c r="L29" s="581"/>
      <c r="M29" s="8"/>
      <c r="O29" s="19"/>
    </row>
    <row r="30" spans="2:16" x14ac:dyDescent="0.25">
      <c r="B30" s="571"/>
      <c r="C30" s="574"/>
      <c r="D30" s="579"/>
      <c r="E30" s="580"/>
      <c r="F30" s="580"/>
      <c r="G30" s="580"/>
      <c r="H30" s="580"/>
      <c r="I30" s="580"/>
      <c r="J30" s="580"/>
      <c r="K30" s="580"/>
      <c r="L30" s="581"/>
      <c r="M30" s="8"/>
      <c r="O30" s="19"/>
    </row>
    <row r="31" spans="2:16" x14ac:dyDescent="0.25">
      <c r="B31" s="571"/>
      <c r="C31" s="574"/>
      <c r="D31" s="579"/>
      <c r="E31" s="580"/>
      <c r="F31" s="580"/>
      <c r="G31" s="580"/>
      <c r="H31" s="580"/>
      <c r="I31" s="580"/>
      <c r="J31" s="580"/>
      <c r="K31" s="580"/>
      <c r="L31" s="581"/>
      <c r="M31" s="8"/>
      <c r="O31" s="19"/>
    </row>
    <row r="32" spans="2:16" x14ac:dyDescent="0.25">
      <c r="B32" s="572"/>
      <c r="C32" s="575"/>
      <c r="D32" s="582"/>
      <c r="E32" s="583"/>
      <c r="F32" s="583"/>
      <c r="G32" s="583"/>
      <c r="H32" s="583"/>
      <c r="I32" s="583"/>
      <c r="J32" s="583"/>
      <c r="K32" s="583"/>
      <c r="L32" s="584"/>
      <c r="M32" s="8"/>
      <c r="O32" s="19"/>
    </row>
    <row r="33" spans="2:16" x14ac:dyDescent="0.25">
      <c r="B33" s="570" t="str">
        <f>IF(Intro!$G$21="English",O33,P33)</f>
        <v>Commentaire 3</v>
      </c>
      <c r="C33" s="573"/>
      <c r="D33" s="576"/>
      <c r="E33" s="577"/>
      <c r="F33" s="577"/>
      <c r="G33" s="577"/>
      <c r="H33" s="577"/>
      <c r="I33" s="577"/>
      <c r="J33" s="577"/>
      <c r="K33" s="577"/>
      <c r="L33" s="578"/>
      <c r="M33" s="8"/>
      <c r="O33" s="19" t="s">
        <v>183</v>
      </c>
      <c r="P33" s="8" t="s">
        <v>184</v>
      </c>
    </row>
    <row r="34" spans="2:16" x14ac:dyDescent="0.25">
      <c r="B34" s="571"/>
      <c r="C34" s="574"/>
      <c r="D34" s="579"/>
      <c r="E34" s="580"/>
      <c r="F34" s="580"/>
      <c r="G34" s="580"/>
      <c r="H34" s="580"/>
      <c r="I34" s="580"/>
      <c r="J34" s="580"/>
      <c r="K34" s="580"/>
      <c r="L34" s="581"/>
      <c r="M34" s="8"/>
      <c r="O34" s="19"/>
    </row>
    <row r="35" spans="2:16" x14ac:dyDescent="0.25">
      <c r="B35" s="571"/>
      <c r="C35" s="574"/>
      <c r="D35" s="579"/>
      <c r="E35" s="580"/>
      <c r="F35" s="580"/>
      <c r="G35" s="580"/>
      <c r="H35" s="580"/>
      <c r="I35" s="580"/>
      <c r="J35" s="580"/>
      <c r="K35" s="580"/>
      <c r="L35" s="581"/>
      <c r="M35" s="8"/>
      <c r="O35" s="19"/>
    </row>
    <row r="36" spans="2:16" x14ac:dyDescent="0.25">
      <c r="B36" s="571"/>
      <c r="C36" s="574"/>
      <c r="D36" s="579"/>
      <c r="E36" s="580"/>
      <c r="F36" s="580"/>
      <c r="G36" s="580"/>
      <c r="H36" s="580"/>
      <c r="I36" s="580"/>
      <c r="J36" s="580"/>
      <c r="K36" s="580"/>
      <c r="L36" s="581"/>
      <c r="M36" s="8"/>
      <c r="O36" s="19"/>
    </row>
    <row r="37" spans="2:16" x14ac:dyDescent="0.25">
      <c r="B37" s="571"/>
      <c r="C37" s="574"/>
      <c r="D37" s="579"/>
      <c r="E37" s="580"/>
      <c r="F37" s="580"/>
      <c r="G37" s="580"/>
      <c r="H37" s="580"/>
      <c r="I37" s="580"/>
      <c r="J37" s="580"/>
      <c r="K37" s="580"/>
      <c r="L37" s="581"/>
      <c r="M37" s="8"/>
      <c r="O37" s="19"/>
    </row>
    <row r="38" spans="2:16" x14ac:dyDescent="0.25">
      <c r="B38" s="571"/>
      <c r="C38" s="574"/>
      <c r="D38" s="579"/>
      <c r="E38" s="580"/>
      <c r="F38" s="580"/>
      <c r="G38" s="580"/>
      <c r="H38" s="580"/>
      <c r="I38" s="580"/>
      <c r="J38" s="580"/>
      <c r="K38" s="580"/>
      <c r="L38" s="581"/>
      <c r="M38" s="8"/>
      <c r="O38" s="19"/>
    </row>
    <row r="39" spans="2:16" x14ac:dyDescent="0.25">
      <c r="B39" s="571"/>
      <c r="C39" s="574"/>
      <c r="D39" s="579"/>
      <c r="E39" s="580"/>
      <c r="F39" s="580"/>
      <c r="G39" s="580"/>
      <c r="H39" s="580"/>
      <c r="I39" s="580"/>
      <c r="J39" s="580"/>
      <c r="K39" s="580"/>
      <c r="L39" s="581"/>
      <c r="M39" s="8"/>
      <c r="O39" s="19"/>
    </row>
    <row r="40" spans="2:16" x14ac:dyDescent="0.25">
      <c r="B40" s="571"/>
      <c r="C40" s="574"/>
      <c r="D40" s="579"/>
      <c r="E40" s="580"/>
      <c r="F40" s="580"/>
      <c r="G40" s="580"/>
      <c r="H40" s="580"/>
      <c r="I40" s="580"/>
      <c r="J40" s="580"/>
      <c r="K40" s="580"/>
      <c r="L40" s="581"/>
      <c r="M40" s="8"/>
      <c r="O40" s="19"/>
    </row>
    <row r="41" spans="2:16" x14ac:dyDescent="0.25">
      <c r="B41" s="571"/>
      <c r="C41" s="574"/>
      <c r="D41" s="579"/>
      <c r="E41" s="580"/>
      <c r="F41" s="580"/>
      <c r="G41" s="580"/>
      <c r="H41" s="580"/>
      <c r="I41" s="580"/>
      <c r="J41" s="580"/>
      <c r="K41" s="580"/>
      <c r="L41" s="581"/>
      <c r="M41" s="8"/>
      <c r="O41" s="19"/>
    </row>
    <row r="42" spans="2:16" x14ac:dyDescent="0.25">
      <c r="B42" s="572"/>
      <c r="C42" s="575"/>
      <c r="D42" s="582"/>
      <c r="E42" s="583"/>
      <c r="F42" s="583"/>
      <c r="G42" s="583"/>
      <c r="H42" s="583"/>
      <c r="I42" s="583"/>
      <c r="J42" s="583"/>
      <c r="K42" s="583"/>
      <c r="L42" s="584"/>
      <c r="M42" s="8"/>
      <c r="O42" s="19"/>
    </row>
    <row r="43" spans="2:16" x14ac:dyDescent="0.25">
      <c r="B43" s="570" t="str">
        <f>IF(Intro!$G$21="English",O43,P43)</f>
        <v>Commentaire 4</v>
      </c>
      <c r="C43" s="573"/>
      <c r="D43" s="576"/>
      <c r="E43" s="577"/>
      <c r="F43" s="577"/>
      <c r="G43" s="577"/>
      <c r="H43" s="577"/>
      <c r="I43" s="577"/>
      <c r="J43" s="577"/>
      <c r="K43" s="577"/>
      <c r="L43" s="578"/>
      <c r="M43" s="8"/>
      <c r="O43" s="19" t="s">
        <v>185</v>
      </c>
      <c r="P43" s="8" t="s">
        <v>186</v>
      </c>
    </row>
    <row r="44" spans="2:16" x14ac:dyDescent="0.25">
      <c r="B44" s="571"/>
      <c r="C44" s="574"/>
      <c r="D44" s="579"/>
      <c r="E44" s="580"/>
      <c r="F44" s="580"/>
      <c r="G44" s="580"/>
      <c r="H44" s="580"/>
      <c r="I44" s="580"/>
      <c r="J44" s="580"/>
      <c r="K44" s="580"/>
      <c r="L44" s="581"/>
      <c r="M44" s="8"/>
      <c r="O44" s="19"/>
    </row>
    <row r="45" spans="2:16" x14ac:dyDescent="0.25">
      <c r="B45" s="571"/>
      <c r="C45" s="574"/>
      <c r="D45" s="579"/>
      <c r="E45" s="580"/>
      <c r="F45" s="580"/>
      <c r="G45" s="580"/>
      <c r="H45" s="580"/>
      <c r="I45" s="580"/>
      <c r="J45" s="580"/>
      <c r="K45" s="580"/>
      <c r="L45" s="581"/>
      <c r="M45" s="8"/>
      <c r="O45" s="19"/>
    </row>
    <row r="46" spans="2:16" x14ac:dyDescent="0.25">
      <c r="B46" s="571"/>
      <c r="C46" s="574"/>
      <c r="D46" s="579"/>
      <c r="E46" s="580"/>
      <c r="F46" s="580"/>
      <c r="G46" s="580"/>
      <c r="H46" s="580"/>
      <c r="I46" s="580"/>
      <c r="J46" s="580"/>
      <c r="K46" s="580"/>
      <c r="L46" s="581"/>
      <c r="M46" s="8"/>
      <c r="O46" s="19"/>
    </row>
    <row r="47" spans="2:16" x14ac:dyDescent="0.25">
      <c r="B47" s="571"/>
      <c r="C47" s="574"/>
      <c r="D47" s="579"/>
      <c r="E47" s="580"/>
      <c r="F47" s="580"/>
      <c r="G47" s="580"/>
      <c r="H47" s="580"/>
      <c r="I47" s="580"/>
      <c r="J47" s="580"/>
      <c r="K47" s="580"/>
      <c r="L47" s="581"/>
      <c r="M47" s="8"/>
      <c r="O47" s="19"/>
    </row>
    <row r="48" spans="2:16" x14ac:dyDescent="0.25">
      <c r="B48" s="571"/>
      <c r="C48" s="574"/>
      <c r="D48" s="579"/>
      <c r="E48" s="580"/>
      <c r="F48" s="580"/>
      <c r="G48" s="580"/>
      <c r="H48" s="580"/>
      <c r="I48" s="580"/>
      <c r="J48" s="580"/>
      <c r="K48" s="580"/>
      <c r="L48" s="581"/>
      <c r="M48" s="8"/>
      <c r="O48" s="19"/>
    </row>
    <row r="49" spans="1:16" x14ac:dyDescent="0.25">
      <c r="B49" s="571"/>
      <c r="C49" s="574"/>
      <c r="D49" s="579"/>
      <c r="E49" s="580"/>
      <c r="F49" s="580"/>
      <c r="G49" s="580"/>
      <c r="H49" s="580"/>
      <c r="I49" s="580"/>
      <c r="J49" s="580"/>
      <c r="K49" s="580"/>
      <c r="L49" s="581"/>
      <c r="M49" s="8"/>
      <c r="O49" s="19"/>
    </row>
    <row r="50" spans="1:16" x14ac:dyDescent="0.25">
      <c r="B50" s="571"/>
      <c r="C50" s="574"/>
      <c r="D50" s="579"/>
      <c r="E50" s="580"/>
      <c r="F50" s="580"/>
      <c r="G50" s="580"/>
      <c r="H50" s="580"/>
      <c r="I50" s="580"/>
      <c r="J50" s="580"/>
      <c r="K50" s="580"/>
      <c r="L50" s="581"/>
      <c r="M50" s="8"/>
      <c r="O50" s="19"/>
    </row>
    <row r="51" spans="1:16" x14ac:dyDescent="0.25">
      <c r="B51" s="571"/>
      <c r="C51" s="574"/>
      <c r="D51" s="579"/>
      <c r="E51" s="580"/>
      <c r="F51" s="580"/>
      <c r="G51" s="580"/>
      <c r="H51" s="580"/>
      <c r="I51" s="580"/>
      <c r="J51" s="580"/>
      <c r="K51" s="580"/>
      <c r="L51" s="581"/>
      <c r="M51" s="8"/>
      <c r="O51" s="19"/>
    </row>
    <row r="52" spans="1:16" x14ac:dyDescent="0.25">
      <c r="B52" s="572"/>
      <c r="C52" s="575"/>
      <c r="D52" s="582"/>
      <c r="E52" s="583"/>
      <c r="F52" s="583"/>
      <c r="G52" s="583"/>
      <c r="H52" s="583"/>
      <c r="I52" s="583"/>
      <c r="J52" s="583"/>
      <c r="K52" s="583"/>
      <c r="L52" s="584"/>
      <c r="M52" s="8"/>
      <c r="O52" s="19"/>
    </row>
    <row r="53" spans="1:16" x14ac:dyDescent="0.25">
      <c r="B53" s="570" t="str">
        <f>IF(Intro!$G$21="English",O53,P53)</f>
        <v>Commentaire 5</v>
      </c>
      <c r="C53" s="573"/>
      <c r="D53" s="576"/>
      <c r="E53" s="577"/>
      <c r="F53" s="577"/>
      <c r="G53" s="577"/>
      <c r="H53" s="577"/>
      <c r="I53" s="577"/>
      <c r="J53" s="577"/>
      <c r="K53" s="577"/>
      <c r="L53" s="578"/>
      <c r="M53" s="8"/>
      <c r="O53" s="19" t="s">
        <v>187</v>
      </c>
      <c r="P53" s="8" t="s">
        <v>188</v>
      </c>
    </row>
    <row r="54" spans="1:16" x14ac:dyDescent="0.25">
      <c r="B54" s="571"/>
      <c r="C54" s="574"/>
      <c r="D54" s="579"/>
      <c r="E54" s="580"/>
      <c r="F54" s="580"/>
      <c r="G54" s="580"/>
      <c r="H54" s="580"/>
      <c r="I54" s="580"/>
      <c r="J54" s="580"/>
      <c r="K54" s="580"/>
      <c r="L54" s="581"/>
      <c r="M54" s="8"/>
      <c r="O54" s="19"/>
    </row>
    <row r="55" spans="1:16" x14ac:dyDescent="0.25">
      <c r="B55" s="571"/>
      <c r="C55" s="574"/>
      <c r="D55" s="579"/>
      <c r="E55" s="580"/>
      <c r="F55" s="580"/>
      <c r="G55" s="580"/>
      <c r="H55" s="580"/>
      <c r="I55" s="580"/>
      <c r="J55" s="580"/>
      <c r="K55" s="580"/>
      <c r="L55" s="581"/>
      <c r="M55" s="8"/>
      <c r="O55" s="19"/>
    </row>
    <row r="56" spans="1:16" x14ac:dyDescent="0.25">
      <c r="B56" s="571"/>
      <c r="C56" s="574"/>
      <c r="D56" s="579"/>
      <c r="E56" s="580"/>
      <c r="F56" s="580"/>
      <c r="G56" s="580"/>
      <c r="H56" s="580"/>
      <c r="I56" s="580"/>
      <c r="J56" s="580"/>
      <c r="K56" s="580"/>
      <c r="L56" s="581"/>
      <c r="M56" s="8"/>
      <c r="O56" s="19"/>
    </row>
    <row r="57" spans="1:16" x14ac:dyDescent="0.25">
      <c r="B57" s="571"/>
      <c r="C57" s="574"/>
      <c r="D57" s="579"/>
      <c r="E57" s="580"/>
      <c r="F57" s="580"/>
      <c r="G57" s="580"/>
      <c r="H57" s="580"/>
      <c r="I57" s="580"/>
      <c r="J57" s="580"/>
      <c r="K57" s="580"/>
      <c r="L57" s="581"/>
      <c r="M57" s="8"/>
      <c r="O57" s="19"/>
    </row>
    <row r="58" spans="1:16" x14ac:dyDescent="0.25">
      <c r="B58" s="571"/>
      <c r="C58" s="574"/>
      <c r="D58" s="579"/>
      <c r="E58" s="580"/>
      <c r="F58" s="580"/>
      <c r="G58" s="580"/>
      <c r="H58" s="580"/>
      <c r="I58" s="580"/>
      <c r="J58" s="580"/>
      <c r="K58" s="580"/>
      <c r="L58" s="581"/>
      <c r="M58" s="8"/>
      <c r="O58" s="19"/>
    </row>
    <row r="59" spans="1:16" x14ac:dyDescent="0.25">
      <c r="B59" s="571"/>
      <c r="C59" s="574"/>
      <c r="D59" s="579"/>
      <c r="E59" s="580"/>
      <c r="F59" s="580"/>
      <c r="G59" s="580"/>
      <c r="H59" s="580"/>
      <c r="I59" s="580"/>
      <c r="J59" s="580"/>
      <c r="K59" s="580"/>
      <c r="L59" s="581"/>
      <c r="M59" s="8"/>
      <c r="O59" s="19"/>
    </row>
    <row r="60" spans="1:16" x14ac:dyDescent="0.25">
      <c r="B60" s="571"/>
      <c r="C60" s="574"/>
      <c r="D60" s="579"/>
      <c r="E60" s="580"/>
      <c r="F60" s="580"/>
      <c r="G60" s="580"/>
      <c r="H60" s="580"/>
      <c r="I60" s="580"/>
      <c r="J60" s="580"/>
      <c r="K60" s="580"/>
      <c r="L60" s="581"/>
      <c r="M60" s="8"/>
      <c r="O60" s="19"/>
    </row>
    <row r="61" spans="1:16" x14ac:dyDescent="0.25">
      <c r="B61" s="571"/>
      <c r="C61" s="574"/>
      <c r="D61" s="579"/>
      <c r="E61" s="580"/>
      <c r="F61" s="580"/>
      <c r="G61" s="580"/>
      <c r="H61" s="580"/>
      <c r="I61" s="580"/>
      <c r="J61" s="580"/>
      <c r="K61" s="580"/>
      <c r="L61" s="581"/>
      <c r="M61" s="8"/>
      <c r="O61" s="19"/>
    </row>
    <row r="62" spans="1:16" x14ac:dyDescent="0.25">
      <c r="B62" s="572"/>
      <c r="C62" s="575"/>
      <c r="D62" s="582"/>
      <c r="E62" s="583"/>
      <c r="F62" s="583"/>
      <c r="G62" s="583"/>
      <c r="H62" s="583"/>
      <c r="I62" s="583"/>
      <c r="J62" s="583"/>
      <c r="K62" s="583"/>
      <c r="L62" s="584"/>
      <c r="M62" s="8"/>
      <c r="O62" s="19"/>
    </row>
    <row r="63" spans="1:16" s="69" customFormat="1" x14ac:dyDescent="0.25">
      <c r="A63" s="67"/>
      <c r="B63" s="1"/>
      <c r="C63" s="68"/>
      <c r="D63" s="68"/>
      <c r="E63" s="68"/>
      <c r="F63" s="68"/>
      <c r="G63" s="68"/>
      <c r="H63" s="68"/>
      <c r="I63" s="68"/>
      <c r="J63" s="68"/>
      <c r="K63" s="68"/>
      <c r="L63" s="68"/>
      <c r="N63" s="70"/>
    </row>
  </sheetData>
  <sheetProtection algorithmName="SHA-512" hashValue="4hMPThHkkbKU3TM0+SODs5U7VSH8kmfgEM39dB+2lK510+0V6p28BA9GwRmqn0KDds8Pmjnu4HzQodU4JVfbVg==" saltValue="zZjwO7al493mgJxdI8uxbw==" spinCount="100000" sheet="1" objects="1" scenarios="1" selectLockedCells="1"/>
  <mergeCells count="21">
    <mergeCell ref="D12:L12"/>
    <mergeCell ref="B13:B22"/>
    <mergeCell ref="C13:C22"/>
    <mergeCell ref="D13:L22"/>
    <mergeCell ref="B23:B32"/>
    <mergeCell ref="C23:C32"/>
    <mergeCell ref="D23:L32"/>
    <mergeCell ref="B4:L4"/>
    <mergeCell ref="B5:L5"/>
    <mergeCell ref="B6:L6"/>
    <mergeCell ref="B10:L10"/>
    <mergeCell ref="B8:L8"/>
    <mergeCell ref="C53:C62"/>
    <mergeCell ref="D53:L62"/>
    <mergeCell ref="B33:B42"/>
    <mergeCell ref="C33:C42"/>
    <mergeCell ref="D33:L42"/>
    <mergeCell ref="B43:B52"/>
    <mergeCell ref="C43:C52"/>
    <mergeCell ref="D43:L52"/>
    <mergeCell ref="B53:B62"/>
  </mergeCells>
  <dataValidations count="1">
    <dataValidation allowBlank="1" showInputMessage="1" showErrorMessage="1" sqref="C13:D13 C23:D23 C33:D33 C43:D43 C53:D53" xr:uid="{4E75013A-A9CE-4311-AE63-178B9AA41CA7}"/>
  </dataValidations>
  <printOptions horizontalCentered="1"/>
  <pageMargins left="0.25" right="0.25" top="0.75" bottom="0.75" header="0.3" footer="0.3"/>
  <pageSetup scale="62" fitToHeight="0" orientation="portrait" r:id="rId1"/>
  <headerFooter>
    <oddFooter>&amp;L&amp;A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ED535-3893-4F9A-A71D-843FBF1A23F4}">
  <sheetPr codeName="Sheet8">
    <tabColor rgb="FF00B0F0"/>
    <pageSetUpPr fitToPage="1"/>
  </sheetPr>
  <dimension ref="A1:P53"/>
  <sheetViews>
    <sheetView showGridLines="0" zoomScaleNormal="100" workbookViewId="0">
      <selection activeCell="B19" sqref="B19:L26"/>
    </sheetView>
  </sheetViews>
  <sheetFormatPr defaultColWidth="9.42578125" defaultRowHeight="14.25" x14ac:dyDescent="0.25"/>
  <cols>
    <col min="1" max="1" width="1.5703125" style="6" customWidth="1"/>
    <col min="2" max="12" width="14.5703125" style="5" customWidth="1"/>
    <col min="13" max="13" width="14.5703125" style="7" customWidth="1"/>
    <col min="14" max="14" width="14.5703125" style="8" customWidth="1"/>
    <col min="15" max="16" width="14.5703125" style="8" hidden="1" customWidth="1"/>
    <col min="17" max="16384" width="9.42578125" style="8"/>
  </cols>
  <sheetData>
    <row r="1" spans="1:16" x14ac:dyDescent="0.25">
      <c r="O1" s="8" t="s">
        <v>418</v>
      </c>
      <c r="P1" s="8" t="s">
        <v>418</v>
      </c>
    </row>
    <row r="2" spans="1:16" x14ac:dyDescent="0.25">
      <c r="B2" s="10" t="s">
        <v>115</v>
      </c>
      <c r="C2" s="10"/>
      <c r="O2" s="9" t="s">
        <v>149</v>
      </c>
      <c r="P2" s="9" t="s">
        <v>157</v>
      </c>
    </row>
    <row r="3" spans="1:16" x14ac:dyDescent="0.25">
      <c r="B3" s="12"/>
      <c r="C3" s="12"/>
      <c r="O3" s="2"/>
      <c r="P3" s="2"/>
    </row>
    <row r="4" spans="1:16" s="2" customFormat="1" x14ac:dyDescent="0.25">
      <c r="A4" s="1"/>
      <c r="B4" s="479" t="str">
        <f>Info!B4</f>
        <v>QUESTIONNAIRE À L’INTENTION DES ACHETEURS</v>
      </c>
      <c r="C4" s="354"/>
      <c r="D4" s="354"/>
      <c r="E4" s="354"/>
      <c r="F4" s="354"/>
      <c r="G4" s="354"/>
      <c r="H4" s="354"/>
      <c r="I4" s="354"/>
      <c r="J4" s="354"/>
      <c r="K4" s="354"/>
      <c r="L4" s="355"/>
      <c r="M4" s="22"/>
      <c r="N4" s="22"/>
      <c r="O4" s="20"/>
      <c r="P4" s="20"/>
    </row>
    <row r="5" spans="1:16" s="2" customFormat="1" x14ac:dyDescent="0.25">
      <c r="A5" s="1"/>
      <c r="B5" s="550" t="str">
        <f>Info!B5</f>
        <v>NQ-2026-006</v>
      </c>
      <c r="C5" s="360"/>
      <c r="D5" s="360"/>
      <c r="E5" s="360"/>
      <c r="F5" s="360"/>
      <c r="G5" s="360"/>
      <c r="H5" s="360"/>
      <c r="I5" s="360"/>
      <c r="J5" s="360"/>
      <c r="K5" s="360"/>
      <c r="L5" s="361"/>
      <c r="M5" s="22"/>
      <c r="N5" s="22"/>
      <c r="O5" s="20"/>
      <c r="P5" s="20"/>
    </row>
    <row r="6" spans="1:16" s="4" customFormat="1" x14ac:dyDescent="0.25">
      <c r="A6" s="1"/>
      <c r="B6" s="362" t="str">
        <f>Info!B6</f>
        <v>GLUTEN DE BLÉ II</v>
      </c>
      <c r="C6" s="486"/>
      <c r="D6" s="486"/>
      <c r="E6" s="486"/>
      <c r="F6" s="486"/>
      <c r="G6" s="486"/>
      <c r="H6" s="486"/>
      <c r="I6" s="486"/>
      <c r="J6" s="486"/>
      <c r="K6" s="486"/>
      <c r="L6" s="487"/>
      <c r="M6" s="20"/>
      <c r="N6" s="20"/>
      <c r="O6" s="16"/>
      <c r="P6" s="16"/>
    </row>
    <row r="7" spans="1:16" s="4" customFormat="1" x14ac:dyDescent="0.25">
      <c r="A7" s="1"/>
      <c r="B7" s="15"/>
      <c r="C7" s="15"/>
      <c r="D7" s="3"/>
      <c r="E7" s="3"/>
      <c r="F7" s="3"/>
      <c r="G7" s="3"/>
      <c r="H7" s="3"/>
      <c r="I7" s="3"/>
      <c r="J7" s="3"/>
      <c r="K7" s="3"/>
      <c r="L7" s="3"/>
      <c r="O7" s="16"/>
      <c r="P7" s="16"/>
    </row>
    <row r="8" spans="1:16" x14ac:dyDescent="0.25">
      <c r="B8" s="338" t="str">
        <f>UPPER(IF(Intro!$G$21="English",O8,P8))</f>
        <v>CONFIRMATION DES DONNÉES DÉCLARÉES</v>
      </c>
      <c r="C8" s="339"/>
      <c r="D8" s="339"/>
      <c r="E8" s="339"/>
      <c r="F8" s="339"/>
      <c r="G8" s="339"/>
      <c r="H8" s="339"/>
      <c r="I8" s="339"/>
      <c r="J8" s="339"/>
      <c r="K8" s="339"/>
      <c r="L8" s="340"/>
      <c r="M8" s="8"/>
      <c r="O8" s="8" t="s">
        <v>139</v>
      </c>
      <c r="P8" s="8" t="s">
        <v>86</v>
      </c>
    </row>
    <row r="9" spans="1:16" x14ac:dyDescent="0.25">
      <c r="B9" s="338" t="str">
        <f>IF(Intro!$G$21="English",O9,P9)</f>
        <v>GÉNÉRAL</v>
      </c>
      <c r="C9" s="339"/>
      <c r="D9" s="339"/>
      <c r="E9" s="339"/>
      <c r="F9" s="339"/>
      <c r="G9" s="339"/>
      <c r="H9" s="339"/>
      <c r="I9" s="339"/>
      <c r="J9" s="339"/>
      <c r="K9" s="339"/>
      <c r="L9" s="340"/>
      <c r="M9" s="8"/>
      <c r="O9" s="87" t="s">
        <v>356</v>
      </c>
      <c r="P9" s="87" t="s">
        <v>357</v>
      </c>
    </row>
    <row r="10" spans="1:16" x14ac:dyDescent="0.25">
      <c r="B10" s="58"/>
      <c r="C10" s="59"/>
      <c r="D10" s="59"/>
      <c r="E10" s="59"/>
      <c r="F10" s="59"/>
      <c r="G10" s="59"/>
      <c r="H10" s="59"/>
      <c r="I10" s="59"/>
      <c r="J10" s="59"/>
      <c r="K10" s="59"/>
      <c r="L10" s="60"/>
      <c r="M10" s="8"/>
    </row>
    <row r="11" spans="1:16" s="7" customFormat="1" x14ac:dyDescent="0.25">
      <c r="A11" s="37"/>
      <c r="B11" s="133"/>
      <c r="C11" s="5"/>
      <c r="D11" s="5"/>
      <c r="E11" s="5"/>
      <c r="F11" s="5"/>
      <c r="G11" s="5"/>
      <c r="H11" s="5"/>
      <c r="I11" s="5"/>
      <c r="J11" s="134" t="str">
        <f>IF(Intro!$G$21="English",O11,P11)</f>
        <v>Sélectionnez oui ou non</v>
      </c>
      <c r="K11" s="5"/>
      <c r="L11" s="135"/>
      <c r="O11" s="7" t="s">
        <v>258</v>
      </c>
      <c r="P11" s="7" t="s">
        <v>259</v>
      </c>
    </row>
    <row r="12" spans="1:16" s="27" customFormat="1" x14ac:dyDescent="0.25">
      <c r="A12" s="61"/>
      <c r="B12" s="396" t="str">
        <f>IF(Intro!$G$21="English",O12,P12)</f>
        <v>Confirmez que toutes les données déclarées dans ce questionnaire concernent les marchandises telles que définies dans l’onglet « Intro ».</v>
      </c>
      <c r="C12" s="397"/>
      <c r="D12" s="397"/>
      <c r="E12" s="397"/>
      <c r="F12" s="397"/>
      <c r="G12" s="397"/>
      <c r="H12" s="397"/>
      <c r="I12" s="397"/>
      <c r="J12" s="117"/>
      <c r="K12" s="56"/>
      <c r="L12" s="62"/>
      <c r="O12" s="8" t="s">
        <v>412</v>
      </c>
      <c r="P12" s="8" t="s">
        <v>413</v>
      </c>
    </row>
    <row r="13" spans="1:16" s="27" customFormat="1" x14ac:dyDescent="0.25">
      <c r="A13" s="61"/>
      <c r="B13" s="531" t="str">
        <f>IF(Intro!$G$21="English",O13,P13)</f>
        <v>Confirmez que tous les volumes déclarés dans ce questionnaire sont en Tonnes.</v>
      </c>
      <c r="C13" s="532"/>
      <c r="D13" s="532"/>
      <c r="E13" s="532"/>
      <c r="F13" s="532"/>
      <c r="G13" s="532"/>
      <c r="H13" s="532"/>
      <c r="I13" s="532"/>
      <c r="J13" s="101"/>
      <c r="L13" s="63"/>
      <c r="O13" s="8" t="str">
        <f>"Confirm that all volumes reported in this questionnaire are in "&amp;(Variables!B23)&amp;"."</f>
        <v>Confirm that all volumes reported in this questionnaire are in Tonnes.</v>
      </c>
      <c r="P13" s="8" t="str">
        <f>"Confirmez que tous les volumes déclarés dans ce questionnaire sont en "&amp;(Variables!C23)&amp;"."</f>
        <v>Confirmez que tous les volumes déclarés dans ce questionnaire sont en Tonnes.</v>
      </c>
    </row>
    <row r="14" spans="1:16" s="27" customFormat="1" x14ac:dyDescent="0.25">
      <c r="A14" s="61"/>
      <c r="B14" s="531" t="str">
        <f>IF(Intro!$G$21="English",O14,P14)</f>
        <v>Confirmez que toutes les valeurs déclarées dans ce questionnaire sont en dollars canadiens.</v>
      </c>
      <c r="C14" s="532"/>
      <c r="D14" s="532" t="e">
        <f>IF(SUM(#REF!)&lt;&gt;0,"X","-")</f>
        <v>#REF!</v>
      </c>
      <c r="E14" s="532" t="e">
        <f>IF(SUM(#REF!)&lt;&gt;0,"X","-")</f>
        <v>#REF!</v>
      </c>
      <c r="F14" s="532" t="e">
        <f>IF(SUM(#REF!)&lt;&gt;0,"X","-")</f>
        <v>#REF!</v>
      </c>
      <c r="G14" s="532" t="e">
        <f>IF(SUM(#REF!)&lt;&gt;0,"X","-")</f>
        <v>#REF!</v>
      </c>
      <c r="H14" s="532"/>
      <c r="I14" s="532" t="e">
        <f>IF(SUM(#REF!)&lt;&gt;0,"X","-")</f>
        <v>#REF!</v>
      </c>
      <c r="J14" s="101"/>
      <c r="L14" s="63"/>
      <c r="O14" s="8" t="s">
        <v>286</v>
      </c>
      <c r="P14" s="8" t="s">
        <v>287</v>
      </c>
    </row>
    <row r="15" spans="1:16" s="27" customFormat="1" x14ac:dyDescent="0.25">
      <c r="A15" s="61"/>
      <c r="B15" s="531" t="str">
        <f>IF(Intro!$G$21="English",O15,P15)</f>
        <v>Confirmez que tous les renseignements déclarés le sont selon l’année civile.</v>
      </c>
      <c r="C15" s="532"/>
      <c r="D15" s="532" t="e">
        <f>IF(SUM(#REF!)&lt;&gt;0,"X","-")</f>
        <v>#REF!</v>
      </c>
      <c r="E15" s="532" t="e">
        <f>IF(SUM(#REF!)&lt;&gt;0,"X","-")</f>
        <v>#REF!</v>
      </c>
      <c r="F15" s="532" t="e">
        <f>IF(SUM(#REF!)&lt;&gt;0,"X","-")</f>
        <v>#REF!</v>
      </c>
      <c r="G15" s="532" t="e">
        <f>IF(SUM(#REF!)&lt;&gt;0,"X","-")</f>
        <v>#REF!</v>
      </c>
      <c r="H15" s="532"/>
      <c r="I15" s="532" t="e">
        <f>IF(SUM(#REF!)&lt;&gt;0,"X","-")</f>
        <v>#REF!</v>
      </c>
      <c r="J15" s="101"/>
      <c r="K15" s="56"/>
      <c r="L15" s="62"/>
      <c r="O15" s="8" t="s">
        <v>140</v>
      </c>
      <c r="P15" s="8" t="s">
        <v>141</v>
      </c>
    </row>
    <row r="16" spans="1:16" x14ac:dyDescent="0.25">
      <c r="B16" s="58"/>
      <c r="C16" s="59"/>
      <c r="D16" s="59"/>
      <c r="E16" s="59"/>
      <c r="F16" s="59"/>
      <c r="G16" s="59"/>
      <c r="H16" s="59"/>
      <c r="I16" s="59"/>
      <c r="J16" s="59"/>
      <c r="K16" s="59"/>
      <c r="L16" s="60"/>
      <c r="M16" s="8"/>
    </row>
    <row r="17" spans="1:16" x14ac:dyDescent="0.25">
      <c r="B17" s="332" t="str">
        <f>IF(Intro!$G$21="English",O17,P17)</f>
        <v>Si non, expliquez.</v>
      </c>
      <c r="C17" s="333"/>
      <c r="D17" s="333"/>
      <c r="E17" s="333"/>
      <c r="F17" s="333"/>
      <c r="G17" s="333"/>
      <c r="H17" s="333"/>
      <c r="I17" s="333"/>
      <c r="J17" s="333"/>
      <c r="K17" s="333"/>
      <c r="L17" s="334"/>
      <c r="M17" s="8"/>
      <c r="O17" s="107" t="s">
        <v>384</v>
      </c>
      <c r="P17" s="4" t="s">
        <v>385</v>
      </c>
    </row>
    <row r="18" spans="1:16" s="27" customFormat="1" x14ac:dyDescent="0.25">
      <c r="A18" s="61"/>
      <c r="B18" s="71"/>
      <c r="C18" s="56"/>
      <c r="D18" s="56"/>
      <c r="E18" s="56"/>
      <c r="F18" s="56"/>
      <c r="G18" s="56"/>
      <c r="H18" s="56"/>
      <c r="I18" s="56"/>
      <c r="J18" s="56"/>
      <c r="K18" s="56"/>
      <c r="L18" s="62"/>
      <c r="O18" s="4"/>
      <c r="P18" s="4"/>
    </row>
    <row r="19" spans="1:16" s="9" customFormat="1" x14ac:dyDescent="0.25">
      <c r="A19" s="6"/>
      <c r="B19" s="524"/>
      <c r="C19" s="525"/>
      <c r="D19" s="525"/>
      <c r="E19" s="525"/>
      <c r="F19" s="525"/>
      <c r="G19" s="525"/>
      <c r="H19" s="525"/>
      <c r="I19" s="525"/>
      <c r="J19" s="525"/>
      <c r="K19" s="525"/>
      <c r="L19" s="526"/>
      <c r="M19" s="27"/>
      <c r="O19" s="108"/>
      <c r="P19" s="108"/>
    </row>
    <row r="20" spans="1:16" s="9" customFormat="1" x14ac:dyDescent="0.25">
      <c r="A20" s="6"/>
      <c r="B20" s="524"/>
      <c r="C20" s="525"/>
      <c r="D20" s="525"/>
      <c r="E20" s="525"/>
      <c r="F20" s="525"/>
      <c r="G20" s="525"/>
      <c r="H20" s="525"/>
      <c r="I20" s="525"/>
      <c r="J20" s="525"/>
      <c r="K20" s="525"/>
      <c r="L20" s="526"/>
      <c r="M20" s="27"/>
      <c r="O20" s="108"/>
      <c r="P20" s="108"/>
    </row>
    <row r="21" spans="1:16" s="9" customFormat="1" x14ac:dyDescent="0.25">
      <c r="A21" s="6"/>
      <c r="B21" s="524"/>
      <c r="C21" s="525"/>
      <c r="D21" s="525"/>
      <c r="E21" s="525"/>
      <c r="F21" s="525"/>
      <c r="G21" s="525"/>
      <c r="H21" s="525"/>
      <c r="I21" s="525"/>
      <c r="J21" s="525"/>
      <c r="K21" s="525"/>
      <c r="L21" s="526"/>
      <c r="M21" s="27"/>
      <c r="O21" s="108"/>
      <c r="P21" s="108"/>
    </row>
    <row r="22" spans="1:16" s="9" customFormat="1" x14ac:dyDescent="0.25">
      <c r="A22" s="6"/>
      <c r="B22" s="524"/>
      <c r="C22" s="525"/>
      <c r="D22" s="525"/>
      <c r="E22" s="525"/>
      <c r="F22" s="525"/>
      <c r="G22" s="525"/>
      <c r="H22" s="525"/>
      <c r="I22" s="525"/>
      <c r="J22" s="525"/>
      <c r="K22" s="525"/>
      <c r="L22" s="526"/>
      <c r="M22" s="27"/>
      <c r="O22" s="108"/>
      <c r="P22" s="108"/>
    </row>
    <row r="23" spans="1:16" s="9" customFormat="1" x14ac:dyDescent="0.25">
      <c r="A23" s="6"/>
      <c r="B23" s="524"/>
      <c r="C23" s="525"/>
      <c r="D23" s="525"/>
      <c r="E23" s="525"/>
      <c r="F23" s="525"/>
      <c r="G23" s="525"/>
      <c r="H23" s="525"/>
      <c r="I23" s="525"/>
      <c r="J23" s="525"/>
      <c r="K23" s="525"/>
      <c r="L23" s="526"/>
      <c r="M23" s="27"/>
      <c r="O23" s="108"/>
      <c r="P23" s="108"/>
    </row>
    <row r="24" spans="1:16" s="9" customFormat="1" x14ac:dyDescent="0.25">
      <c r="A24" s="6"/>
      <c r="B24" s="524"/>
      <c r="C24" s="525"/>
      <c r="D24" s="525"/>
      <c r="E24" s="525"/>
      <c r="F24" s="525"/>
      <c r="G24" s="525"/>
      <c r="H24" s="525"/>
      <c r="I24" s="525"/>
      <c r="J24" s="525"/>
      <c r="K24" s="525"/>
      <c r="L24" s="526"/>
      <c r="M24" s="27"/>
      <c r="O24" s="108"/>
      <c r="P24" s="108"/>
    </row>
    <row r="25" spans="1:16" s="9" customFormat="1" x14ac:dyDescent="0.25">
      <c r="A25" s="6"/>
      <c r="B25" s="524"/>
      <c r="C25" s="525"/>
      <c r="D25" s="525"/>
      <c r="E25" s="525"/>
      <c r="F25" s="525"/>
      <c r="G25" s="525"/>
      <c r="H25" s="525"/>
      <c r="I25" s="525"/>
      <c r="J25" s="525"/>
      <c r="K25" s="525"/>
      <c r="L25" s="526"/>
      <c r="M25" s="27"/>
      <c r="O25" s="108"/>
      <c r="P25" s="108"/>
    </row>
    <row r="26" spans="1:16" s="9" customFormat="1" x14ac:dyDescent="0.25">
      <c r="A26" s="6"/>
      <c r="B26" s="524"/>
      <c r="C26" s="525"/>
      <c r="D26" s="525"/>
      <c r="E26" s="525"/>
      <c r="F26" s="525"/>
      <c r="G26" s="525"/>
      <c r="H26" s="525"/>
      <c r="I26" s="525"/>
      <c r="J26" s="525"/>
      <c r="K26" s="525"/>
      <c r="L26" s="526"/>
      <c r="M26" s="27"/>
      <c r="O26" s="108"/>
      <c r="P26" s="108"/>
    </row>
    <row r="27" spans="1:16" x14ac:dyDescent="0.25">
      <c r="B27" s="58"/>
      <c r="C27" s="59"/>
      <c r="D27" s="59"/>
      <c r="E27" s="59"/>
      <c r="F27" s="59"/>
      <c r="G27" s="59"/>
      <c r="H27" s="59"/>
      <c r="I27" s="59"/>
      <c r="J27" s="59"/>
      <c r="K27" s="59"/>
      <c r="L27" s="60"/>
      <c r="M27" s="8"/>
    </row>
    <row r="28" spans="1:16" x14ac:dyDescent="0.25">
      <c r="B28" s="338" t="str">
        <f>IF(Intro!$G$21="English",O28,P28)</f>
        <v>ACHATS</v>
      </c>
      <c r="C28" s="339"/>
      <c r="D28" s="339"/>
      <c r="E28" s="339"/>
      <c r="F28" s="339"/>
      <c r="G28" s="339"/>
      <c r="H28" s="339"/>
      <c r="I28" s="339"/>
      <c r="J28" s="339"/>
      <c r="K28" s="339"/>
      <c r="L28" s="340"/>
      <c r="M28" s="8"/>
      <c r="O28" s="8" t="s">
        <v>354</v>
      </c>
      <c r="P28" s="8" t="s">
        <v>355</v>
      </c>
    </row>
    <row r="29" spans="1:16" x14ac:dyDescent="0.25">
      <c r="B29" s="58"/>
      <c r="C29" s="59"/>
      <c r="D29" s="59"/>
      <c r="E29" s="59"/>
      <c r="F29" s="59"/>
      <c r="G29" s="59"/>
      <c r="H29" s="59"/>
      <c r="I29" s="59"/>
      <c r="J29" s="59"/>
      <c r="K29" s="59"/>
      <c r="L29" s="60"/>
      <c r="M29" s="8"/>
    </row>
    <row r="30" spans="1:16" x14ac:dyDescent="0.25">
      <c r="B30" s="332" t="str">
        <f>IF(Intro!$G$21="English",O30,P30)</f>
        <v>Note : L’information publique/non confidentielle dans ce tableau est générée automatiquement à partir de l’information fournie sous l'onglet « Pro ». Par conséquent, toute modification à apporter à ce résumé public/non confidentiel doit être faite sous l'onglet « Pro ».</v>
      </c>
      <c r="C30" s="333"/>
      <c r="D30" s="333"/>
      <c r="E30" s="333"/>
      <c r="F30" s="333"/>
      <c r="G30" s="333"/>
      <c r="H30" s="333"/>
      <c r="I30" s="333"/>
      <c r="J30" s="333"/>
      <c r="K30" s="333"/>
      <c r="L30" s="334"/>
      <c r="M30" s="8"/>
      <c r="O30" s="8" t="s">
        <v>319</v>
      </c>
      <c r="P30" s="8" t="s">
        <v>318</v>
      </c>
    </row>
    <row r="31" spans="1:16" x14ac:dyDescent="0.25">
      <c r="B31" s="332"/>
      <c r="C31" s="333"/>
      <c r="D31" s="333"/>
      <c r="E31" s="333"/>
      <c r="F31" s="333"/>
      <c r="G31" s="333"/>
      <c r="H31" s="333"/>
      <c r="I31" s="333"/>
      <c r="J31" s="333"/>
      <c r="K31" s="333"/>
      <c r="L31" s="334"/>
      <c r="M31" s="8"/>
    </row>
    <row r="32" spans="1:16" x14ac:dyDescent="0.25">
      <c r="B32" s="58"/>
      <c r="C32" s="59"/>
      <c r="D32" s="59"/>
      <c r="E32" s="59"/>
      <c r="F32" s="59"/>
      <c r="G32" s="59"/>
      <c r="H32" s="59"/>
      <c r="I32" s="59"/>
      <c r="J32" s="59"/>
      <c r="K32" s="59"/>
      <c r="L32" s="60"/>
      <c r="M32" s="8"/>
    </row>
    <row r="33" spans="1:16" x14ac:dyDescent="0.25">
      <c r="B33" s="670"/>
      <c r="C33" s="671"/>
      <c r="D33" s="672"/>
      <c r="E33" s="93">
        <f>Variables!B6</f>
        <v>2023</v>
      </c>
      <c r="F33" s="93">
        <f>E33+1</f>
        <v>2024</v>
      </c>
      <c r="G33" s="93">
        <f>F33+1</f>
        <v>2025</v>
      </c>
      <c r="H33" s="93" t="str">
        <f>IF(Intro!$G$21="English",Variables!B9,Variables!C9)</f>
        <v>janv.-juin 2025</v>
      </c>
      <c r="I33" s="93" t="str">
        <f>IF(Intro!$G$21="English",Variables!B10,Variables!C10)</f>
        <v>janv.-juin 2026</v>
      </c>
      <c r="J33" s="27"/>
      <c r="K33" s="27"/>
      <c r="L33" s="63"/>
      <c r="M33" s="8"/>
      <c r="O33" s="19"/>
    </row>
    <row r="34" spans="1:16" s="27" customFormat="1" x14ac:dyDescent="0.25">
      <c r="A34" s="61"/>
      <c r="B34" s="531" t="s">
        <v>14</v>
      </c>
      <c r="C34" s="532"/>
      <c r="D34" s="532"/>
      <c r="E34" s="102" t="str">
        <f>IF(SUM(Pro!H23:H24)&lt;&gt;0,"X","-")</f>
        <v>-</v>
      </c>
      <c r="F34" s="102" t="str">
        <f>IF(SUM(Pro!I23:I24)&lt;&gt;0,"X","-")</f>
        <v>-</v>
      </c>
      <c r="G34" s="102" t="str">
        <f>IF(SUM(Pro!J23:J24)&lt;&gt;0,"X","-")</f>
        <v>-</v>
      </c>
      <c r="H34" s="102" t="str">
        <f>IF(SUM(Pro!K23:K24)&lt;&gt;0,"X","-")</f>
        <v>-</v>
      </c>
      <c r="I34" s="102" t="str">
        <f>IF(SUM(Pro!L23:L24)&lt;&gt;0,"X","-")</f>
        <v>-</v>
      </c>
      <c r="L34" s="63"/>
      <c r="O34" s="8"/>
      <c r="P34" s="8"/>
    </row>
    <row r="35" spans="1:16" s="27" customFormat="1" ht="15" x14ac:dyDescent="0.25">
      <c r="A35" s="61"/>
      <c r="B35" s="531" t="str">
        <f>IF(Intro!$G$21="English",Variables!B30,Variables!C30)</f>
        <v>Gluten de blé I</v>
      </c>
      <c r="C35" s="532"/>
      <c r="D35" s="667"/>
      <c r="E35" s="102" t="str">
        <f>IF(SUM(Pro!H26:H27)&lt;&gt;0,"X","-")</f>
        <v>-</v>
      </c>
      <c r="F35" s="102" t="str">
        <f>IF(SUM(Pro!I26:I27)&lt;&gt;0,"X","-")</f>
        <v>-</v>
      </c>
      <c r="G35" s="102" t="str">
        <f>IF(SUM(Pro!J26:J27)&lt;&gt;0,"X","-")</f>
        <v>-</v>
      </c>
      <c r="H35" s="102" t="str">
        <f>IF(SUM(Pro!K26:K27)&lt;&gt;0,"X","-")</f>
        <v>-</v>
      </c>
      <c r="I35" s="102" t="str">
        <f>IF(SUM(Pro!L26:L27)&lt;&gt;0,"X","-")</f>
        <v>-</v>
      </c>
      <c r="L35" s="63"/>
      <c r="O35" s="8"/>
      <c r="P35" s="8"/>
    </row>
    <row r="36" spans="1:16" s="27" customFormat="1" ht="15" x14ac:dyDescent="0.25">
      <c r="A36" s="61"/>
      <c r="B36" s="531" t="str">
        <f>IF(Intro!$G$21="English",Variables!B31,Variables!C31)</f>
        <v>République d'Italie</v>
      </c>
      <c r="C36" s="532"/>
      <c r="D36" s="667"/>
      <c r="E36" s="102" t="str">
        <f>IF(SUM(Pro!H27:H28)&lt;&gt;0,"X","-")</f>
        <v>-</v>
      </c>
      <c r="F36" s="102" t="str">
        <f>IF(SUM(Pro!I27:I28)&lt;&gt;0,"X","-")</f>
        <v>-</v>
      </c>
      <c r="G36" s="102" t="str">
        <f>IF(SUM(Pro!J27:J28)&lt;&gt;0,"X","-")</f>
        <v>-</v>
      </c>
      <c r="H36" s="102" t="str">
        <f>IF(SUM(Pro!K27:K28)&lt;&gt;0,"X","-")</f>
        <v>-</v>
      </c>
      <c r="I36" s="102" t="str">
        <f>IF(SUM(Pro!L27:L28)&lt;&gt;0,"X","-")</f>
        <v>-</v>
      </c>
      <c r="L36" s="63"/>
      <c r="O36" s="8"/>
      <c r="P36" s="8"/>
    </row>
    <row r="37" spans="1:16" s="27" customFormat="1" ht="15" x14ac:dyDescent="0.25">
      <c r="A37" s="61"/>
      <c r="B37" s="531" t="str">
        <f>IF(Intro!$G$21="English",Variables!B34,Variables!C34)</f>
        <v>États-Unis d'Amérique</v>
      </c>
      <c r="C37" s="532"/>
      <c r="D37" s="667"/>
      <c r="E37" s="102" t="str">
        <f>IF(SUM(Pro!H29:H30)&lt;&gt;0,"X","-")</f>
        <v>-</v>
      </c>
      <c r="F37" s="102" t="str">
        <f>IF(SUM(Pro!I29:I30)&lt;&gt;0,"X","-")</f>
        <v>-</v>
      </c>
      <c r="G37" s="102" t="str">
        <f>IF(SUM(Pro!J29:J30)&lt;&gt;0,"X","-")</f>
        <v>-</v>
      </c>
      <c r="H37" s="102" t="str">
        <f>IF(SUM(Pro!K29:K30)&lt;&gt;0,"X","-")</f>
        <v>-</v>
      </c>
      <c r="I37" s="102" t="str">
        <f>IF(SUM(Pro!L29:L30)&lt;&gt;0,"X","-")</f>
        <v>-</v>
      </c>
      <c r="L37" s="63"/>
      <c r="O37" s="8"/>
      <c r="P37" s="8"/>
    </row>
    <row r="38" spans="1:16" s="27" customFormat="1" ht="15" x14ac:dyDescent="0.25">
      <c r="A38" s="61"/>
      <c r="B38" s="531" t="str">
        <f>IF(Intro!$G$21="English",Variables!B32,Variables!C32)</f>
        <v>Royaume-Uni</v>
      </c>
      <c r="C38" s="532"/>
      <c r="D38" s="667"/>
      <c r="E38" s="102" t="str">
        <f>IF(SUM(Pro!H32:H33)&lt;&gt;0,"X","-")</f>
        <v>-</v>
      </c>
      <c r="F38" s="102" t="str">
        <f>IF(SUM(Pro!I32:I33)&lt;&gt;0,"X","-")</f>
        <v>-</v>
      </c>
      <c r="G38" s="102" t="str">
        <f>IF(SUM(Pro!J32:J33)&lt;&gt;0,"X","-")</f>
        <v>-</v>
      </c>
      <c r="H38" s="102" t="str">
        <f>IF(SUM(Pro!K32:K33)&lt;&gt;0,"X","-")</f>
        <v>-</v>
      </c>
      <c r="I38" s="102" t="str">
        <f>IF(SUM(Pro!L32:L33)&lt;&gt;0,"X","-")</f>
        <v>-</v>
      </c>
      <c r="L38" s="63"/>
      <c r="O38" s="8"/>
      <c r="P38" s="8"/>
    </row>
    <row r="39" spans="1:16" s="27" customFormat="1" ht="15" x14ac:dyDescent="0.25">
      <c r="A39" s="61"/>
      <c r="B39" s="531" t="str">
        <f>IF(Intro!$G$21="English",Variables!B33,Variables!C33)</f>
        <v>Pologne</v>
      </c>
      <c r="C39" s="532"/>
      <c r="D39" s="667"/>
      <c r="E39" s="102" t="str">
        <f>IF(SUM(Pro!H35:H36)&lt;&gt;0,"X","-")</f>
        <v>-</v>
      </c>
      <c r="F39" s="102" t="str">
        <f>IF(SUM(Pro!I35:I36)&lt;&gt;0,"X","-")</f>
        <v>-</v>
      </c>
      <c r="G39" s="102" t="str">
        <f>IF(SUM(Pro!J35:J36)&lt;&gt;0,"X","-")</f>
        <v>-</v>
      </c>
      <c r="H39" s="102" t="str">
        <f>IF(SUM(Pro!K35:K36)&lt;&gt;0,"X","-")</f>
        <v>-</v>
      </c>
      <c r="I39" s="102" t="str">
        <f>IF(SUM(Pro!L35:L36)&lt;&gt;0,"X","-")</f>
        <v>-</v>
      </c>
      <c r="L39" s="63"/>
      <c r="O39" s="8"/>
      <c r="P39" s="8"/>
    </row>
    <row r="40" spans="1:16" s="27" customFormat="1" ht="15" x14ac:dyDescent="0.25">
      <c r="A40" s="61"/>
      <c r="B40" s="531" t="str">
        <f>IF(Intro!$G$21="English",Variables!B35,Variables!C35)</f>
        <v xml:space="preserve">Autres Pays  </v>
      </c>
      <c r="C40" s="532"/>
      <c r="D40" s="667"/>
      <c r="E40" s="102" t="str">
        <f>IF(SUM(Pro!H38:H39)&lt;&gt;0,"X","-")</f>
        <v>-</v>
      </c>
      <c r="F40" s="102" t="str">
        <f>IF(SUM(Pro!I38:I39)&lt;&gt;0,"X","-")</f>
        <v>-</v>
      </c>
      <c r="G40" s="102" t="str">
        <f>IF(SUM(Pro!J38:J39)&lt;&gt;0,"X","-")</f>
        <v>-</v>
      </c>
      <c r="H40" s="102" t="str">
        <f>IF(SUM(Pro!K38:K39)&lt;&gt;0,"X","-")</f>
        <v>-</v>
      </c>
      <c r="I40" s="102" t="str">
        <f>IF(SUM(Pro!L38:L39)&lt;&gt;0,"X","-")</f>
        <v>-</v>
      </c>
      <c r="L40" s="63"/>
      <c r="O40" s="8"/>
      <c r="P40" s="8"/>
    </row>
    <row r="41" spans="1:16" s="27" customFormat="1" x14ac:dyDescent="0.25">
      <c r="A41" s="61"/>
      <c r="B41" s="531" t="str">
        <f>IF(Intro!$G$21="English",Variables!B36&amp;" include: ",Variables!C36&amp;" incluent : ")</f>
        <v xml:space="preserve">Autres pays  incluent : </v>
      </c>
      <c r="C41" s="532"/>
      <c r="D41" s="532"/>
      <c r="E41" s="658" t="str">
        <f>IF(Pro!B50="","-",Pro!B50)</f>
        <v>-</v>
      </c>
      <c r="F41" s="659"/>
      <c r="G41" s="659"/>
      <c r="H41" s="659"/>
      <c r="I41" s="660"/>
      <c r="L41" s="63"/>
      <c r="O41" s="8"/>
      <c r="P41" s="8"/>
    </row>
    <row r="42" spans="1:16" s="27" customFormat="1" x14ac:dyDescent="0.25">
      <c r="A42" s="61"/>
      <c r="B42" s="531"/>
      <c r="C42" s="532"/>
      <c r="D42" s="532"/>
      <c r="E42" s="661"/>
      <c r="F42" s="662"/>
      <c r="G42" s="662"/>
      <c r="H42" s="662"/>
      <c r="I42" s="663"/>
      <c r="L42" s="63"/>
      <c r="O42" s="8"/>
      <c r="P42" s="8"/>
    </row>
    <row r="43" spans="1:16" s="27" customFormat="1" x14ac:dyDescent="0.25">
      <c r="A43" s="61"/>
      <c r="B43" s="531"/>
      <c r="C43" s="532"/>
      <c r="D43" s="532"/>
      <c r="E43" s="661"/>
      <c r="F43" s="662"/>
      <c r="G43" s="662"/>
      <c r="H43" s="662"/>
      <c r="I43" s="663"/>
      <c r="L43" s="63"/>
      <c r="O43" s="8"/>
      <c r="P43" s="8"/>
    </row>
    <row r="44" spans="1:16" s="27" customFormat="1" x14ac:dyDescent="0.25">
      <c r="A44" s="61"/>
      <c r="B44" s="531"/>
      <c r="C44" s="532"/>
      <c r="D44" s="532"/>
      <c r="E44" s="664"/>
      <c r="F44" s="665"/>
      <c r="G44" s="665"/>
      <c r="H44" s="665"/>
      <c r="I44" s="666"/>
      <c r="L44" s="63"/>
      <c r="O44" s="8"/>
      <c r="P44" s="8"/>
    </row>
    <row r="45" spans="1:16" s="27" customFormat="1" x14ac:dyDescent="0.25">
      <c r="A45" s="61"/>
      <c r="B45" s="641" t="str">
        <f>Pro!B44</f>
        <v>Pays d’origine inconnue - Achats auprès d'un producteur national</v>
      </c>
      <c r="C45" s="642"/>
      <c r="D45" s="643"/>
      <c r="E45" s="668" t="str">
        <f>IF(SUM(Pro!H44:H45)&lt;&gt;0,"X","-")</f>
        <v>-</v>
      </c>
      <c r="F45" s="668" t="str">
        <f>IF(SUM(Pro!I44:I45)&lt;&gt;0,"X","-")</f>
        <v>-</v>
      </c>
      <c r="G45" s="668" t="str">
        <f>IF(SUM(Pro!J44:J45)&lt;&gt;0,"X","-")</f>
        <v>-</v>
      </c>
      <c r="H45" s="668" t="str">
        <f>IF(SUM(Pro!K44:K45)&lt;&gt;0,"X","-")</f>
        <v>-</v>
      </c>
      <c r="I45" s="668" t="str">
        <f>IF(SUM(Pro!L44:L45)&lt;&gt;0,"X","-")</f>
        <v>-</v>
      </c>
      <c r="L45" s="63"/>
      <c r="O45" s="8"/>
      <c r="P45" s="8"/>
    </row>
    <row r="46" spans="1:16" s="27" customFormat="1" x14ac:dyDescent="0.25">
      <c r="A46" s="61"/>
      <c r="B46" s="644"/>
      <c r="C46" s="645"/>
      <c r="D46" s="646"/>
      <c r="E46" s="669"/>
      <c r="F46" s="669"/>
      <c r="G46" s="669"/>
      <c r="H46" s="669"/>
      <c r="I46" s="669"/>
      <c r="L46" s="63"/>
      <c r="O46" s="8"/>
      <c r="P46" s="8"/>
    </row>
    <row r="47" spans="1:16" s="27" customFormat="1" x14ac:dyDescent="0.25">
      <c r="A47" s="61"/>
      <c r="B47" s="641" t="str">
        <f>IF(Intro!$G$21="English",O47,P47)</f>
        <v>Pays d’origine inconnue - Achats auprès d'un autre fournisseur</v>
      </c>
      <c r="C47" s="642"/>
      <c r="D47" s="643"/>
      <c r="E47" s="668" t="str">
        <f>IF(SUM(Pro!H47:H48)&lt;&gt;0,"X","-")</f>
        <v>-</v>
      </c>
      <c r="F47" s="668" t="str">
        <f>IF(SUM(Pro!I47:I48)&lt;&gt;0,"X","-")</f>
        <v>-</v>
      </c>
      <c r="G47" s="668" t="str">
        <f>IF(SUM(Pro!J47:J48)&lt;&gt;0,"X","-")</f>
        <v>-</v>
      </c>
      <c r="H47" s="668" t="str">
        <f>IF(SUM(Pro!K47:K48)&lt;&gt;0,"X","-")</f>
        <v>-</v>
      </c>
      <c r="I47" s="668" t="str">
        <f>IF(SUM(Pro!L47:L48)&lt;&gt;0,"X","-")</f>
        <v>-</v>
      </c>
      <c r="L47" s="63"/>
      <c r="O47" s="8" t="s">
        <v>202</v>
      </c>
      <c r="P47" s="8" t="s">
        <v>279</v>
      </c>
    </row>
    <row r="48" spans="1:16" s="27" customFormat="1" x14ac:dyDescent="0.25">
      <c r="A48" s="61"/>
      <c r="B48" s="644"/>
      <c r="C48" s="645"/>
      <c r="D48" s="646"/>
      <c r="E48" s="669"/>
      <c r="F48" s="669"/>
      <c r="G48" s="669"/>
      <c r="H48" s="669"/>
      <c r="I48" s="669"/>
      <c r="L48" s="63"/>
      <c r="O48" s="8"/>
      <c r="P48" s="8"/>
    </row>
    <row r="49" spans="1:16" s="27" customFormat="1" hidden="1" x14ac:dyDescent="0.25">
      <c r="A49" s="61"/>
      <c r="B49" s="531" t="str">
        <f>IF(Intro!$G$21="English",O49,P49)</f>
        <v>Autres fournisseurs incluent :</v>
      </c>
      <c r="C49" s="532"/>
      <c r="D49" s="532"/>
      <c r="E49" s="658" t="str">
        <f>IF(Pro!B50="","-",Pro!B50)</f>
        <v>-</v>
      </c>
      <c r="F49" s="659"/>
      <c r="G49" s="659"/>
      <c r="H49" s="659"/>
      <c r="I49" s="660"/>
      <c r="L49" s="63"/>
      <c r="O49" s="8" t="s">
        <v>358</v>
      </c>
      <c r="P49" s="8" t="s">
        <v>359</v>
      </c>
    </row>
    <row r="50" spans="1:16" s="27" customFormat="1" hidden="1" x14ac:dyDescent="0.25">
      <c r="A50" s="61"/>
      <c r="B50" s="531"/>
      <c r="C50" s="532"/>
      <c r="D50" s="532"/>
      <c r="E50" s="661"/>
      <c r="F50" s="662"/>
      <c r="G50" s="662"/>
      <c r="H50" s="662"/>
      <c r="I50" s="663"/>
      <c r="L50" s="63"/>
      <c r="O50" s="8"/>
      <c r="P50" s="8"/>
    </row>
    <row r="51" spans="1:16" s="27" customFormat="1" hidden="1" x14ac:dyDescent="0.25">
      <c r="A51" s="61"/>
      <c r="B51" s="531"/>
      <c r="C51" s="532"/>
      <c r="D51" s="532"/>
      <c r="E51" s="661"/>
      <c r="F51" s="662"/>
      <c r="G51" s="662"/>
      <c r="H51" s="662"/>
      <c r="I51" s="663"/>
      <c r="L51" s="63"/>
      <c r="O51" s="8"/>
      <c r="P51" s="8"/>
    </row>
    <row r="52" spans="1:16" s="27" customFormat="1" hidden="1" x14ac:dyDescent="0.25">
      <c r="A52" s="61"/>
      <c r="B52" s="531"/>
      <c r="C52" s="532"/>
      <c r="D52" s="532"/>
      <c r="E52" s="664"/>
      <c r="F52" s="665"/>
      <c r="G52" s="665"/>
      <c r="H52" s="665"/>
      <c r="I52" s="666"/>
      <c r="L52" s="63"/>
      <c r="O52" s="8"/>
      <c r="P52" s="8"/>
    </row>
    <row r="53" spans="1:16" x14ac:dyDescent="0.25">
      <c r="B53" s="64"/>
      <c r="C53" s="65"/>
      <c r="D53" s="65"/>
      <c r="E53" s="65"/>
      <c r="F53" s="65"/>
      <c r="G53" s="65"/>
      <c r="H53" s="65"/>
      <c r="I53" s="65"/>
      <c r="J53" s="65"/>
      <c r="K53" s="65"/>
      <c r="L53" s="66"/>
      <c r="M53" s="8"/>
    </row>
  </sheetData>
  <sheetProtection algorithmName="SHA-512" hashValue="czWXHXl2HQpkY/gZD3FFMqynW4bpAvWxpVh59Te+ssqyGaiG6En8v6u5NFCC7jLiSmY7zYyKx3iTx9Ta27kUow==" saltValue="LftVDlZiNB2eiVsdgzFNKQ==" spinCount="100000" sheet="1" objects="1" scenarios="1" selectLockedCells="1"/>
  <mergeCells count="37">
    <mergeCell ref="E49:I52"/>
    <mergeCell ref="B30:L31"/>
    <mergeCell ref="B49:D52"/>
    <mergeCell ref="B45:D46"/>
    <mergeCell ref="E45:E46"/>
    <mergeCell ref="F45:F46"/>
    <mergeCell ref="G45:G46"/>
    <mergeCell ref="H45:H46"/>
    <mergeCell ref="B47:D48"/>
    <mergeCell ref="E47:E48"/>
    <mergeCell ref="F47:F48"/>
    <mergeCell ref="G47:G48"/>
    <mergeCell ref="H47:H48"/>
    <mergeCell ref="B33:D33"/>
    <mergeCell ref="I45:I46"/>
    <mergeCell ref="I47:I48"/>
    <mergeCell ref="E41:I44"/>
    <mergeCell ref="B35:D35"/>
    <mergeCell ref="B40:D40"/>
    <mergeCell ref="B41:D44"/>
    <mergeCell ref="B34:D34"/>
    <mergeCell ref="B37:D37"/>
    <mergeCell ref="B38:D38"/>
    <mergeCell ref="B39:D39"/>
    <mergeCell ref="B36:D36"/>
    <mergeCell ref="B4:L4"/>
    <mergeCell ref="B5:L5"/>
    <mergeCell ref="B6:L6"/>
    <mergeCell ref="B28:L28"/>
    <mergeCell ref="B8:L8"/>
    <mergeCell ref="B9:L9"/>
    <mergeCell ref="B12:I12"/>
    <mergeCell ref="B13:I13"/>
    <mergeCell ref="B14:I14"/>
    <mergeCell ref="B15:I15"/>
    <mergeCell ref="B17:L17"/>
    <mergeCell ref="B19:L26"/>
  </mergeCells>
  <dataValidations count="1">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19" xr:uid="{955898EB-FD1B-4E43-9654-9ED90201ADA3}">
      <formula1>1000</formula1>
    </dataValidation>
  </dataValidations>
  <printOptions horizontalCentered="1"/>
  <pageMargins left="0.25" right="0.25" top="0.75" bottom="0.75" header="0.3" footer="0.3"/>
  <pageSetup scale="62" fitToHeight="0" orientation="portrait" r:id="rId1"/>
  <headerFooter>
    <oddFooter>&amp;L&amp;A</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C3010519-E125-46C0-81BD-0ABD8945877F}">
          <x14:formula1>
            <xm:f>Variables!$D$40:$D$41</xm:f>
          </x14:formula1>
          <xm:sqref>J12:J15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7BE4E-DA28-4206-8E22-F26685570EF0}">
  <sheetPr>
    <tabColor theme="8" tint="-0.499984740745262"/>
    <pageSetUpPr autoPageBreaks="0" fitToPage="1"/>
  </sheetPr>
  <dimension ref="A1:ES1148"/>
  <sheetViews>
    <sheetView topLeftCell="A320" workbookViewId="0">
      <selection activeCell="F346" sqref="F346"/>
    </sheetView>
  </sheetViews>
  <sheetFormatPr defaultColWidth="9.140625" defaultRowHeight="12.75" x14ac:dyDescent="0.2"/>
  <cols>
    <col min="1" max="1" width="13" style="158" customWidth="1"/>
    <col min="2" max="2" width="65.5703125" style="158" customWidth="1"/>
    <col min="3" max="3" width="12.42578125" style="158" hidden="1" customWidth="1"/>
    <col min="4" max="4" width="12.42578125" style="158" customWidth="1"/>
    <col min="5" max="5" width="8.7109375" style="288" customWidth="1"/>
    <col min="6" max="6" width="11.85546875" style="307" customWidth="1"/>
    <col min="7" max="16384" width="9.140625" style="158"/>
  </cols>
  <sheetData>
    <row r="1" spans="1:149" s="152" customFormat="1" ht="25.5" x14ac:dyDescent="0.25">
      <c r="A1" s="673" t="s">
        <v>525</v>
      </c>
      <c r="B1" s="674" t="s">
        <v>526</v>
      </c>
      <c r="C1" s="149"/>
      <c r="D1" s="149"/>
      <c r="E1" s="150"/>
      <c r="F1" s="151" t="s">
        <v>696</v>
      </c>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c r="AH1" s="151"/>
      <c r="AI1" s="151"/>
      <c r="AJ1" s="151"/>
      <c r="AK1" s="151"/>
      <c r="AL1" s="151"/>
      <c r="AM1" s="151"/>
      <c r="AN1" s="151"/>
      <c r="AO1" s="151"/>
      <c r="AP1" s="151"/>
      <c r="AQ1" s="151"/>
      <c r="AR1" s="151"/>
      <c r="AS1" s="151"/>
      <c r="AT1" s="151"/>
      <c r="AU1" s="151"/>
      <c r="AV1" s="151"/>
      <c r="AW1" s="151"/>
      <c r="AX1" s="151"/>
      <c r="AY1" s="151"/>
      <c r="AZ1" s="151"/>
      <c r="BA1" s="151"/>
      <c r="BB1" s="151"/>
      <c r="BC1" s="151"/>
      <c r="BD1" s="151"/>
      <c r="BE1" s="151"/>
      <c r="BF1" s="151"/>
      <c r="BG1" s="151"/>
      <c r="BH1" s="151"/>
      <c r="BI1" s="151"/>
      <c r="BJ1" s="151"/>
      <c r="BK1" s="151"/>
      <c r="BL1" s="151"/>
      <c r="BM1" s="151"/>
      <c r="BN1" s="151"/>
      <c r="BO1" s="151"/>
      <c r="BP1" s="151"/>
      <c r="BQ1" s="151"/>
      <c r="BR1" s="151"/>
      <c r="BS1" s="151"/>
      <c r="BT1" s="151"/>
      <c r="BU1" s="151"/>
      <c r="BV1" s="151"/>
      <c r="BW1" s="151"/>
      <c r="BX1" s="151"/>
      <c r="BY1" s="151"/>
      <c r="BZ1" s="151"/>
      <c r="CA1" s="151"/>
      <c r="CB1" s="151"/>
      <c r="CC1" s="151"/>
      <c r="CD1" s="151"/>
      <c r="CE1" s="151"/>
      <c r="CF1" s="151"/>
      <c r="CG1" s="151"/>
      <c r="CH1" s="151"/>
      <c r="CI1" s="151"/>
      <c r="CJ1" s="151"/>
      <c r="CK1" s="151"/>
      <c r="CL1" s="151"/>
      <c r="CM1" s="151"/>
      <c r="CN1" s="151"/>
      <c r="CO1" s="151"/>
      <c r="CP1" s="151"/>
      <c r="CQ1" s="151"/>
      <c r="CR1" s="151"/>
      <c r="CS1" s="151"/>
      <c r="CT1" s="151"/>
      <c r="CU1" s="151"/>
      <c r="CV1" s="151"/>
      <c r="CW1" s="151"/>
      <c r="CX1" s="151"/>
      <c r="CY1" s="151"/>
      <c r="CZ1" s="151"/>
      <c r="DA1" s="151"/>
      <c r="DB1" s="151"/>
      <c r="DC1" s="151"/>
      <c r="DD1" s="151"/>
      <c r="DE1" s="151"/>
      <c r="DF1" s="151"/>
      <c r="DG1" s="151"/>
      <c r="DH1" s="151"/>
      <c r="DI1" s="151"/>
      <c r="DJ1" s="151"/>
      <c r="DK1" s="151"/>
      <c r="DL1" s="151"/>
      <c r="DM1" s="151"/>
      <c r="DN1" s="151"/>
      <c r="DO1" s="151"/>
      <c r="DP1" s="151"/>
      <c r="DQ1" s="151"/>
      <c r="DR1" s="151"/>
      <c r="DS1" s="151"/>
      <c r="DT1" s="151"/>
      <c r="DU1" s="151"/>
      <c r="DV1" s="151"/>
      <c r="DW1" s="151"/>
      <c r="DX1" s="151"/>
      <c r="DY1" s="151"/>
      <c r="DZ1" s="151"/>
      <c r="EA1" s="151"/>
      <c r="EB1" s="151"/>
      <c r="EC1" s="151"/>
      <c r="ED1" s="151"/>
      <c r="EE1" s="151"/>
      <c r="EF1" s="151"/>
      <c r="EG1" s="151"/>
      <c r="EH1" s="151"/>
      <c r="EI1" s="151"/>
      <c r="EJ1" s="151"/>
      <c r="EK1" s="151"/>
      <c r="EL1" s="151" t="s">
        <v>527</v>
      </c>
      <c r="EM1" s="151" t="s">
        <v>527</v>
      </c>
      <c r="EN1" s="151" t="s">
        <v>527</v>
      </c>
      <c r="EO1" s="151" t="s">
        <v>527</v>
      </c>
      <c r="EP1" s="151" t="s">
        <v>527</v>
      </c>
      <c r="EQ1" s="151" t="s">
        <v>527</v>
      </c>
      <c r="ER1" s="151" t="s">
        <v>527</v>
      </c>
      <c r="ES1" s="151" t="s">
        <v>527</v>
      </c>
    </row>
    <row r="2" spans="1:149" s="154" customFormat="1" x14ac:dyDescent="0.25">
      <c r="A2" s="673"/>
      <c r="B2" s="674"/>
      <c r="C2" s="149"/>
      <c r="D2" s="149"/>
      <c r="E2" s="150"/>
      <c r="F2" s="153">
        <f>Intro!E73</f>
        <v>0</v>
      </c>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c r="AQ2" s="153"/>
      <c r="AR2" s="153"/>
      <c r="AS2" s="153"/>
      <c r="AT2" s="153"/>
      <c r="AU2" s="153"/>
      <c r="AV2" s="153"/>
      <c r="AW2" s="153"/>
      <c r="AX2" s="153"/>
      <c r="AY2" s="153"/>
      <c r="AZ2" s="153"/>
      <c r="BA2" s="153"/>
      <c r="BB2" s="153"/>
      <c r="BC2" s="153"/>
      <c r="BD2" s="153"/>
      <c r="BE2" s="153"/>
      <c r="BF2" s="153"/>
      <c r="BG2" s="153"/>
      <c r="BH2" s="153"/>
      <c r="BI2" s="153"/>
      <c r="BJ2" s="153"/>
      <c r="BK2" s="153"/>
      <c r="BL2" s="153"/>
      <c r="BM2" s="153"/>
      <c r="BN2" s="153"/>
      <c r="BO2" s="153"/>
      <c r="BP2" s="153"/>
      <c r="BQ2" s="153"/>
      <c r="BR2" s="153"/>
      <c r="BS2" s="153"/>
      <c r="BT2" s="153"/>
      <c r="BU2" s="153"/>
      <c r="BV2" s="153"/>
      <c r="BW2" s="153"/>
      <c r="BX2" s="153"/>
      <c r="BY2" s="153"/>
      <c r="BZ2" s="153"/>
      <c r="CA2" s="153"/>
      <c r="CB2" s="153"/>
      <c r="CC2" s="153"/>
      <c r="CD2" s="153"/>
      <c r="CE2" s="153"/>
      <c r="CF2" s="153"/>
      <c r="CG2" s="153"/>
      <c r="CH2" s="153"/>
      <c r="CI2" s="153"/>
      <c r="CJ2" s="153"/>
      <c r="CK2" s="153"/>
      <c r="CL2" s="153"/>
      <c r="CM2" s="153"/>
      <c r="CN2" s="153"/>
      <c r="CO2" s="153"/>
      <c r="CP2" s="153"/>
      <c r="CQ2" s="153"/>
      <c r="CR2" s="153"/>
      <c r="CS2" s="153"/>
      <c r="CT2" s="153"/>
      <c r="CU2" s="153"/>
      <c r="CV2" s="153"/>
      <c r="CW2" s="153"/>
      <c r="CX2" s="153"/>
      <c r="CY2" s="153"/>
      <c r="CZ2" s="153"/>
      <c r="DA2" s="153"/>
      <c r="DB2" s="153"/>
      <c r="DC2" s="153"/>
      <c r="DD2" s="153"/>
      <c r="DE2" s="153"/>
      <c r="DF2" s="153"/>
      <c r="DG2" s="153"/>
      <c r="DH2" s="153"/>
      <c r="DI2" s="153"/>
      <c r="DJ2" s="153"/>
      <c r="DK2" s="153"/>
      <c r="DL2" s="153"/>
      <c r="DM2" s="153"/>
      <c r="DN2" s="153"/>
      <c r="DO2" s="153"/>
      <c r="DP2" s="153"/>
      <c r="DQ2" s="153"/>
      <c r="DR2" s="153"/>
      <c r="DS2" s="153"/>
      <c r="DT2" s="153"/>
      <c r="DU2" s="153"/>
      <c r="DV2" s="153"/>
      <c r="DW2" s="153"/>
      <c r="DX2" s="153"/>
      <c r="DY2" s="153"/>
      <c r="DZ2" s="153"/>
      <c r="EA2" s="153"/>
      <c r="EB2" s="153"/>
      <c r="EC2" s="153"/>
      <c r="ED2" s="153"/>
      <c r="EE2" s="153"/>
      <c r="EF2" s="153"/>
      <c r="EG2" s="153"/>
      <c r="EH2" s="153"/>
      <c r="EI2" s="153"/>
      <c r="EJ2" s="153"/>
      <c r="EK2" s="153"/>
      <c r="EL2" s="153">
        <f>Intro!EK73</f>
        <v>0</v>
      </c>
      <c r="EM2" s="153">
        <f>Intro!EL73</f>
        <v>0</v>
      </c>
      <c r="EN2" s="153">
        <f>Intro!EM73</f>
        <v>0</v>
      </c>
      <c r="EO2" s="153">
        <f>Intro!EN73</f>
        <v>0</v>
      </c>
      <c r="EP2" s="153">
        <f>Intro!EO73</f>
        <v>0</v>
      </c>
      <c r="EQ2" s="153">
        <f>Intro!EP73</f>
        <v>0</v>
      </c>
      <c r="ER2" s="153">
        <f>Intro!EQ73</f>
        <v>0</v>
      </c>
      <c r="ES2" s="153">
        <f>Intro!ER73</f>
        <v>0</v>
      </c>
    </row>
    <row r="3" spans="1:149" s="159" customFormat="1" ht="13.5" thickBot="1" x14ac:dyDescent="0.25">
      <c r="A3" s="155"/>
      <c r="B3" s="156"/>
      <c r="C3" s="156"/>
      <c r="D3" s="156"/>
      <c r="E3" s="157"/>
      <c r="F3" s="299"/>
      <c r="G3" s="155"/>
      <c r="H3" s="155"/>
      <c r="I3" s="155"/>
      <c r="J3" s="155"/>
      <c r="K3" s="155"/>
      <c r="L3" s="155"/>
      <c r="M3" s="155"/>
      <c r="N3" s="155"/>
      <c r="O3" s="155"/>
      <c r="P3" s="155"/>
      <c r="Q3" s="155"/>
      <c r="R3" s="155"/>
      <c r="S3" s="155"/>
      <c r="T3" s="155"/>
      <c r="U3" s="155"/>
      <c r="V3" s="155"/>
      <c r="W3" s="155"/>
      <c r="X3" s="155"/>
      <c r="Y3" s="155"/>
      <c r="Z3" s="155"/>
      <c r="AA3" s="155"/>
      <c r="AB3" s="155"/>
      <c r="AC3" s="155"/>
      <c r="AD3" s="155"/>
      <c r="AE3" s="155"/>
      <c r="AF3" s="155"/>
      <c r="AG3" s="155"/>
      <c r="AH3" s="155"/>
      <c r="AI3" s="155"/>
      <c r="AJ3" s="155"/>
      <c r="AK3" s="155"/>
      <c r="AL3" s="155"/>
      <c r="AM3" s="155"/>
      <c r="AN3" s="155"/>
      <c r="AO3" s="155"/>
      <c r="AP3" s="155"/>
      <c r="AQ3" s="155"/>
      <c r="AR3" s="155"/>
      <c r="AS3" s="155"/>
      <c r="AT3" s="155"/>
      <c r="AU3" s="155"/>
      <c r="AV3" s="155"/>
      <c r="AW3" s="155"/>
      <c r="AX3" s="155"/>
      <c r="AY3" s="155"/>
      <c r="AZ3" s="155"/>
      <c r="BA3" s="155"/>
      <c r="BB3" s="155"/>
      <c r="BC3" s="155"/>
      <c r="BD3" s="155"/>
      <c r="BE3" s="155"/>
      <c r="BF3" s="155"/>
      <c r="BG3" s="155"/>
      <c r="BH3" s="155"/>
      <c r="BI3" s="155"/>
      <c r="BJ3" s="155"/>
      <c r="BK3" s="155"/>
      <c r="BL3" s="155"/>
      <c r="BM3" s="155"/>
      <c r="BN3" s="155"/>
      <c r="BO3" s="155"/>
      <c r="BP3" s="155"/>
      <c r="BQ3" s="155"/>
      <c r="BR3" s="155"/>
      <c r="BS3" s="155"/>
      <c r="BT3" s="155"/>
      <c r="BU3" s="155"/>
      <c r="BV3" s="155"/>
      <c r="BW3" s="155"/>
      <c r="BX3" s="155"/>
      <c r="BY3" s="155"/>
      <c r="BZ3" s="155"/>
      <c r="CA3" s="155"/>
      <c r="CB3" s="155"/>
      <c r="CC3" s="155"/>
      <c r="CD3" s="155"/>
      <c r="CE3" s="155"/>
      <c r="CF3" s="155"/>
      <c r="CG3" s="155"/>
      <c r="CH3" s="155"/>
      <c r="CI3" s="155"/>
      <c r="CJ3" s="155"/>
      <c r="CK3" s="155"/>
      <c r="CL3" s="155"/>
      <c r="CM3" s="155"/>
      <c r="CN3" s="155"/>
      <c r="CO3" s="155"/>
      <c r="CP3" s="155"/>
      <c r="CQ3" s="155"/>
      <c r="CR3" s="155"/>
      <c r="CS3" s="155"/>
      <c r="CT3" s="155"/>
      <c r="CU3" s="155"/>
      <c r="CV3" s="155"/>
      <c r="CW3" s="155"/>
      <c r="CX3" s="155"/>
      <c r="CY3" s="155"/>
      <c r="CZ3" s="155"/>
      <c r="DA3" s="155"/>
      <c r="DB3" s="155"/>
      <c r="DC3" s="155"/>
      <c r="DD3" s="155"/>
      <c r="DE3" s="155"/>
      <c r="DF3" s="155"/>
      <c r="DG3" s="155"/>
      <c r="DH3" s="155"/>
      <c r="DI3" s="155"/>
      <c r="DJ3" s="155"/>
      <c r="DK3" s="155"/>
      <c r="DL3" s="155"/>
      <c r="DM3" s="155"/>
      <c r="DN3" s="155"/>
      <c r="DO3" s="155"/>
      <c r="DP3" s="155"/>
      <c r="DQ3" s="155"/>
      <c r="DR3" s="155"/>
      <c r="DS3" s="155"/>
      <c r="DT3" s="155"/>
      <c r="DU3" s="155"/>
      <c r="DV3" s="155"/>
      <c r="DW3" s="155"/>
      <c r="DX3" s="155"/>
      <c r="DY3" s="155"/>
      <c r="DZ3" s="155"/>
      <c r="EA3" s="155"/>
      <c r="EB3" s="155"/>
      <c r="EC3" s="155"/>
      <c r="ED3" s="155"/>
      <c r="EE3" s="155"/>
      <c r="EF3" s="155"/>
      <c r="EG3" s="155"/>
      <c r="EH3" s="155"/>
      <c r="EI3" s="155"/>
      <c r="EJ3" s="155"/>
      <c r="EK3" s="155"/>
      <c r="EL3" s="155"/>
      <c r="EM3" s="155"/>
      <c r="EN3" s="155"/>
      <c r="EO3" s="155"/>
      <c r="EP3" s="155"/>
      <c r="EQ3" s="155"/>
      <c r="ER3" s="155"/>
      <c r="ES3" s="155"/>
    </row>
    <row r="4" spans="1:149" s="164" customFormat="1" ht="13.5" thickBot="1" x14ac:dyDescent="0.25">
      <c r="A4" s="160"/>
      <c r="B4" s="161"/>
      <c r="C4" s="161"/>
      <c r="D4" s="161"/>
      <c r="E4" s="162"/>
      <c r="F4" s="300"/>
      <c r="G4" s="163"/>
      <c r="H4" s="163"/>
      <c r="I4" s="163"/>
      <c r="J4" s="163"/>
      <c r="K4" s="163"/>
      <c r="L4" s="163"/>
      <c r="M4" s="163"/>
      <c r="N4" s="163"/>
      <c r="O4" s="163"/>
      <c r="P4" s="163"/>
      <c r="Q4" s="163"/>
      <c r="R4" s="163"/>
      <c r="S4" s="163"/>
      <c r="T4" s="163"/>
      <c r="U4" s="163"/>
      <c r="V4" s="163"/>
      <c r="W4" s="163"/>
      <c r="X4" s="163"/>
      <c r="Y4" s="163"/>
      <c r="Z4" s="163"/>
      <c r="AA4" s="163"/>
      <c r="AB4" s="163"/>
      <c r="AC4" s="163"/>
      <c r="AD4" s="163"/>
      <c r="AE4" s="163"/>
      <c r="AF4" s="163"/>
      <c r="AG4" s="163"/>
      <c r="AH4" s="163"/>
      <c r="AI4" s="163"/>
      <c r="AJ4" s="163"/>
      <c r="AK4" s="163"/>
      <c r="AL4" s="163"/>
      <c r="AM4" s="163"/>
      <c r="AN4" s="163"/>
      <c r="AO4" s="163"/>
      <c r="AP4" s="163"/>
      <c r="AQ4" s="163"/>
      <c r="AR4" s="163"/>
      <c r="AS4" s="163"/>
      <c r="AT4" s="163"/>
      <c r="AU4" s="163"/>
      <c r="AV4" s="163"/>
      <c r="AW4" s="163"/>
      <c r="AX4" s="163"/>
      <c r="AY4" s="163"/>
      <c r="AZ4" s="163"/>
      <c r="BA4" s="163"/>
      <c r="BB4" s="163"/>
      <c r="BC4" s="163"/>
      <c r="BD4" s="163"/>
      <c r="BE4" s="163"/>
      <c r="BF4" s="163"/>
      <c r="BG4" s="163"/>
      <c r="BH4" s="163"/>
      <c r="BI4" s="163"/>
      <c r="BJ4" s="163"/>
      <c r="BK4" s="163"/>
      <c r="BL4" s="163"/>
      <c r="BM4" s="163"/>
      <c r="BN4" s="163"/>
      <c r="BO4" s="163"/>
      <c r="BP4" s="163"/>
      <c r="BQ4" s="163"/>
      <c r="BR4" s="163"/>
      <c r="BS4" s="163"/>
      <c r="BT4" s="163"/>
      <c r="BU4" s="163"/>
      <c r="BV4" s="163"/>
      <c r="BW4" s="163"/>
      <c r="BX4" s="163"/>
      <c r="BY4" s="163"/>
      <c r="BZ4" s="163"/>
      <c r="CA4" s="163"/>
      <c r="CB4" s="163"/>
      <c r="CC4" s="163"/>
      <c r="CD4" s="163"/>
      <c r="CE4" s="163"/>
      <c r="CF4" s="163"/>
      <c r="CG4" s="163"/>
      <c r="CH4" s="163"/>
      <c r="CI4" s="163"/>
      <c r="CJ4" s="163"/>
      <c r="CK4" s="163"/>
      <c r="CL4" s="163"/>
      <c r="CM4" s="163"/>
      <c r="CN4" s="163"/>
      <c r="CO4" s="163"/>
      <c r="CP4" s="163"/>
      <c r="CQ4" s="163"/>
      <c r="CR4" s="163"/>
      <c r="CS4" s="163"/>
      <c r="CT4" s="163"/>
      <c r="CU4" s="163"/>
      <c r="CV4" s="163"/>
      <c r="CW4" s="163"/>
      <c r="CX4" s="163"/>
      <c r="CY4" s="163"/>
      <c r="CZ4" s="163"/>
      <c r="DA4" s="163"/>
      <c r="DB4" s="163"/>
      <c r="DC4" s="163"/>
      <c r="DD4" s="163"/>
      <c r="DE4" s="163"/>
      <c r="DF4" s="163"/>
      <c r="DG4" s="163"/>
      <c r="DH4" s="163"/>
      <c r="DI4" s="163"/>
      <c r="DJ4" s="163"/>
      <c r="DK4" s="163"/>
      <c r="DL4" s="163"/>
      <c r="DM4" s="163"/>
      <c r="DN4" s="163"/>
      <c r="DO4" s="163"/>
      <c r="DP4" s="163"/>
      <c r="DQ4" s="163"/>
      <c r="DR4" s="163"/>
      <c r="DS4" s="163"/>
      <c r="DT4" s="163"/>
      <c r="DU4" s="163"/>
      <c r="DV4" s="163"/>
      <c r="DW4" s="163"/>
      <c r="DX4" s="163"/>
      <c r="DY4" s="163"/>
      <c r="DZ4" s="163"/>
      <c r="EA4" s="163"/>
      <c r="EB4" s="163"/>
      <c r="EC4" s="163"/>
      <c r="ED4" s="163"/>
      <c r="EE4" s="163"/>
      <c r="EF4" s="163"/>
      <c r="EG4" s="163"/>
      <c r="EH4" s="163"/>
      <c r="EI4" s="163"/>
      <c r="EJ4" s="163"/>
      <c r="EK4" s="163"/>
      <c r="EL4" s="163"/>
      <c r="EM4" s="163"/>
      <c r="EN4" s="163"/>
      <c r="EO4" s="163"/>
      <c r="EP4" s="163"/>
      <c r="EQ4" s="163"/>
      <c r="ER4" s="163"/>
      <c r="ES4" s="163"/>
    </row>
    <row r="5" spans="1:149" s="169" customFormat="1" x14ac:dyDescent="0.2">
      <c r="A5" s="165" t="s">
        <v>528</v>
      </c>
      <c r="B5" s="166" t="s">
        <v>529</v>
      </c>
      <c r="C5" s="166"/>
      <c r="D5" s="166"/>
      <c r="E5" s="167"/>
      <c r="F5" s="301"/>
      <c r="G5" s="168"/>
      <c r="H5" s="168"/>
      <c r="I5" s="168"/>
      <c r="J5" s="168"/>
      <c r="K5" s="168"/>
      <c r="L5" s="168"/>
      <c r="M5" s="168"/>
      <c r="N5" s="168"/>
      <c r="O5" s="168"/>
      <c r="P5" s="168"/>
      <c r="Q5" s="168"/>
      <c r="R5" s="168"/>
      <c r="S5" s="168"/>
      <c r="T5" s="168"/>
      <c r="U5" s="168"/>
      <c r="V5" s="168"/>
      <c r="W5" s="168"/>
      <c r="X5" s="168"/>
      <c r="Y5" s="168"/>
      <c r="Z5" s="168"/>
      <c r="AA5" s="168"/>
      <c r="AB5" s="168"/>
      <c r="AC5" s="168"/>
      <c r="AD5" s="168"/>
      <c r="AE5" s="168"/>
      <c r="AF5" s="168"/>
      <c r="AG5" s="168"/>
      <c r="AH5" s="168"/>
      <c r="AI5" s="168"/>
      <c r="AJ5" s="168"/>
      <c r="AK5" s="168"/>
      <c r="AL5" s="168"/>
      <c r="AM5" s="168"/>
      <c r="AN5" s="168"/>
      <c r="AO5" s="168"/>
      <c r="AP5" s="168"/>
      <c r="AQ5" s="168"/>
      <c r="AR5" s="168"/>
      <c r="AS5" s="168"/>
      <c r="AT5" s="168"/>
      <c r="AU5" s="168"/>
      <c r="AV5" s="168"/>
      <c r="AW5" s="168"/>
      <c r="AX5" s="168"/>
      <c r="AY5" s="168"/>
      <c r="AZ5" s="168"/>
      <c r="BA5" s="168"/>
      <c r="BB5" s="168"/>
      <c r="BC5" s="168"/>
      <c r="BD5" s="168"/>
      <c r="BE5" s="168"/>
      <c r="BF5" s="168"/>
      <c r="BG5" s="168"/>
      <c r="BH5" s="168"/>
      <c r="BI5" s="168"/>
      <c r="BJ5" s="168"/>
      <c r="BK5" s="168"/>
      <c r="BL5" s="168"/>
      <c r="BM5" s="168"/>
      <c r="BN5" s="168"/>
      <c r="BO5" s="168"/>
      <c r="BP5" s="168"/>
      <c r="BQ5" s="168"/>
      <c r="BR5" s="168"/>
      <c r="BS5" s="168"/>
      <c r="BT5" s="168"/>
      <c r="BU5" s="168"/>
      <c r="BV5" s="168"/>
      <c r="BW5" s="168"/>
      <c r="BX5" s="168"/>
      <c r="BY5" s="168"/>
      <c r="BZ5" s="168"/>
      <c r="CA5" s="168"/>
      <c r="CB5" s="168"/>
      <c r="CC5" s="168"/>
      <c r="CD5" s="168"/>
      <c r="CE5" s="168"/>
      <c r="CF5" s="168"/>
      <c r="CG5" s="168"/>
      <c r="CH5" s="168"/>
      <c r="CI5" s="168"/>
      <c r="CJ5" s="168"/>
      <c r="CK5" s="168"/>
      <c r="CL5" s="168"/>
      <c r="CM5" s="168"/>
      <c r="CN5" s="168"/>
      <c r="CO5" s="168"/>
      <c r="CP5" s="168"/>
      <c r="CQ5" s="168"/>
      <c r="CR5" s="168"/>
      <c r="CS5" s="168"/>
      <c r="CT5" s="168"/>
      <c r="CU5" s="168"/>
      <c r="CV5" s="168"/>
      <c r="CW5" s="168"/>
      <c r="CX5" s="168"/>
      <c r="CY5" s="168"/>
      <c r="CZ5" s="168"/>
      <c r="DA5" s="168"/>
      <c r="DB5" s="168"/>
      <c r="DC5" s="168"/>
      <c r="DD5" s="168"/>
      <c r="DE5" s="168"/>
      <c r="DF5" s="168"/>
      <c r="DG5" s="168"/>
      <c r="DH5" s="168"/>
      <c r="DI5" s="168"/>
      <c r="DJ5" s="168"/>
      <c r="DK5" s="168"/>
      <c r="DL5" s="168"/>
      <c r="DM5" s="168"/>
      <c r="DN5" s="168"/>
      <c r="DO5" s="168"/>
      <c r="DP5" s="168"/>
      <c r="DQ5" s="168"/>
      <c r="DR5" s="168"/>
      <c r="DS5" s="168"/>
      <c r="DT5" s="168"/>
      <c r="DU5" s="168"/>
      <c r="DV5" s="168"/>
      <c r="DW5" s="168"/>
      <c r="DX5" s="168"/>
      <c r="DY5" s="168"/>
      <c r="DZ5" s="168"/>
      <c r="EA5" s="168"/>
      <c r="EB5" s="168"/>
      <c r="EC5" s="168"/>
      <c r="ED5" s="168"/>
      <c r="EE5" s="168"/>
      <c r="EF5" s="168"/>
      <c r="EG5" s="168"/>
      <c r="EH5" s="168"/>
      <c r="EI5" s="168"/>
      <c r="EJ5" s="168"/>
      <c r="EK5" s="168"/>
      <c r="EL5" s="168"/>
      <c r="EM5" s="168"/>
      <c r="EN5" s="168"/>
      <c r="EO5" s="168"/>
      <c r="EP5" s="168"/>
      <c r="EQ5" s="168"/>
      <c r="ER5" s="168"/>
      <c r="ES5" s="168"/>
    </row>
    <row r="6" spans="1:149" x14ac:dyDescent="0.2">
      <c r="A6" s="170" t="s">
        <v>530</v>
      </c>
      <c r="B6" s="171" t="s">
        <v>531</v>
      </c>
      <c r="C6" s="171"/>
      <c r="D6" s="172"/>
      <c r="E6" s="173"/>
      <c r="F6" s="302"/>
    </row>
    <row r="7" spans="1:149" s="178" customFormat="1" x14ac:dyDescent="0.2">
      <c r="A7" s="174" t="s">
        <v>532</v>
      </c>
      <c r="B7" s="175" t="s">
        <v>533</v>
      </c>
      <c r="C7" s="176"/>
      <c r="D7" s="176"/>
      <c r="E7" s="177"/>
      <c r="F7" s="302" t="str">
        <f>IF(OR(Public!$D$17="Distributor",Public!$D$17="Distributeur"),"X","")</f>
        <v/>
      </c>
    </row>
    <row r="8" spans="1:149" s="178" customFormat="1" x14ac:dyDescent="0.2">
      <c r="B8" s="175" t="s">
        <v>534</v>
      </c>
      <c r="C8" s="176"/>
      <c r="D8" s="176"/>
      <c r="E8" s="177"/>
      <c r="F8" s="302" t="str">
        <f>IF(OR(Public!$D$17="End user",Public!$D$17="Utilisateur final"),"X","")</f>
        <v/>
      </c>
    </row>
    <row r="9" spans="1:149" s="179" customFormat="1" x14ac:dyDescent="0.2">
      <c r="B9" s="176"/>
      <c r="C9" s="176"/>
      <c r="D9" s="176"/>
      <c r="E9" s="177"/>
      <c r="F9" s="302"/>
    </row>
    <row r="10" spans="1:149" x14ac:dyDescent="0.2">
      <c r="A10" s="170" t="s">
        <v>535</v>
      </c>
      <c r="B10" s="171" t="s">
        <v>536</v>
      </c>
      <c r="C10" s="171"/>
      <c r="D10" s="172"/>
      <c r="E10" s="173"/>
      <c r="F10" s="302"/>
    </row>
    <row r="11" spans="1:149" s="178" customFormat="1" x14ac:dyDescent="0.2">
      <c r="B11" s="180" t="s">
        <v>537</v>
      </c>
      <c r="C11" s="181"/>
      <c r="D11" s="181"/>
      <c r="E11" s="182"/>
      <c r="F11" s="302" t="str">
        <f>IF($F$7="X",Public!$D$55,"")</f>
        <v/>
      </c>
    </row>
    <row r="12" spans="1:149" s="178" customFormat="1" x14ac:dyDescent="0.2">
      <c r="B12" s="180" t="s">
        <v>538</v>
      </c>
      <c r="C12" s="181"/>
      <c r="D12" s="181"/>
      <c r="E12" s="182"/>
      <c r="F12" s="302" t="str">
        <f>IF($F$7="X",Public!$D$60,"")</f>
        <v/>
      </c>
    </row>
    <row r="13" spans="1:149" s="178" customFormat="1" x14ac:dyDescent="0.2">
      <c r="B13" s="180" t="s">
        <v>539</v>
      </c>
      <c r="C13" s="181"/>
      <c r="D13" s="181"/>
      <c r="E13" s="182"/>
      <c r="F13" s="302" t="str">
        <f>IF($F$7="X",Public!$D$65,"")</f>
        <v/>
      </c>
    </row>
    <row r="14" spans="1:149" x14ac:dyDescent="0.2">
      <c r="A14" s="170" t="s">
        <v>540</v>
      </c>
      <c r="B14" s="171" t="s">
        <v>541</v>
      </c>
      <c r="C14" s="171"/>
      <c r="D14" s="172"/>
      <c r="E14" s="173"/>
      <c r="F14" s="302"/>
    </row>
    <row r="15" spans="1:149" s="178" customFormat="1" x14ac:dyDescent="0.2">
      <c r="B15" s="180" t="s">
        <v>537</v>
      </c>
      <c r="C15" s="181"/>
      <c r="D15" s="181"/>
      <c r="E15" s="182"/>
      <c r="F15" s="302" t="str">
        <f>IF($F$8="X",Public!$D$55,"")</f>
        <v/>
      </c>
    </row>
    <row r="16" spans="1:149" s="178" customFormat="1" x14ac:dyDescent="0.2">
      <c r="B16" s="180" t="s">
        <v>538</v>
      </c>
      <c r="C16" s="181"/>
      <c r="D16" s="181"/>
      <c r="E16" s="182"/>
      <c r="F16" s="302" t="str">
        <f>IF($F$8="X",Public!$D$60,"")</f>
        <v/>
      </c>
    </row>
    <row r="17" spans="1:6" s="178" customFormat="1" x14ac:dyDescent="0.2">
      <c r="B17" s="180" t="s">
        <v>539</v>
      </c>
      <c r="C17" s="181"/>
      <c r="D17" s="181"/>
      <c r="E17" s="182"/>
      <c r="F17" s="302" t="str">
        <f>IF($F$8="X",Public!$D$65,"")</f>
        <v/>
      </c>
    </row>
    <row r="18" spans="1:6" s="179" customFormat="1" x14ac:dyDescent="0.2">
      <c r="B18" s="176"/>
      <c r="C18" s="176"/>
      <c r="D18" s="176"/>
      <c r="E18" s="177"/>
      <c r="F18" s="302"/>
    </row>
    <row r="19" spans="1:6" s="179" customFormat="1" ht="25.5" x14ac:dyDescent="0.2">
      <c r="A19" s="170" t="s">
        <v>542</v>
      </c>
      <c r="B19" s="183" t="s">
        <v>543</v>
      </c>
      <c r="C19" s="171"/>
      <c r="D19" s="183"/>
      <c r="E19" s="184"/>
      <c r="F19" s="302"/>
    </row>
    <row r="20" spans="1:6" s="179" customFormat="1" x14ac:dyDescent="0.2">
      <c r="A20" s="185" t="s">
        <v>544</v>
      </c>
      <c r="B20" s="186" t="s">
        <v>545</v>
      </c>
      <c r="C20" s="176"/>
      <c r="D20" s="186"/>
      <c r="E20" s="187"/>
      <c r="F20" s="302" t="str">
        <f>IF(OR(Public!$F$165="Always",Public!$F$165="Toujours"),"X","")</f>
        <v/>
      </c>
    </row>
    <row r="21" spans="1:6" s="179" customFormat="1" x14ac:dyDescent="0.2">
      <c r="B21" s="186" t="s">
        <v>546</v>
      </c>
      <c r="C21" s="176"/>
      <c r="D21" s="186"/>
      <c r="E21" s="187"/>
      <c r="F21" s="302" t="str">
        <f>IF(OR(Public!$F$165="Usually",Public!$F$165="Généralement"),"X","")</f>
        <v/>
      </c>
    </row>
    <row r="22" spans="1:6" s="179" customFormat="1" x14ac:dyDescent="0.2">
      <c r="B22" s="186" t="s">
        <v>547</v>
      </c>
      <c r="C22" s="176"/>
      <c r="D22" s="186"/>
      <c r="E22" s="187"/>
      <c r="F22" s="302" t="str">
        <f>IF(OR(Public!$F$165="Sometimes",Public!$F$165="Parfois"),"X","")</f>
        <v/>
      </c>
    </row>
    <row r="23" spans="1:6" s="179" customFormat="1" x14ac:dyDescent="0.2">
      <c r="B23" s="186" t="s">
        <v>548</v>
      </c>
      <c r="C23" s="176"/>
      <c r="D23" s="186"/>
      <c r="E23" s="187"/>
      <c r="F23" s="302" t="str">
        <f>IF(OR(Public!$F$165="Never",Public!$F$165="Jamais"),"X","")</f>
        <v/>
      </c>
    </row>
    <row r="24" spans="1:6" s="179" customFormat="1" x14ac:dyDescent="0.2">
      <c r="B24" s="186"/>
      <c r="C24" s="176"/>
      <c r="D24" s="186"/>
      <c r="E24" s="187"/>
      <c r="F24" s="302"/>
    </row>
    <row r="25" spans="1:6" s="179" customFormat="1" x14ac:dyDescent="0.2">
      <c r="B25" s="186" t="s">
        <v>549</v>
      </c>
      <c r="C25" s="176"/>
      <c r="D25" s="186"/>
      <c r="E25" s="187"/>
      <c r="F25" s="302" t="str">
        <f>IF(Public!$B$167&lt;&gt;0,Public!$B$167,"")</f>
        <v/>
      </c>
    </row>
    <row r="26" spans="1:6" s="179" customFormat="1" x14ac:dyDescent="0.2">
      <c r="B26" s="176"/>
      <c r="C26" s="176"/>
      <c r="D26" s="176"/>
      <c r="E26" s="177"/>
      <c r="F26" s="302"/>
    </row>
    <row r="27" spans="1:6" customFormat="1" ht="26.25" x14ac:dyDescent="0.25">
      <c r="A27" s="188" t="s">
        <v>550</v>
      </c>
      <c r="B27" s="189" t="s">
        <v>551</v>
      </c>
      <c r="C27" s="190"/>
      <c r="D27" s="191"/>
      <c r="E27" s="192"/>
      <c r="F27" s="303"/>
    </row>
    <row r="28" spans="1:6" customFormat="1" ht="15" x14ac:dyDescent="0.25">
      <c r="A28" s="193"/>
      <c r="B28" s="194" t="s">
        <v>552</v>
      </c>
      <c r="C28" s="195"/>
      <c r="D28" s="191"/>
      <c r="E28" s="192"/>
      <c r="F28" s="303" t="str">
        <f>IF(OR(Public!$D$180="Yes",Public!$D$180="Oui"),"X","")</f>
        <v/>
      </c>
    </row>
    <row r="29" spans="1:6" customFormat="1" ht="15" x14ac:dyDescent="0.25">
      <c r="A29" s="193"/>
      <c r="B29" s="194" t="s">
        <v>553</v>
      </c>
      <c r="C29" s="195"/>
      <c r="D29" s="191"/>
      <c r="E29" s="192"/>
      <c r="F29" s="303" t="str">
        <f>IF(OR(Public!$D$180="No",Public!$D$180="Non"),"X","")</f>
        <v/>
      </c>
    </row>
    <row r="30" spans="1:6" customFormat="1" ht="15" x14ac:dyDescent="0.25">
      <c r="A30" s="193"/>
      <c r="B30" s="196"/>
      <c r="C30" s="197"/>
      <c r="E30" s="192"/>
      <c r="F30" s="303"/>
    </row>
    <row r="31" spans="1:6" customFormat="1" ht="15" x14ac:dyDescent="0.25">
      <c r="A31" s="198"/>
      <c r="B31" s="199" t="s">
        <v>70</v>
      </c>
      <c r="C31" s="200"/>
      <c r="E31" s="192"/>
      <c r="F31" s="303" t="str">
        <f>IF(Public!$F$182&lt;&gt;0,Public!$F$182,"")</f>
        <v/>
      </c>
    </row>
    <row r="32" spans="1:6" s="179" customFormat="1" x14ac:dyDescent="0.2">
      <c r="B32" s="176"/>
      <c r="C32" s="176"/>
      <c r="D32" s="176"/>
      <c r="E32" s="177"/>
      <c r="F32" s="302"/>
    </row>
    <row r="33" spans="1:6" s="179" customFormat="1" ht="25.5" x14ac:dyDescent="0.2">
      <c r="A33" s="170" t="s">
        <v>554</v>
      </c>
      <c r="B33" s="183" t="s">
        <v>555</v>
      </c>
      <c r="C33" s="171"/>
      <c r="D33" s="183"/>
      <c r="E33" s="184"/>
      <c r="F33" s="302"/>
    </row>
    <row r="34" spans="1:6" s="179" customFormat="1" x14ac:dyDescent="0.2">
      <c r="A34" s="185" t="s">
        <v>544</v>
      </c>
      <c r="B34" s="194" t="s">
        <v>552</v>
      </c>
      <c r="C34" s="195"/>
      <c r="D34" s="186"/>
      <c r="E34" s="187"/>
      <c r="F34" s="302" t="str">
        <f>IF(OR(Public!$D$245="Yes",Public!$D$245="Oui"),"X","")</f>
        <v/>
      </c>
    </row>
    <row r="35" spans="1:6" s="179" customFormat="1" x14ac:dyDescent="0.2">
      <c r="B35" s="194" t="s">
        <v>553</v>
      </c>
      <c r="C35" s="195"/>
      <c r="D35" s="186"/>
      <c r="E35" s="187"/>
      <c r="F35" s="302" t="str">
        <f>IF(OR(Public!$D$245="No",Public!$D$245="Non"),"X","")</f>
        <v/>
      </c>
    </row>
    <row r="36" spans="1:6" s="179" customFormat="1" x14ac:dyDescent="0.2">
      <c r="B36" s="176"/>
      <c r="C36" s="176"/>
      <c r="D36" s="176"/>
      <c r="E36" s="177"/>
      <c r="F36" s="302"/>
    </row>
    <row r="37" spans="1:6" s="179" customFormat="1" ht="13.5" thickBot="1" x14ac:dyDescent="0.25">
      <c r="A37" s="170" t="s">
        <v>556</v>
      </c>
      <c r="B37" s="675" t="s">
        <v>557</v>
      </c>
      <c r="C37" s="675"/>
      <c r="D37" s="183"/>
      <c r="E37" s="184"/>
      <c r="F37" s="302"/>
    </row>
    <row r="38" spans="1:6" s="179" customFormat="1" ht="13.5" thickBot="1" x14ac:dyDescent="0.25">
      <c r="A38" s="201" t="s">
        <v>558</v>
      </c>
      <c r="B38" s="202" t="s">
        <v>559</v>
      </c>
      <c r="C38" s="176"/>
      <c r="D38" s="186"/>
      <c r="E38" s="187"/>
      <c r="F38" s="302"/>
    </row>
    <row r="39" spans="1:6" s="179" customFormat="1" x14ac:dyDescent="0.2">
      <c r="A39" s="203"/>
      <c r="B39" s="186" t="s">
        <v>65</v>
      </c>
      <c r="C39" s="176"/>
      <c r="D39" s="186"/>
      <c r="E39" s="187"/>
      <c r="F39" s="302" t="str">
        <f>IF(OR(Public!$F224="Very Important",Public!$F224="Très Important"),"V",IF(OR(Public!$F224="Somewhat Important",Public!$F224="Assez Important"),"S",IF(OR(Public!$F224="Not Important",Public!$F224="Pas Important"),"N","")))</f>
        <v/>
      </c>
    </row>
    <row r="40" spans="1:6" s="179" customFormat="1" x14ac:dyDescent="0.2">
      <c r="B40" s="186" t="s">
        <v>54</v>
      </c>
      <c r="C40" s="176"/>
      <c r="D40" s="186"/>
      <c r="E40" s="187"/>
      <c r="F40" s="302" t="str">
        <f>IF(OR(Public!$F225="Very Important",Public!$F225="Très Important"),"V",IF(OR(Public!$F225="Somewhat Important",Public!$F225="Assez Important"),"S",IF(OR(Public!$F225="Not Important",Public!$F225="Pas Important"),"N","")))</f>
        <v/>
      </c>
    </row>
    <row r="41" spans="1:6" s="179" customFormat="1" x14ac:dyDescent="0.2">
      <c r="B41" s="186" t="s">
        <v>73</v>
      </c>
      <c r="C41" s="176"/>
      <c r="D41" s="186"/>
      <c r="E41" s="187"/>
      <c r="F41" s="302" t="str">
        <f>IF(OR(Public!$F226="Very Important",Public!$F226="Très Important"),"V",IF(OR(Public!$F226="Somewhat Important",Public!$F226="Assez Important"),"S",IF(OR(Public!$F226="Not Important",Public!$F226="Pas Important"),"N","")))</f>
        <v/>
      </c>
    </row>
    <row r="42" spans="1:6" s="179" customFormat="1" x14ac:dyDescent="0.2">
      <c r="B42" s="186" t="s">
        <v>66</v>
      </c>
      <c r="C42" s="176"/>
      <c r="D42" s="186"/>
      <c r="E42" s="187"/>
      <c r="F42" s="302" t="str">
        <f>IF(OR(Public!$F227="Very Important",Public!$F227="Très Important"),"V",IF(OR(Public!$F227="Somewhat Important",Public!$F227="Assez Important"),"S",IF(OR(Public!$F227="Not Important",Public!$F227="Pas Important"),"N","")))</f>
        <v/>
      </c>
    </row>
    <row r="43" spans="1:6" s="179" customFormat="1" x14ac:dyDescent="0.2">
      <c r="B43" s="186" t="s">
        <v>74</v>
      </c>
      <c r="C43" s="176"/>
      <c r="D43" s="186"/>
      <c r="E43" s="187"/>
      <c r="F43" s="302" t="str">
        <f>IF(OR(Public!$F228="Very Important",Public!$F228="Très Important"),"V",IF(OR(Public!$F228="Somewhat Important",Public!$F228="Assez Important"),"S",IF(OR(Public!$F228="Not Important",Public!$F228="Pas Important"),"N","")))</f>
        <v/>
      </c>
    </row>
    <row r="44" spans="1:6" s="179" customFormat="1" x14ac:dyDescent="0.2">
      <c r="B44" s="186" t="s">
        <v>61</v>
      </c>
      <c r="C44" s="176"/>
      <c r="D44" s="186"/>
      <c r="E44" s="187"/>
      <c r="F44" s="302" t="str">
        <f>IF(OR(Public!$F229="Very Important",Public!$F229="Très Important"),"V",IF(OR(Public!$F229="Somewhat Important",Public!$F229="Assez Important"),"S",IF(OR(Public!$F229="Not Important",Public!$F229="Pas Important"),"N","")))</f>
        <v/>
      </c>
    </row>
    <row r="45" spans="1:6" s="179" customFormat="1" x14ac:dyDescent="0.2">
      <c r="B45" s="186" t="s">
        <v>67</v>
      </c>
      <c r="C45" s="176"/>
      <c r="D45" s="186"/>
      <c r="E45" s="187"/>
      <c r="F45" s="302" t="str">
        <f>IF(OR(Public!$F230="Very Important",Public!$F230="Très Important"),"V",IF(OR(Public!$F230="Somewhat Important",Public!$F230="Assez Important"),"S",IF(OR(Public!$F230="Not Important",Public!$F230="Pas Important"),"N","")))</f>
        <v/>
      </c>
    </row>
    <row r="46" spans="1:6" s="179" customFormat="1" x14ac:dyDescent="0.2">
      <c r="B46" s="186" t="s">
        <v>68</v>
      </c>
      <c r="C46" s="176"/>
      <c r="D46" s="186"/>
      <c r="E46" s="187"/>
      <c r="F46" s="302" t="str">
        <f>IF(OR(Public!$F231="Very Important",Public!$F231="Très Important"),"V",IF(OR(Public!$F231="Somewhat Important",Public!$F231="Assez Important"),"S",IF(OR(Public!$F231="Not Important",Public!$F231="Pas Important"),"N","")))</f>
        <v/>
      </c>
    </row>
    <row r="47" spans="1:6" s="179" customFormat="1" x14ac:dyDescent="0.2">
      <c r="B47" s="186" t="s">
        <v>85</v>
      </c>
      <c r="C47" s="176"/>
      <c r="D47" s="186"/>
      <c r="E47" s="187"/>
      <c r="F47" s="302" t="str">
        <f>IF(OR(Public!$F232="Very Important",Public!$F232="Très Important"),"V",IF(OR(Public!$F232="Somewhat Important",Public!$F232="Assez Important"),"S",IF(OR(Public!$F232="Not Important",Public!$F232="Pas Important"),"N","")))</f>
        <v/>
      </c>
    </row>
    <row r="48" spans="1:6" s="179" customFormat="1" x14ac:dyDescent="0.2">
      <c r="B48" s="186" t="s">
        <v>75</v>
      </c>
      <c r="C48" s="176"/>
      <c r="D48" s="186"/>
      <c r="E48" s="187"/>
      <c r="F48" s="302" t="str">
        <f>IF(OR(Public!$F233="Very Important",Public!$F233="Très Important"),"V",IF(OR(Public!$F233="Somewhat Important",Public!$F233="Assez Important"),"S",IF(OR(Public!$F233="Not Important",Public!$F233="Pas Important"),"N","")))</f>
        <v/>
      </c>
    </row>
    <row r="49" spans="1:6" s="179" customFormat="1" x14ac:dyDescent="0.2">
      <c r="B49" s="186" t="s">
        <v>69</v>
      </c>
      <c r="C49" s="176"/>
      <c r="D49" s="186"/>
      <c r="E49" s="187"/>
      <c r="F49" s="302" t="str">
        <f>IF(OR(Public!$F234="Very Important",Public!$F234="Très Important"),"V",IF(OR(Public!$F234="Somewhat Important",Public!$F234="Assez Important"),"S",IF(OR(Public!$F234="Not Important",Public!$F234="Pas Important"),"N","")))</f>
        <v/>
      </c>
    </row>
    <row r="50" spans="1:6" s="179" customFormat="1" x14ac:dyDescent="0.2">
      <c r="B50" s="186" t="s">
        <v>272</v>
      </c>
      <c r="C50" s="176"/>
      <c r="D50" s="186"/>
      <c r="E50" s="187"/>
      <c r="F50" s="302" t="str">
        <f>IF(OR(Public!$F235="Very Important",Public!$F235="Très Important"),"V",IF(OR(Public!$F235="Somewhat Important",Public!$F235="Assez Important"),"S",IF(OR(Public!$F235="Not Important",Public!$F235="Pas Important"),"N","")))</f>
        <v/>
      </c>
    </row>
    <row r="51" spans="1:6" s="179" customFormat="1" x14ac:dyDescent="0.2">
      <c r="B51" s="186" t="s">
        <v>56</v>
      </c>
      <c r="C51" s="176"/>
      <c r="D51" s="186"/>
      <c r="E51" s="187"/>
      <c r="F51" s="302" t="str">
        <f>IF(OR(Public!$F236="Very Important",Public!$F236="Très Important"),"V",IF(OR(Public!$F236="Somewhat Important",Public!$F236="Assez Important"),"S",IF(OR(Public!$F236="Not Important",Public!$F236="Pas Important"),"N","")))</f>
        <v/>
      </c>
    </row>
    <row r="52" spans="1:6" s="179" customFormat="1" x14ac:dyDescent="0.2">
      <c r="B52" s="186" t="s">
        <v>55</v>
      </c>
      <c r="C52" s="176"/>
      <c r="D52" s="186"/>
      <c r="E52" s="187"/>
      <c r="F52" s="302" t="str">
        <f>IF(OR(Public!$F237="Very Important",Public!$F237="Très Important"),"V",IF(OR(Public!$F237="Somewhat Important",Public!$F237="Assez Important"),"S",IF(OR(Public!$F237="Not Important",Public!$F237="Pas Important"),"N","")))</f>
        <v/>
      </c>
    </row>
    <row r="53" spans="1:6" s="179" customFormat="1" ht="13.5" thickBot="1" x14ac:dyDescent="0.25">
      <c r="B53" s="186" t="s">
        <v>374</v>
      </c>
      <c r="C53" s="176"/>
      <c r="D53" s="186"/>
      <c r="E53" s="187"/>
      <c r="F53" s="302" t="str">
        <f>IF(Public!$F$238&lt;&gt;0,"V","")</f>
        <v/>
      </c>
    </row>
    <row r="54" spans="1:6" s="179" customFormat="1" ht="13.5" thickBot="1" x14ac:dyDescent="0.25">
      <c r="A54" s="204" t="s">
        <v>560</v>
      </c>
      <c r="B54" s="205" t="s">
        <v>561</v>
      </c>
      <c r="C54" s="176"/>
      <c r="D54" s="186"/>
      <c r="E54" s="187"/>
      <c r="F54" s="304">
        <f>Public!F238</f>
        <v>0</v>
      </c>
    </row>
    <row r="55" spans="1:6" s="179" customFormat="1" ht="13.5" thickBot="1" x14ac:dyDescent="0.25">
      <c r="B55" s="186" t="s">
        <v>375</v>
      </c>
      <c r="C55" s="176"/>
      <c r="D55" s="186"/>
      <c r="E55" s="187"/>
      <c r="F55" s="302" t="str">
        <f>IF(Public!$F$239&lt;&gt;0,"S","")</f>
        <v/>
      </c>
    </row>
    <row r="56" spans="1:6" s="179" customFormat="1" ht="13.5" thickBot="1" x14ac:dyDescent="0.25">
      <c r="A56" s="204" t="s">
        <v>560</v>
      </c>
      <c r="B56" s="205" t="s">
        <v>561</v>
      </c>
      <c r="C56" s="176"/>
      <c r="D56" s="186"/>
      <c r="E56" s="187"/>
      <c r="F56" s="304">
        <f>Public!F239</f>
        <v>0</v>
      </c>
    </row>
    <row r="57" spans="1:6" s="179" customFormat="1" x14ac:dyDescent="0.2">
      <c r="B57" s="186"/>
      <c r="C57" s="176"/>
      <c r="D57" s="186"/>
      <c r="E57" s="187"/>
      <c r="F57" s="302"/>
    </row>
    <row r="58" spans="1:6" s="179" customFormat="1" x14ac:dyDescent="0.2">
      <c r="A58" s="170" t="s">
        <v>562</v>
      </c>
      <c r="B58" s="183" t="s">
        <v>563</v>
      </c>
      <c r="C58" s="171"/>
      <c r="D58" s="183"/>
      <c r="E58" s="184"/>
      <c r="F58" s="302"/>
    </row>
    <row r="59" spans="1:6" s="179" customFormat="1" x14ac:dyDescent="0.2">
      <c r="A59" s="206" t="s">
        <v>564</v>
      </c>
      <c r="B59" s="207" t="s">
        <v>565</v>
      </c>
      <c r="C59" s="181"/>
      <c r="D59" s="207"/>
      <c r="E59" s="208"/>
      <c r="F59" s="302"/>
    </row>
    <row r="60" spans="1:6" s="179" customFormat="1" x14ac:dyDescent="0.2">
      <c r="B60" s="186" t="s">
        <v>566</v>
      </c>
      <c r="C60" s="176"/>
      <c r="D60" s="186"/>
      <c r="E60" s="187"/>
      <c r="F60" s="302" t="str">
        <f>IF(Public!$C$84&lt;&gt;0,Public!$C$84,"")</f>
        <v/>
      </c>
    </row>
    <row r="61" spans="1:6" s="179" customFormat="1" x14ac:dyDescent="0.2">
      <c r="B61" s="186" t="s">
        <v>567</v>
      </c>
      <c r="C61" s="176"/>
      <c r="D61" s="186"/>
      <c r="E61" s="187"/>
      <c r="F61" s="302" t="str">
        <f>IF(Public!$F$84&lt;&gt;0,Public!$F$84,"")</f>
        <v/>
      </c>
    </row>
    <row r="62" spans="1:6" s="179" customFormat="1" x14ac:dyDescent="0.2">
      <c r="B62" s="186" t="s">
        <v>568</v>
      </c>
      <c r="C62" s="176"/>
      <c r="D62" s="186"/>
      <c r="E62" s="187"/>
      <c r="F62" s="302" t="str">
        <f>IF(Public!$I$84&lt;&gt;0,Public!$I$84,"")</f>
        <v/>
      </c>
    </row>
    <row r="63" spans="1:6" s="179" customFormat="1" x14ac:dyDescent="0.2">
      <c r="B63" s="196" t="s">
        <v>569</v>
      </c>
      <c r="C63" s="176"/>
      <c r="D63" s="186"/>
      <c r="E63" s="187"/>
      <c r="F63" s="302" t="str">
        <f>IF(Public!$K$84&lt;&gt;0,Public!$K$84,"")</f>
        <v/>
      </c>
    </row>
    <row r="64" spans="1:6" s="179" customFormat="1" x14ac:dyDescent="0.2">
      <c r="A64" s="206" t="s">
        <v>570</v>
      </c>
      <c r="B64" s="207" t="s">
        <v>565</v>
      </c>
      <c r="C64" s="181"/>
      <c r="D64" s="207"/>
      <c r="E64" s="208"/>
      <c r="F64" s="302"/>
    </row>
    <row r="65" spans="1:6" s="179" customFormat="1" x14ac:dyDescent="0.2">
      <c r="B65" s="186" t="s">
        <v>566</v>
      </c>
      <c r="C65" s="176"/>
      <c r="D65" s="186"/>
      <c r="E65" s="187"/>
      <c r="F65" s="302" t="str">
        <f>IF(Public!$C$89&lt;&gt;0,Public!$C$89,"")</f>
        <v/>
      </c>
    </row>
    <row r="66" spans="1:6" s="179" customFormat="1" x14ac:dyDescent="0.2">
      <c r="B66" s="186" t="s">
        <v>567</v>
      </c>
      <c r="C66" s="176"/>
      <c r="D66" s="186"/>
      <c r="E66" s="187"/>
      <c r="F66" s="302" t="str">
        <f>IF(Public!$F$89&lt;&gt;0,Public!$F$89,"")</f>
        <v/>
      </c>
    </row>
    <row r="67" spans="1:6" s="179" customFormat="1" x14ac:dyDescent="0.2">
      <c r="B67" s="186" t="s">
        <v>568</v>
      </c>
      <c r="C67" s="176"/>
      <c r="D67" s="186"/>
      <c r="E67" s="187"/>
      <c r="F67" s="302" t="str">
        <f>IF(Public!$I$89&lt;&gt;0,Public!$I$89,"")</f>
        <v/>
      </c>
    </row>
    <row r="68" spans="1:6" s="179" customFormat="1" x14ac:dyDescent="0.2">
      <c r="B68" s="196" t="s">
        <v>569</v>
      </c>
      <c r="C68" s="176"/>
      <c r="D68" s="186"/>
      <c r="E68" s="187"/>
      <c r="F68" s="302" t="str">
        <f>IF(Public!$K$89&lt;&gt;0,Public!$K$89,"")</f>
        <v/>
      </c>
    </row>
    <row r="69" spans="1:6" s="179" customFormat="1" x14ac:dyDescent="0.2">
      <c r="A69" s="206" t="s">
        <v>571</v>
      </c>
      <c r="B69" s="207" t="s">
        <v>565</v>
      </c>
      <c r="C69" s="181"/>
      <c r="D69" s="207"/>
      <c r="E69" s="208"/>
      <c r="F69" s="302"/>
    </row>
    <row r="70" spans="1:6" s="179" customFormat="1" x14ac:dyDescent="0.2">
      <c r="B70" s="186" t="s">
        <v>566</v>
      </c>
      <c r="C70" s="176"/>
      <c r="D70" s="186"/>
      <c r="E70" s="187"/>
      <c r="F70" s="302" t="str">
        <f>IF(Public!$C$94&lt;&gt;0,Public!$C$94,"")</f>
        <v/>
      </c>
    </row>
    <row r="71" spans="1:6" s="179" customFormat="1" x14ac:dyDescent="0.2">
      <c r="B71" s="186" t="s">
        <v>567</v>
      </c>
      <c r="C71" s="176"/>
      <c r="D71" s="186"/>
      <c r="E71" s="187"/>
      <c r="F71" s="302" t="str">
        <f>IF(Public!$F$94&lt;&gt;0,Public!$F$94,"")</f>
        <v/>
      </c>
    </row>
    <row r="72" spans="1:6" s="179" customFormat="1" x14ac:dyDescent="0.2">
      <c r="B72" s="186" t="s">
        <v>568</v>
      </c>
      <c r="C72" s="176"/>
      <c r="D72" s="186"/>
      <c r="E72" s="187"/>
      <c r="F72" s="302" t="str">
        <f>IF(Public!$I$94&lt;&gt;0,Public!$I$94,"")</f>
        <v/>
      </c>
    </row>
    <row r="73" spans="1:6" s="179" customFormat="1" x14ac:dyDescent="0.2">
      <c r="B73" s="196" t="s">
        <v>569</v>
      </c>
      <c r="C73" s="176"/>
      <c r="D73" s="186"/>
      <c r="E73" s="187"/>
      <c r="F73" s="302" t="str">
        <f>IF(Public!$K$94&lt;&gt;0,Public!$K$94,"")</f>
        <v/>
      </c>
    </row>
    <row r="74" spans="1:6" s="179" customFormat="1" x14ac:dyDescent="0.2">
      <c r="A74" s="206" t="s">
        <v>572</v>
      </c>
      <c r="B74" s="207" t="s">
        <v>565</v>
      </c>
      <c r="C74" s="181"/>
      <c r="D74" s="207"/>
      <c r="E74" s="208"/>
      <c r="F74" s="302"/>
    </row>
    <row r="75" spans="1:6" s="179" customFormat="1" x14ac:dyDescent="0.2">
      <c r="B75" s="186" t="s">
        <v>566</v>
      </c>
      <c r="C75" s="176"/>
      <c r="D75" s="186"/>
      <c r="E75" s="187"/>
      <c r="F75" s="302" t="str">
        <f>IF(Public!$C$99&lt;&gt;0,Public!$C$99,"")</f>
        <v/>
      </c>
    </row>
    <row r="76" spans="1:6" s="179" customFormat="1" x14ac:dyDescent="0.2">
      <c r="B76" s="186" t="s">
        <v>567</v>
      </c>
      <c r="C76" s="176"/>
      <c r="D76" s="186"/>
      <c r="E76" s="187"/>
      <c r="F76" s="302" t="str">
        <f>IF(Public!$F$99&lt;&gt;0,Public!$F$99,"")</f>
        <v/>
      </c>
    </row>
    <row r="77" spans="1:6" s="179" customFormat="1" x14ac:dyDescent="0.2">
      <c r="B77" s="186" t="s">
        <v>568</v>
      </c>
      <c r="C77" s="176"/>
      <c r="D77" s="186"/>
      <c r="E77" s="187"/>
      <c r="F77" s="302" t="str">
        <f>IF(Public!$I$99&lt;&gt;0,Public!$I$99,"")</f>
        <v/>
      </c>
    </row>
    <row r="78" spans="1:6" s="179" customFormat="1" x14ac:dyDescent="0.2">
      <c r="B78" s="196" t="s">
        <v>569</v>
      </c>
      <c r="C78" s="176"/>
      <c r="D78" s="186"/>
      <c r="E78" s="187"/>
      <c r="F78" s="302" t="str">
        <f>IF(Public!$K$99&lt;&gt;0,Public!$K$99,"")</f>
        <v/>
      </c>
    </row>
    <row r="79" spans="1:6" s="179" customFormat="1" x14ac:dyDescent="0.2">
      <c r="A79" s="206" t="s">
        <v>573</v>
      </c>
      <c r="B79" s="207" t="s">
        <v>565</v>
      </c>
      <c r="C79" s="181"/>
      <c r="D79" s="207"/>
      <c r="E79" s="208"/>
      <c r="F79" s="302"/>
    </row>
    <row r="80" spans="1:6" s="179" customFormat="1" x14ac:dyDescent="0.2">
      <c r="B80" s="186" t="s">
        <v>566</v>
      </c>
      <c r="C80" s="176"/>
      <c r="D80" s="186"/>
      <c r="E80" s="187"/>
      <c r="F80" s="302" t="str">
        <f>IF(Public!$C$104&lt;&gt;0,Public!$C$104,"")</f>
        <v/>
      </c>
    </row>
    <row r="81" spans="1:6" s="179" customFormat="1" x14ac:dyDescent="0.2">
      <c r="B81" s="186" t="s">
        <v>567</v>
      </c>
      <c r="C81" s="176"/>
      <c r="D81" s="186"/>
      <c r="E81" s="187"/>
      <c r="F81" s="302" t="str">
        <f>IF(Public!$F$104&lt;&gt;0,Public!$F$104,"")</f>
        <v/>
      </c>
    </row>
    <row r="82" spans="1:6" s="179" customFormat="1" x14ac:dyDescent="0.2">
      <c r="B82" s="186" t="s">
        <v>568</v>
      </c>
      <c r="C82" s="176"/>
      <c r="D82" s="186"/>
      <c r="E82" s="187"/>
      <c r="F82" s="302" t="str">
        <f>IF(Public!$I$104&lt;&gt;0,Public!$I$104,"")</f>
        <v/>
      </c>
    </row>
    <row r="83" spans="1:6" s="179" customFormat="1" x14ac:dyDescent="0.2">
      <c r="B83" s="196" t="s">
        <v>569</v>
      </c>
      <c r="C83" s="176"/>
      <c r="D83" s="186"/>
      <c r="E83" s="187"/>
      <c r="F83" s="302" t="str">
        <f>IF(Public!$K$104&lt;&gt;0,Public!$K$104,"")</f>
        <v/>
      </c>
    </row>
    <row r="84" spans="1:6" s="179" customFormat="1" x14ac:dyDescent="0.2">
      <c r="A84" s="209" t="s">
        <v>574</v>
      </c>
      <c r="B84" s="196" t="s">
        <v>565</v>
      </c>
      <c r="C84" s="176"/>
      <c r="D84" s="186"/>
      <c r="E84" s="187"/>
      <c r="F84" s="302"/>
    </row>
    <row r="85" spans="1:6" s="179" customFormat="1" x14ac:dyDescent="0.2">
      <c r="A85" s="198"/>
      <c r="B85" s="196" t="s">
        <v>566</v>
      </c>
      <c r="C85" s="176"/>
      <c r="D85" s="186"/>
      <c r="E85" s="187"/>
      <c r="F85" s="302" t="str">
        <f>IF(Public!$C$109&lt;&gt;0,Public!$C$109,"")</f>
        <v/>
      </c>
    </row>
    <row r="86" spans="1:6" s="179" customFormat="1" x14ac:dyDescent="0.2">
      <c r="A86" s="198"/>
      <c r="B86" s="196" t="s">
        <v>567</v>
      </c>
      <c r="C86" s="176"/>
      <c r="D86" s="186"/>
      <c r="E86" s="187"/>
      <c r="F86" s="302" t="str">
        <f>IF(Public!$F$109&lt;&gt;0,Public!$F$109,"")</f>
        <v/>
      </c>
    </row>
    <row r="87" spans="1:6" s="179" customFormat="1" x14ac:dyDescent="0.2">
      <c r="A87" s="198"/>
      <c r="B87" s="196" t="s">
        <v>568</v>
      </c>
      <c r="C87" s="176"/>
      <c r="D87" s="186"/>
      <c r="E87" s="187"/>
      <c r="F87" s="302" t="str">
        <f>IF(Public!$I$109&lt;&gt;0,Public!$I$109,"")</f>
        <v/>
      </c>
    </row>
    <row r="88" spans="1:6" s="179" customFormat="1" x14ac:dyDescent="0.2">
      <c r="A88" s="198"/>
      <c r="B88" s="196" t="s">
        <v>569</v>
      </c>
      <c r="C88" s="176"/>
      <c r="D88" s="186"/>
      <c r="E88" s="187"/>
      <c r="F88" s="302" t="str">
        <f>IF(Public!$K$109&lt;&gt;0,Public!$K$109,"")</f>
        <v/>
      </c>
    </row>
    <row r="89" spans="1:6" s="179" customFormat="1" x14ac:dyDescent="0.2">
      <c r="A89" s="209" t="s">
        <v>575</v>
      </c>
      <c r="B89" s="196" t="s">
        <v>565</v>
      </c>
      <c r="C89" s="176"/>
      <c r="D89" s="186"/>
      <c r="E89" s="187"/>
      <c r="F89" s="302"/>
    </row>
    <row r="90" spans="1:6" s="179" customFormat="1" x14ac:dyDescent="0.2">
      <c r="A90" s="198"/>
      <c r="B90" s="196" t="s">
        <v>566</v>
      </c>
      <c r="C90" s="176"/>
      <c r="D90" s="186"/>
      <c r="E90" s="187"/>
      <c r="F90" s="302" t="str">
        <f>IF(Public!$C$114&lt;&gt;0,Public!$C$114,"")</f>
        <v/>
      </c>
    </row>
    <row r="91" spans="1:6" s="179" customFormat="1" x14ac:dyDescent="0.2">
      <c r="A91" s="198"/>
      <c r="B91" s="196" t="s">
        <v>567</v>
      </c>
      <c r="C91" s="176"/>
      <c r="D91" s="186"/>
      <c r="E91" s="187"/>
      <c r="F91" s="302" t="str">
        <f>IF(Public!$F$114&lt;&gt;0,Public!$F$114,"")</f>
        <v/>
      </c>
    </row>
    <row r="92" spans="1:6" s="179" customFormat="1" x14ac:dyDescent="0.2">
      <c r="A92" s="198"/>
      <c r="B92" s="196" t="s">
        <v>568</v>
      </c>
      <c r="C92" s="176"/>
      <c r="D92" s="186"/>
      <c r="E92" s="187"/>
      <c r="F92" s="302" t="str">
        <f>IF(Public!$I$114&lt;&gt;0,Public!$I$114,"")</f>
        <v/>
      </c>
    </row>
    <row r="93" spans="1:6" s="179" customFormat="1" x14ac:dyDescent="0.2">
      <c r="A93" s="198"/>
      <c r="B93" s="196" t="s">
        <v>569</v>
      </c>
      <c r="C93" s="176"/>
      <c r="D93" s="186"/>
      <c r="E93" s="187"/>
      <c r="F93" s="302" t="str">
        <f>IF(Public!$K$114&lt;&gt;0,Public!$K$114,"")</f>
        <v/>
      </c>
    </row>
    <row r="94" spans="1:6" s="179" customFormat="1" x14ac:dyDescent="0.2">
      <c r="A94" s="209" t="s">
        <v>576</v>
      </c>
      <c r="B94" s="196" t="s">
        <v>565</v>
      </c>
      <c r="C94" s="176"/>
      <c r="D94" s="186"/>
      <c r="E94" s="187"/>
      <c r="F94" s="302"/>
    </row>
    <row r="95" spans="1:6" s="179" customFormat="1" x14ac:dyDescent="0.2">
      <c r="A95" s="198"/>
      <c r="B95" s="196" t="s">
        <v>566</v>
      </c>
      <c r="C95" s="176"/>
      <c r="D95" s="186"/>
      <c r="E95" s="187"/>
      <c r="F95" s="302" t="str">
        <f>IF(Public!$C$119&lt;&gt;0,Public!$C$119,"")</f>
        <v/>
      </c>
    </row>
    <row r="96" spans="1:6" s="179" customFormat="1" x14ac:dyDescent="0.2">
      <c r="A96" s="198"/>
      <c r="B96" s="196" t="s">
        <v>567</v>
      </c>
      <c r="C96" s="176"/>
      <c r="D96" s="186"/>
      <c r="E96" s="187"/>
      <c r="F96" s="302" t="str">
        <f>IF(Public!$F$119&lt;&gt;0,Public!$F$119,"")</f>
        <v/>
      </c>
    </row>
    <row r="97" spans="1:90" s="179" customFormat="1" x14ac:dyDescent="0.2">
      <c r="A97" s="198"/>
      <c r="B97" s="196" t="s">
        <v>568</v>
      </c>
      <c r="C97" s="176"/>
      <c r="D97" s="186"/>
      <c r="E97" s="187"/>
      <c r="F97" s="302" t="str">
        <f>IF(Public!$I$119&lt;&gt;0,Public!$I$119,"")</f>
        <v/>
      </c>
    </row>
    <row r="98" spans="1:90" s="179" customFormat="1" x14ac:dyDescent="0.2">
      <c r="A98" s="198"/>
      <c r="B98" s="196" t="s">
        <v>569</v>
      </c>
      <c r="C98" s="176"/>
      <c r="D98" s="186"/>
      <c r="E98" s="187"/>
      <c r="F98" s="302" t="str">
        <f>IF(Public!$K$119&lt;&gt;0,Public!$K$119,"")</f>
        <v/>
      </c>
    </row>
    <row r="99" spans="1:90" s="179" customFormat="1" x14ac:dyDescent="0.2">
      <c r="A99" s="209" t="s">
        <v>577</v>
      </c>
      <c r="B99" s="196" t="s">
        <v>565</v>
      </c>
      <c r="C99" s="176"/>
      <c r="D99" s="186"/>
      <c r="E99" s="187"/>
      <c r="F99" s="302"/>
    </row>
    <row r="100" spans="1:90" s="179" customFormat="1" x14ac:dyDescent="0.2">
      <c r="A100" s="198"/>
      <c r="B100" s="196" t="s">
        <v>566</v>
      </c>
      <c r="C100" s="176"/>
      <c r="D100" s="186"/>
      <c r="E100" s="187"/>
      <c r="F100" s="302" t="str">
        <f>IF(Public!$C$124&lt;&gt;0,Public!$C$124,"")</f>
        <v/>
      </c>
    </row>
    <row r="101" spans="1:90" s="179" customFormat="1" x14ac:dyDescent="0.2">
      <c r="A101" s="198"/>
      <c r="B101" s="196" t="s">
        <v>567</v>
      </c>
      <c r="C101" s="176"/>
      <c r="D101" s="186"/>
      <c r="E101" s="187"/>
      <c r="F101" s="302" t="str">
        <f>IF(Public!$F$124&lt;&gt;0,Public!$F$124,"")</f>
        <v/>
      </c>
    </row>
    <row r="102" spans="1:90" s="179" customFormat="1" x14ac:dyDescent="0.2">
      <c r="A102" s="198"/>
      <c r="B102" s="196" t="s">
        <v>568</v>
      </c>
      <c r="C102" s="176"/>
      <c r="D102" s="186"/>
      <c r="E102" s="187"/>
      <c r="F102" s="302" t="str">
        <f>IF(Public!$I$124&lt;&gt;0,Public!$I$124,"")</f>
        <v/>
      </c>
    </row>
    <row r="103" spans="1:90" s="179" customFormat="1" x14ac:dyDescent="0.2">
      <c r="A103" s="198"/>
      <c r="B103" s="196" t="s">
        <v>569</v>
      </c>
      <c r="C103" s="176"/>
      <c r="D103" s="186"/>
      <c r="E103" s="187"/>
      <c r="F103" s="302" t="str">
        <f>IF(Public!$K$124&lt;&gt;0,Public!$K$124,"")</f>
        <v/>
      </c>
    </row>
    <row r="104" spans="1:90" s="179" customFormat="1" x14ac:dyDescent="0.2">
      <c r="A104" s="209" t="s">
        <v>578</v>
      </c>
      <c r="B104" s="196" t="s">
        <v>565</v>
      </c>
      <c r="C104" s="176"/>
      <c r="D104" s="186"/>
      <c r="E104" s="187"/>
      <c r="F104" s="302"/>
    </row>
    <row r="105" spans="1:90" s="179" customFormat="1" x14ac:dyDescent="0.2">
      <c r="A105" s="193"/>
      <c r="B105" s="196" t="s">
        <v>566</v>
      </c>
      <c r="C105" s="176"/>
      <c r="D105" s="186"/>
      <c r="E105" s="187"/>
      <c r="F105" s="302" t="str">
        <f>IF(Public!$C$129&lt;&gt;0,Public!$C$129,"")</f>
        <v/>
      </c>
    </row>
    <row r="106" spans="1:90" s="179" customFormat="1" x14ac:dyDescent="0.2">
      <c r="A106" s="193"/>
      <c r="B106" s="196" t="s">
        <v>567</v>
      </c>
      <c r="C106" s="176"/>
      <c r="D106" s="186"/>
      <c r="E106" s="187"/>
      <c r="F106" s="302" t="str">
        <f>IF(Public!$F$129&lt;&gt;0,Public!$F$129,"")</f>
        <v/>
      </c>
    </row>
    <row r="107" spans="1:90" s="179" customFormat="1" x14ac:dyDescent="0.2">
      <c r="A107" s="193"/>
      <c r="B107" s="196" t="s">
        <v>568</v>
      </c>
      <c r="C107" s="176"/>
      <c r="D107" s="186"/>
      <c r="E107" s="187"/>
      <c r="F107" s="302" t="str">
        <f>IF(Public!$I$129&lt;&gt;0,Public!$I$129,"")</f>
        <v/>
      </c>
    </row>
    <row r="108" spans="1:90" s="179" customFormat="1" x14ac:dyDescent="0.2">
      <c r="A108" s="193"/>
      <c r="B108" s="196" t="s">
        <v>569</v>
      </c>
      <c r="C108" s="176"/>
      <c r="D108" s="186"/>
      <c r="E108" s="187"/>
      <c r="F108" s="302" t="str">
        <f>IF(Public!$K$129&lt;&gt;0,Public!$K$129,"")</f>
        <v/>
      </c>
    </row>
    <row r="109" spans="1:90" s="179" customFormat="1" x14ac:dyDescent="0.2">
      <c r="B109" s="186"/>
      <c r="C109" s="176"/>
      <c r="D109" s="186"/>
      <c r="E109" s="187"/>
      <c r="F109" s="302"/>
    </row>
    <row r="110" spans="1:90" s="179" customFormat="1" x14ac:dyDescent="0.2">
      <c r="B110" s="186"/>
      <c r="C110" s="176"/>
      <c r="D110" s="186"/>
      <c r="E110" s="187"/>
      <c r="F110" s="302"/>
    </row>
    <row r="111" spans="1:90" s="213" customFormat="1" x14ac:dyDescent="0.2">
      <c r="A111" s="210" t="s">
        <v>528</v>
      </c>
      <c r="B111" s="211" t="s">
        <v>579</v>
      </c>
      <c r="C111" s="211"/>
      <c r="D111" s="211"/>
      <c r="E111" s="212"/>
      <c r="F111" s="305"/>
      <c r="G111" s="158"/>
      <c r="H111" s="158"/>
      <c r="I111" s="158"/>
      <c r="J111" s="158"/>
      <c r="K111" s="158"/>
      <c r="L111" s="158"/>
      <c r="M111" s="158"/>
      <c r="N111" s="158"/>
      <c r="O111" s="158"/>
      <c r="P111" s="158"/>
      <c r="Q111" s="158"/>
      <c r="R111" s="158"/>
      <c r="S111" s="158"/>
      <c r="T111" s="158"/>
      <c r="U111" s="158"/>
      <c r="V111" s="158"/>
      <c r="W111" s="158"/>
      <c r="X111" s="158"/>
      <c r="Y111" s="158"/>
      <c r="Z111" s="158"/>
      <c r="AA111" s="158"/>
      <c r="AB111" s="158"/>
      <c r="AC111" s="158"/>
      <c r="AD111" s="158"/>
      <c r="AE111" s="158"/>
      <c r="AF111" s="158"/>
      <c r="AG111" s="158"/>
      <c r="AH111" s="158"/>
      <c r="AI111" s="158"/>
      <c r="AJ111" s="158"/>
      <c r="AK111" s="158"/>
      <c r="AL111" s="158"/>
      <c r="AM111" s="158"/>
      <c r="AN111" s="158"/>
      <c r="AO111" s="158"/>
      <c r="AP111" s="158"/>
      <c r="AQ111" s="158"/>
      <c r="AR111" s="158"/>
      <c r="AS111" s="158"/>
      <c r="AT111" s="158"/>
      <c r="AU111" s="158"/>
      <c r="AV111" s="158"/>
      <c r="AW111" s="158"/>
      <c r="AX111" s="158"/>
      <c r="AY111" s="158"/>
      <c r="AZ111" s="158"/>
      <c r="BA111" s="158"/>
      <c r="BB111" s="158"/>
      <c r="BC111" s="158"/>
      <c r="BD111" s="158"/>
      <c r="BE111" s="158"/>
      <c r="BF111" s="158"/>
      <c r="BG111" s="158"/>
      <c r="BH111" s="158"/>
      <c r="BI111" s="158"/>
      <c r="BJ111" s="158"/>
      <c r="BK111" s="158"/>
      <c r="BL111" s="158"/>
      <c r="BM111" s="158"/>
      <c r="BN111" s="158"/>
      <c r="BO111" s="158"/>
      <c r="BP111" s="158"/>
      <c r="BQ111" s="158"/>
      <c r="BR111" s="158"/>
      <c r="BS111" s="158"/>
      <c r="BT111" s="158"/>
      <c r="BU111" s="158"/>
      <c r="BV111" s="158"/>
      <c r="BW111" s="158"/>
      <c r="BX111" s="158"/>
      <c r="BY111" s="158"/>
      <c r="BZ111" s="158"/>
      <c r="CA111" s="158"/>
      <c r="CB111" s="158"/>
      <c r="CC111" s="158"/>
      <c r="CD111" s="158"/>
      <c r="CE111" s="158"/>
      <c r="CF111" s="158"/>
      <c r="CG111" s="158"/>
      <c r="CH111" s="158"/>
      <c r="CI111" s="158"/>
      <c r="CJ111" s="158"/>
      <c r="CK111" s="158"/>
      <c r="CL111" s="158"/>
    </row>
    <row r="112" spans="1:90" s="179" customFormat="1" x14ac:dyDescent="0.2">
      <c r="B112" s="176"/>
      <c r="C112" s="176"/>
      <c r="D112" s="176"/>
      <c r="E112" s="177"/>
      <c r="F112" s="302"/>
    </row>
    <row r="113" spans="1:6" s="179" customFormat="1" x14ac:dyDescent="0.2">
      <c r="A113" s="170" t="s">
        <v>580</v>
      </c>
      <c r="B113" s="214" t="s">
        <v>581</v>
      </c>
      <c r="C113" s="214"/>
      <c r="D113" s="214"/>
      <c r="E113" s="215"/>
      <c r="F113" s="302"/>
    </row>
    <row r="114" spans="1:6" s="179" customFormat="1" x14ac:dyDescent="0.2">
      <c r="A114" s="216" t="s">
        <v>582</v>
      </c>
      <c r="B114" s="214"/>
      <c r="C114" s="214"/>
      <c r="D114" s="214"/>
      <c r="E114" s="215"/>
      <c r="F114" s="302"/>
    </row>
    <row r="115" spans="1:6" s="179" customFormat="1" x14ac:dyDescent="0.2">
      <c r="B115" s="217">
        <v>2023</v>
      </c>
      <c r="C115" s="217"/>
      <c r="D115" s="217"/>
      <c r="E115" s="218"/>
      <c r="F115" s="302"/>
    </row>
    <row r="116" spans="1:6" s="179" customFormat="1" x14ac:dyDescent="0.2">
      <c r="B116" s="219" t="s">
        <v>583</v>
      </c>
      <c r="C116" s="219"/>
      <c r="D116" s="219"/>
      <c r="E116" s="220"/>
      <c r="F116" s="302"/>
    </row>
    <row r="117" spans="1:6" s="179" customFormat="1" x14ac:dyDescent="0.2">
      <c r="B117" s="205" t="s">
        <v>584</v>
      </c>
      <c r="C117" s="176"/>
      <c r="D117" s="221"/>
      <c r="E117" s="222"/>
      <c r="F117" s="306" t="str">
        <f>Confirm!$E$34</f>
        <v>-</v>
      </c>
    </row>
    <row r="118" spans="1:6" s="179" customFormat="1" x14ac:dyDescent="0.2">
      <c r="B118" s="223" t="s">
        <v>585</v>
      </c>
      <c r="C118" s="224"/>
      <c r="D118" s="172"/>
      <c r="E118" s="173"/>
      <c r="F118" s="302"/>
    </row>
    <row r="119" spans="1:6" s="179" customFormat="1" x14ac:dyDescent="0.2">
      <c r="B119" s="205" t="s">
        <v>586</v>
      </c>
      <c r="C119" s="176"/>
      <c r="D119" s="205"/>
      <c r="E119" s="225"/>
      <c r="F119" s="306" t="str">
        <f>Confirm!$E$36</f>
        <v>-</v>
      </c>
    </row>
    <row r="120" spans="1:6" s="179" customFormat="1" x14ac:dyDescent="0.2">
      <c r="B120" s="205" t="s">
        <v>587</v>
      </c>
      <c r="C120" s="176"/>
      <c r="D120" s="205"/>
      <c r="E120" s="225"/>
      <c r="F120" s="306" t="str">
        <f>Confirm!$E$39</f>
        <v>-</v>
      </c>
    </row>
    <row r="121" spans="1:6" s="179" customFormat="1" x14ac:dyDescent="0.2">
      <c r="B121" s="205" t="s">
        <v>588</v>
      </c>
      <c r="C121" s="176"/>
      <c r="D121" s="205"/>
      <c r="E121" s="225"/>
      <c r="F121" s="306" t="str">
        <f>Confirm!$E$38</f>
        <v>-</v>
      </c>
    </row>
    <row r="122" spans="1:6" s="179" customFormat="1" x14ac:dyDescent="0.2">
      <c r="B122" s="205"/>
      <c r="C122" s="176"/>
      <c r="D122" s="205"/>
      <c r="E122" s="225"/>
      <c r="F122" s="302"/>
    </row>
    <row r="123" spans="1:6" s="179" customFormat="1" x14ac:dyDescent="0.2">
      <c r="B123" s="226" t="s">
        <v>589</v>
      </c>
      <c r="C123" s="224"/>
      <c r="D123" s="172"/>
      <c r="E123" s="173"/>
      <c r="F123" s="302"/>
    </row>
    <row r="124" spans="1:6" s="179" customFormat="1" x14ac:dyDescent="0.2">
      <c r="B124" s="205" t="s">
        <v>590</v>
      </c>
      <c r="C124" s="176"/>
      <c r="D124" s="205"/>
      <c r="E124" s="225"/>
      <c r="F124" s="306" t="str">
        <f>Confirm!$E$37</f>
        <v>-</v>
      </c>
    </row>
    <row r="125" spans="1:6" s="179" customFormat="1" x14ac:dyDescent="0.2">
      <c r="B125" s="205" t="s">
        <v>591</v>
      </c>
      <c r="C125" s="176"/>
      <c r="D125" s="205"/>
      <c r="E125" s="225"/>
      <c r="F125" s="306" t="str">
        <f>Confirm!$E$35</f>
        <v>-</v>
      </c>
    </row>
    <row r="126" spans="1:6" s="179" customFormat="1" x14ac:dyDescent="0.2">
      <c r="B126" s="205" t="s">
        <v>592</v>
      </c>
      <c r="C126" s="176"/>
      <c r="D126" s="205"/>
      <c r="E126" s="225"/>
      <c r="F126" s="306" t="str">
        <f>Confirm!$E$40</f>
        <v>-</v>
      </c>
    </row>
    <row r="127" spans="1:6" s="179" customFormat="1" x14ac:dyDescent="0.2">
      <c r="B127" s="227" t="s">
        <v>593</v>
      </c>
      <c r="C127" s="176"/>
      <c r="D127" s="205"/>
      <c r="E127" s="225"/>
      <c r="F127" s="306" t="str">
        <f>Confirm!$E$41</f>
        <v>-</v>
      </c>
    </row>
    <row r="128" spans="1:6" s="179" customFormat="1" x14ac:dyDescent="0.2">
      <c r="B128" s="219" t="s">
        <v>594</v>
      </c>
      <c r="C128" s="219"/>
      <c r="D128" s="219"/>
      <c r="E128" s="220"/>
      <c r="F128" s="302"/>
    </row>
    <row r="129" spans="1:6" s="179" customFormat="1" x14ac:dyDescent="0.2">
      <c r="B129" s="175" t="s">
        <v>595</v>
      </c>
      <c r="C129" s="176"/>
      <c r="D129" s="175"/>
      <c r="E129" s="228"/>
      <c r="F129" s="306" t="str">
        <f>Confirm!$E$45</f>
        <v>-</v>
      </c>
    </row>
    <row r="130" spans="1:6" s="179" customFormat="1" x14ac:dyDescent="0.2">
      <c r="B130" s="175" t="s">
        <v>596</v>
      </c>
      <c r="C130" s="176"/>
      <c r="D130" s="175"/>
      <c r="E130" s="228"/>
      <c r="F130" s="306" t="str">
        <f>Confirm!$E$47</f>
        <v>-</v>
      </c>
    </row>
    <row r="131" spans="1:6" s="179" customFormat="1" x14ac:dyDescent="0.2">
      <c r="A131" s="170"/>
      <c r="B131" s="214"/>
      <c r="C131" s="214"/>
      <c r="D131" s="214"/>
      <c r="E131" s="215"/>
      <c r="F131" s="302"/>
    </row>
    <row r="132" spans="1:6" s="179" customFormat="1" x14ac:dyDescent="0.2">
      <c r="B132" s="217">
        <v>2024</v>
      </c>
      <c r="C132" s="217"/>
      <c r="D132" s="217"/>
      <c r="E132" s="218"/>
      <c r="F132" s="302"/>
    </row>
    <row r="133" spans="1:6" s="179" customFormat="1" x14ac:dyDescent="0.2">
      <c r="B133" s="219" t="s">
        <v>583</v>
      </c>
      <c r="C133" s="219"/>
      <c r="D133" s="219"/>
      <c r="E133" s="220"/>
      <c r="F133" s="302"/>
    </row>
    <row r="134" spans="1:6" s="179" customFormat="1" x14ac:dyDescent="0.2">
      <c r="B134" s="205" t="s">
        <v>584</v>
      </c>
      <c r="C134" s="176"/>
      <c r="D134" s="221"/>
      <c r="E134" s="222"/>
      <c r="F134" s="306" t="str">
        <f>Confirm!$F$34</f>
        <v>-</v>
      </c>
    </row>
    <row r="135" spans="1:6" s="179" customFormat="1" x14ac:dyDescent="0.2">
      <c r="B135" s="172" t="s">
        <v>597</v>
      </c>
      <c r="C135" s="171"/>
      <c r="D135" s="172"/>
      <c r="E135" s="173"/>
      <c r="F135" s="302"/>
    </row>
    <row r="136" spans="1:6" s="179" customFormat="1" x14ac:dyDescent="0.2">
      <c r="B136" s="205" t="str">
        <f>B119</f>
        <v>Italy  |  Italie</v>
      </c>
      <c r="C136" s="176"/>
      <c r="D136" s="205"/>
      <c r="E136" s="225"/>
      <c r="F136" s="306" t="str">
        <f>Confirm!$F$36</f>
        <v>-</v>
      </c>
    </row>
    <row r="137" spans="1:6" s="179" customFormat="1" x14ac:dyDescent="0.2">
      <c r="B137" s="205" t="str">
        <f>B120</f>
        <v>Poland  |  Pologne</v>
      </c>
      <c r="C137" s="176"/>
      <c r="D137" s="205"/>
      <c r="E137" s="225"/>
      <c r="F137" s="306" t="str">
        <f>Confirm!$F$39</f>
        <v>-</v>
      </c>
    </row>
    <row r="138" spans="1:6" s="179" customFormat="1" x14ac:dyDescent="0.2">
      <c r="B138" s="205" t="str">
        <f>B121</f>
        <v>United Kingdom  |  Royaume-Uni</v>
      </c>
      <c r="C138" s="176"/>
      <c r="D138" s="205"/>
      <c r="E138" s="225"/>
      <c r="F138" s="306" t="str">
        <f>Confirm!$F$38</f>
        <v>-</v>
      </c>
    </row>
    <row r="139" spans="1:6" s="179" customFormat="1" x14ac:dyDescent="0.2">
      <c r="B139" s="205"/>
      <c r="C139" s="176"/>
      <c r="D139" s="205"/>
      <c r="E139" s="225"/>
      <c r="F139" s="302"/>
    </row>
    <row r="140" spans="1:6" s="179" customFormat="1" x14ac:dyDescent="0.2">
      <c r="B140" s="172" t="s">
        <v>598</v>
      </c>
      <c r="C140" s="171"/>
      <c r="D140" s="172"/>
      <c r="E140" s="173"/>
      <c r="F140" s="302"/>
    </row>
    <row r="141" spans="1:6" s="179" customFormat="1" x14ac:dyDescent="0.2">
      <c r="B141" s="205" t="str">
        <f>B124</f>
        <v>United States  |  États-Unis</v>
      </c>
      <c r="C141" s="176"/>
      <c r="D141" s="205"/>
      <c r="E141" s="225"/>
      <c r="F141" s="306" t="str">
        <f>Confirm!$F$37</f>
        <v>-</v>
      </c>
    </row>
    <row r="142" spans="1:6" s="179" customFormat="1" x14ac:dyDescent="0.2">
      <c r="B142" s="205" t="str">
        <f>B125</f>
        <v>Other countries with measures in force  |  Autres pays avec des mesures en vigueur</v>
      </c>
      <c r="C142" s="176"/>
      <c r="D142" s="205"/>
      <c r="E142" s="225"/>
      <c r="F142" s="306" t="str">
        <f>Confirm!$F$35</f>
        <v>-</v>
      </c>
    </row>
    <row r="143" spans="1:6" s="179" customFormat="1" x14ac:dyDescent="0.2">
      <c r="B143" s="205" t="str">
        <f>B126</f>
        <v>Other countries  |  Autres pays</v>
      </c>
      <c r="C143" s="176"/>
      <c r="D143" s="205"/>
      <c r="E143" s="225"/>
      <c r="F143" s="306" t="str">
        <f>Confirm!$F$40</f>
        <v>-</v>
      </c>
    </row>
    <row r="144" spans="1:6" s="179" customFormat="1" x14ac:dyDescent="0.2">
      <c r="B144" s="227" t="str">
        <f>B127</f>
        <v>List</v>
      </c>
      <c r="C144" s="176"/>
      <c r="D144" s="205"/>
      <c r="E144" s="225"/>
      <c r="F144" s="306">
        <f>Confirm!$F$41</f>
        <v>0</v>
      </c>
    </row>
    <row r="145" spans="2:6" s="179" customFormat="1" x14ac:dyDescent="0.2">
      <c r="B145" s="219" t="s">
        <v>594</v>
      </c>
      <c r="C145" s="219"/>
      <c r="D145" s="219"/>
      <c r="E145" s="220"/>
      <c r="F145" s="302"/>
    </row>
    <row r="146" spans="2:6" s="179" customFormat="1" x14ac:dyDescent="0.2">
      <c r="B146" s="175" t="s">
        <v>595</v>
      </c>
      <c r="C146" s="176"/>
      <c r="D146" s="175"/>
      <c r="E146" s="228"/>
      <c r="F146" s="306" t="str">
        <f>Confirm!$F$45</f>
        <v>-</v>
      </c>
    </row>
    <row r="147" spans="2:6" s="179" customFormat="1" x14ac:dyDescent="0.2">
      <c r="B147" s="175" t="s">
        <v>596</v>
      </c>
      <c r="C147" s="176"/>
      <c r="D147" s="175"/>
      <c r="E147" s="228"/>
      <c r="F147" s="306" t="str">
        <f>Confirm!$F$47</f>
        <v>-</v>
      </c>
    </row>
    <row r="148" spans="2:6" s="179" customFormat="1" x14ac:dyDescent="0.2">
      <c r="B148" s="176"/>
      <c r="C148" s="176"/>
      <c r="D148" s="176"/>
      <c r="E148" s="177"/>
      <c r="F148" s="302"/>
    </row>
    <row r="149" spans="2:6" s="179" customFormat="1" x14ac:dyDescent="0.2">
      <c r="B149" s="217">
        <v>2025</v>
      </c>
      <c r="C149" s="217"/>
      <c r="D149" s="217"/>
      <c r="E149" s="218"/>
      <c r="F149" s="302"/>
    </row>
    <row r="150" spans="2:6" s="179" customFormat="1" x14ac:dyDescent="0.2">
      <c r="B150" s="219" t="s">
        <v>583</v>
      </c>
      <c r="C150" s="219"/>
      <c r="D150" s="219"/>
      <c r="E150" s="220"/>
      <c r="F150" s="302"/>
    </row>
    <row r="151" spans="2:6" s="179" customFormat="1" x14ac:dyDescent="0.2">
      <c r="B151" s="205" t="s">
        <v>584</v>
      </c>
      <c r="C151" s="176"/>
      <c r="D151" s="221"/>
      <c r="E151" s="222"/>
      <c r="F151" s="306" t="str">
        <f>Confirm!$G$34</f>
        <v>-</v>
      </c>
    </row>
    <row r="152" spans="2:6" s="179" customFormat="1" x14ac:dyDescent="0.2">
      <c r="B152" s="172" t="s">
        <v>597</v>
      </c>
      <c r="C152" s="171"/>
      <c r="D152" s="172"/>
      <c r="E152" s="173"/>
      <c r="F152" s="302"/>
    </row>
    <row r="153" spans="2:6" s="179" customFormat="1" x14ac:dyDescent="0.2">
      <c r="B153" s="205" t="str">
        <f>B136</f>
        <v>Italy  |  Italie</v>
      </c>
      <c r="C153" s="176"/>
      <c r="D153" s="205"/>
      <c r="E153" s="225"/>
      <c r="F153" s="306" t="str">
        <f>Confirm!$G$36</f>
        <v>-</v>
      </c>
    </row>
    <row r="154" spans="2:6" s="179" customFormat="1" x14ac:dyDescent="0.2">
      <c r="B154" s="205" t="str">
        <f>B137</f>
        <v>Poland  |  Pologne</v>
      </c>
      <c r="C154" s="176"/>
      <c r="D154" s="205"/>
      <c r="E154" s="225"/>
      <c r="F154" s="306" t="str">
        <f>Confirm!$G$39</f>
        <v>-</v>
      </c>
    </row>
    <row r="155" spans="2:6" s="179" customFormat="1" x14ac:dyDescent="0.2">
      <c r="B155" s="205" t="str">
        <f>B138</f>
        <v>United Kingdom  |  Royaume-Uni</v>
      </c>
      <c r="C155" s="176"/>
      <c r="D155" s="205"/>
      <c r="E155" s="225"/>
      <c r="F155" s="306" t="str">
        <f>Confirm!$G$38</f>
        <v>-</v>
      </c>
    </row>
    <row r="156" spans="2:6" s="179" customFormat="1" x14ac:dyDescent="0.2">
      <c r="B156" s="205"/>
      <c r="C156" s="176"/>
      <c r="D156" s="205"/>
      <c r="E156" s="225"/>
      <c r="F156" s="302"/>
    </row>
    <row r="157" spans="2:6" s="179" customFormat="1" x14ac:dyDescent="0.2">
      <c r="B157" s="172" t="s">
        <v>598</v>
      </c>
      <c r="C157" s="171"/>
      <c r="D157" s="172"/>
      <c r="E157" s="173"/>
      <c r="F157" s="302"/>
    </row>
    <row r="158" spans="2:6" s="179" customFormat="1" x14ac:dyDescent="0.2">
      <c r="B158" s="205" t="str">
        <f>B141</f>
        <v>United States  |  États-Unis</v>
      </c>
      <c r="C158" s="176"/>
      <c r="D158" s="205"/>
      <c r="E158" s="225"/>
      <c r="F158" s="306" t="str">
        <f>Confirm!$G$37</f>
        <v>-</v>
      </c>
    </row>
    <row r="159" spans="2:6" s="179" customFormat="1" x14ac:dyDescent="0.2">
      <c r="B159" s="205" t="str">
        <f>B142</f>
        <v>Other countries with measures in force  |  Autres pays avec des mesures en vigueur</v>
      </c>
      <c r="C159" s="176"/>
      <c r="D159" s="205"/>
      <c r="E159" s="225"/>
      <c r="F159" s="306" t="str">
        <f>Confirm!$G$35</f>
        <v>-</v>
      </c>
    </row>
    <row r="160" spans="2:6" s="179" customFormat="1" x14ac:dyDescent="0.2">
      <c r="B160" s="205" t="str">
        <f>B143</f>
        <v>Other countries  |  Autres pays</v>
      </c>
      <c r="C160" s="176"/>
      <c r="D160" s="205"/>
      <c r="E160" s="225"/>
      <c r="F160" s="306" t="str">
        <f>Confirm!$G$40</f>
        <v>-</v>
      </c>
    </row>
    <row r="161" spans="1:6" s="179" customFormat="1" x14ac:dyDescent="0.2">
      <c r="B161" s="227" t="str">
        <f>B144</f>
        <v>List</v>
      </c>
      <c r="C161" s="176"/>
      <c r="D161" s="205"/>
      <c r="E161" s="225"/>
      <c r="F161" s="306">
        <f>Confirm!$G$41</f>
        <v>0</v>
      </c>
    </row>
    <row r="162" spans="1:6" s="179" customFormat="1" x14ac:dyDescent="0.2">
      <c r="B162" s="219" t="s">
        <v>594</v>
      </c>
      <c r="C162" s="219"/>
      <c r="D162" s="219"/>
      <c r="E162" s="220"/>
      <c r="F162" s="302"/>
    </row>
    <row r="163" spans="1:6" s="179" customFormat="1" x14ac:dyDescent="0.2">
      <c r="B163" s="175" t="s">
        <v>595</v>
      </c>
      <c r="C163" s="176"/>
      <c r="D163" s="175"/>
      <c r="E163" s="228"/>
      <c r="F163" s="306" t="str">
        <f>Confirm!$G$45</f>
        <v>-</v>
      </c>
    </row>
    <row r="164" spans="1:6" s="179" customFormat="1" x14ac:dyDescent="0.2">
      <c r="B164" s="175" t="s">
        <v>596</v>
      </c>
      <c r="C164" s="176"/>
      <c r="D164" s="175"/>
      <c r="E164" s="228"/>
      <c r="F164" s="306" t="str">
        <f>Confirm!$G$47</f>
        <v>-</v>
      </c>
    </row>
    <row r="165" spans="1:6" s="179" customFormat="1" x14ac:dyDescent="0.2">
      <c r="A165" s="170"/>
      <c r="B165" s="214"/>
      <c r="C165" s="214"/>
      <c r="D165" s="214"/>
      <c r="E165" s="215"/>
      <c r="F165" s="302"/>
    </row>
    <row r="166" spans="1:6" s="179" customFormat="1" x14ac:dyDescent="0.2">
      <c r="B166" s="217" t="s">
        <v>599</v>
      </c>
      <c r="C166" s="217"/>
      <c r="D166" s="217"/>
      <c r="E166" s="218"/>
      <c r="F166" s="302"/>
    </row>
    <row r="167" spans="1:6" s="179" customFormat="1" x14ac:dyDescent="0.2">
      <c r="B167" s="219" t="s">
        <v>583</v>
      </c>
      <c r="C167" s="219"/>
      <c r="D167" s="219"/>
      <c r="E167" s="220"/>
      <c r="F167" s="302"/>
    </row>
    <row r="168" spans="1:6" s="179" customFormat="1" x14ac:dyDescent="0.2">
      <c r="B168" s="205" t="s">
        <v>584</v>
      </c>
      <c r="C168" s="176"/>
      <c r="D168" s="221"/>
      <c r="E168" s="222"/>
      <c r="F168" s="306" t="str">
        <f>Confirm!$H$34</f>
        <v>-</v>
      </c>
    </row>
    <row r="169" spans="1:6" s="179" customFormat="1" x14ac:dyDescent="0.2">
      <c r="B169" s="172" t="s">
        <v>597</v>
      </c>
      <c r="C169" s="171"/>
      <c r="D169" s="172"/>
      <c r="E169" s="173"/>
      <c r="F169" s="302"/>
    </row>
    <row r="170" spans="1:6" s="179" customFormat="1" x14ac:dyDescent="0.2">
      <c r="B170" s="205" t="str">
        <f>B153</f>
        <v>Italy  |  Italie</v>
      </c>
      <c r="C170" s="176"/>
      <c r="D170" s="205"/>
      <c r="E170" s="225"/>
      <c r="F170" s="306" t="str">
        <f>Confirm!$H$36</f>
        <v>-</v>
      </c>
    </row>
    <row r="171" spans="1:6" s="179" customFormat="1" x14ac:dyDescent="0.2">
      <c r="B171" s="205" t="str">
        <f>B154</f>
        <v>Poland  |  Pologne</v>
      </c>
      <c r="C171" s="176"/>
      <c r="D171" s="205"/>
      <c r="E171" s="225"/>
      <c r="F171" s="306" t="str">
        <f>Confirm!$H$39</f>
        <v>-</v>
      </c>
    </row>
    <row r="172" spans="1:6" s="179" customFormat="1" x14ac:dyDescent="0.2">
      <c r="B172" s="205" t="str">
        <f>B155</f>
        <v>United Kingdom  |  Royaume-Uni</v>
      </c>
      <c r="C172" s="176"/>
      <c r="D172" s="205"/>
      <c r="E172" s="225"/>
      <c r="F172" s="306" t="str">
        <f>Confirm!$H$38</f>
        <v>-</v>
      </c>
    </row>
    <row r="173" spans="1:6" s="179" customFormat="1" x14ac:dyDescent="0.2">
      <c r="B173" s="205"/>
      <c r="C173" s="176"/>
      <c r="D173" s="205"/>
      <c r="E173" s="225"/>
      <c r="F173" s="302"/>
    </row>
    <row r="174" spans="1:6" s="179" customFormat="1" x14ac:dyDescent="0.2">
      <c r="B174" s="172" t="s">
        <v>598</v>
      </c>
      <c r="C174" s="171"/>
      <c r="D174" s="172"/>
      <c r="E174" s="173"/>
      <c r="F174" s="302"/>
    </row>
    <row r="175" spans="1:6" s="179" customFormat="1" x14ac:dyDescent="0.2">
      <c r="B175" s="205" t="str">
        <f>B158</f>
        <v>United States  |  États-Unis</v>
      </c>
      <c r="C175" s="176"/>
      <c r="D175" s="205"/>
      <c r="E175" s="225"/>
      <c r="F175" s="306" t="str">
        <f>Confirm!$H$37</f>
        <v>-</v>
      </c>
    </row>
    <row r="176" spans="1:6" s="179" customFormat="1" x14ac:dyDescent="0.2">
      <c r="B176" s="205" t="str">
        <f>B159</f>
        <v>Other countries with measures in force  |  Autres pays avec des mesures en vigueur</v>
      </c>
      <c r="C176" s="176"/>
      <c r="D176" s="205"/>
      <c r="E176" s="225"/>
      <c r="F176" s="306" t="str">
        <f>Confirm!$H$35</f>
        <v>-</v>
      </c>
    </row>
    <row r="177" spans="1:6" s="179" customFormat="1" x14ac:dyDescent="0.2">
      <c r="B177" s="205" t="str">
        <f>B160</f>
        <v>Other countries  |  Autres pays</v>
      </c>
      <c r="C177" s="176"/>
      <c r="D177" s="205"/>
      <c r="E177" s="225"/>
      <c r="F177" s="306" t="str">
        <f>Confirm!$H$40</f>
        <v>-</v>
      </c>
    </row>
    <row r="178" spans="1:6" s="179" customFormat="1" x14ac:dyDescent="0.2">
      <c r="B178" s="227" t="str">
        <f>B161</f>
        <v>List</v>
      </c>
      <c r="C178" s="176"/>
      <c r="D178" s="205"/>
      <c r="E178" s="225"/>
      <c r="F178" s="306">
        <f>Confirm!$H$41</f>
        <v>0</v>
      </c>
    </row>
    <row r="179" spans="1:6" s="179" customFormat="1" x14ac:dyDescent="0.2">
      <c r="B179" s="219" t="s">
        <v>594</v>
      </c>
      <c r="C179" s="219"/>
      <c r="D179" s="219"/>
      <c r="E179" s="220"/>
      <c r="F179" s="302"/>
    </row>
    <row r="180" spans="1:6" s="179" customFormat="1" x14ac:dyDescent="0.2">
      <c r="B180" s="175" t="s">
        <v>595</v>
      </c>
      <c r="C180" s="176"/>
      <c r="D180" s="175"/>
      <c r="E180" s="228"/>
      <c r="F180" s="306" t="str">
        <f>Confirm!$H$45</f>
        <v>-</v>
      </c>
    </row>
    <row r="181" spans="1:6" s="179" customFormat="1" x14ac:dyDescent="0.2">
      <c r="B181" s="175" t="s">
        <v>596</v>
      </c>
      <c r="C181" s="176"/>
      <c r="D181" s="175"/>
      <c r="E181" s="228"/>
      <c r="F181" s="306" t="str">
        <f>Confirm!$H$47</f>
        <v>-</v>
      </c>
    </row>
    <row r="182" spans="1:6" s="179" customFormat="1" x14ac:dyDescent="0.2">
      <c r="A182" s="170"/>
      <c r="B182" s="214"/>
      <c r="C182" s="214"/>
      <c r="D182" s="214"/>
      <c r="E182" s="215"/>
      <c r="F182" s="302"/>
    </row>
    <row r="183" spans="1:6" s="179" customFormat="1" x14ac:dyDescent="0.2">
      <c r="B183" s="217" t="s">
        <v>600</v>
      </c>
      <c r="C183" s="217"/>
      <c r="D183" s="217"/>
      <c r="E183" s="218"/>
      <c r="F183" s="302"/>
    </row>
    <row r="184" spans="1:6" s="179" customFormat="1" x14ac:dyDescent="0.2">
      <c r="B184" s="219" t="s">
        <v>583</v>
      </c>
      <c r="C184" s="219"/>
      <c r="D184" s="219"/>
      <c r="E184" s="220"/>
      <c r="F184" s="302"/>
    </row>
    <row r="185" spans="1:6" s="179" customFormat="1" x14ac:dyDescent="0.2">
      <c r="B185" s="205" t="s">
        <v>584</v>
      </c>
      <c r="C185" s="176"/>
      <c r="D185" s="221"/>
      <c r="E185" s="222"/>
      <c r="F185" s="306" t="str">
        <f>Confirm!$I$34</f>
        <v>-</v>
      </c>
    </row>
    <row r="186" spans="1:6" s="179" customFormat="1" x14ac:dyDescent="0.2">
      <c r="B186" s="172" t="s">
        <v>597</v>
      </c>
      <c r="C186" s="171"/>
      <c r="D186" s="172"/>
      <c r="E186" s="173"/>
      <c r="F186" s="302"/>
    </row>
    <row r="187" spans="1:6" s="179" customFormat="1" x14ac:dyDescent="0.2">
      <c r="B187" s="205" t="str">
        <f>B170</f>
        <v>Italy  |  Italie</v>
      </c>
      <c r="C187" s="176"/>
      <c r="D187" s="205"/>
      <c r="E187" s="225"/>
      <c r="F187" s="306" t="str">
        <f>Confirm!$I$36</f>
        <v>-</v>
      </c>
    </row>
    <row r="188" spans="1:6" s="179" customFormat="1" x14ac:dyDescent="0.2">
      <c r="B188" s="205" t="str">
        <f>B171</f>
        <v>Poland  |  Pologne</v>
      </c>
      <c r="C188" s="176"/>
      <c r="D188" s="205"/>
      <c r="E188" s="225"/>
      <c r="F188" s="306" t="str">
        <f>Confirm!$I$39</f>
        <v>-</v>
      </c>
    </row>
    <row r="189" spans="1:6" s="179" customFormat="1" x14ac:dyDescent="0.2">
      <c r="B189" s="205" t="str">
        <f>B172</f>
        <v>United Kingdom  |  Royaume-Uni</v>
      </c>
      <c r="C189" s="176"/>
      <c r="D189" s="205"/>
      <c r="E189" s="225"/>
      <c r="F189" s="306" t="str">
        <f>Confirm!$I$38</f>
        <v>-</v>
      </c>
    </row>
    <row r="190" spans="1:6" s="179" customFormat="1" x14ac:dyDescent="0.2">
      <c r="B190" s="205"/>
      <c r="C190" s="176"/>
      <c r="D190" s="205"/>
      <c r="E190" s="225"/>
      <c r="F190" s="302"/>
    </row>
    <row r="191" spans="1:6" s="179" customFormat="1" x14ac:dyDescent="0.2">
      <c r="B191" s="172" t="s">
        <v>598</v>
      </c>
      <c r="C191" s="171"/>
      <c r="D191" s="172"/>
      <c r="E191" s="173"/>
      <c r="F191" s="302"/>
    </row>
    <row r="192" spans="1:6" s="179" customFormat="1" x14ac:dyDescent="0.2">
      <c r="B192" s="205" t="str">
        <f>B175</f>
        <v>United States  |  États-Unis</v>
      </c>
      <c r="C192" s="176"/>
      <c r="D192" s="205"/>
      <c r="E192" s="225"/>
      <c r="F192" s="306" t="str">
        <f>Confirm!$I$37</f>
        <v>-</v>
      </c>
    </row>
    <row r="193" spans="1:90" s="179" customFormat="1" x14ac:dyDescent="0.2">
      <c r="B193" s="205" t="str">
        <f>B176</f>
        <v>Other countries with measures in force  |  Autres pays avec des mesures en vigueur</v>
      </c>
      <c r="C193" s="176"/>
      <c r="D193" s="205"/>
      <c r="E193" s="225"/>
      <c r="F193" s="306" t="str">
        <f>Confirm!$I$35</f>
        <v>-</v>
      </c>
    </row>
    <row r="194" spans="1:90" s="179" customFormat="1" x14ac:dyDescent="0.2">
      <c r="B194" s="205" t="str">
        <f>B177</f>
        <v>Other countries  |  Autres pays</v>
      </c>
      <c r="C194" s="176"/>
      <c r="D194" s="205"/>
      <c r="E194" s="225"/>
      <c r="F194" s="306" t="str">
        <f>Confirm!$I$40</f>
        <v>-</v>
      </c>
    </row>
    <row r="195" spans="1:90" s="179" customFormat="1" x14ac:dyDescent="0.2">
      <c r="B195" s="227" t="str">
        <f>B178</f>
        <v>List</v>
      </c>
      <c r="C195" s="176"/>
      <c r="D195" s="205"/>
      <c r="E195" s="225"/>
      <c r="F195" s="306">
        <f>Confirm!$I$41</f>
        <v>0</v>
      </c>
    </row>
    <row r="196" spans="1:90" s="179" customFormat="1" x14ac:dyDescent="0.2">
      <c r="B196" s="219" t="s">
        <v>594</v>
      </c>
      <c r="C196" s="219"/>
      <c r="D196" s="219"/>
      <c r="E196" s="220"/>
      <c r="F196" s="302"/>
    </row>
    <row r="197" spans="1:90" s="179" customFormat="1" x14ac:dyDescent="0.2">
      <c r="B197" s="175" t="s">
        <v>595</v>
      </c>
      <c r="C197" s="176"/>
      <c r="D197" s="175"/>
      <c r="E197" s="228"/>
      <c r="F197" s="306" t="str">
        <f>Confirm!$I$45</f>
        <v>-</v>
      </c>
    </row>
    <row r="198" spans="1:90" s="179" customFormat="1" x14ac:dyDescent="0.2">
      <c r="B198" s="175" t="s">
        <v>596</v>
      </c>
      <c r="C198" s="176"/>
      <c r="D198" s="175"/>
      <c r="E198" s="228"/>
      <c r="F198" s="306" t="str">
        <f>Confirm!$I$47</f>
        <v>-</v>
      </c>
    </row>
    <row r="199" spans="1:90" s="179" customFormat="1" x14ac:dyDescent="0.2">
      <c r="B199" s="175"/>
      <c r="C199" s="176"/>
      <c r="D199" s="175"/>
      <c r="E199" s="228"/>
      <c r="F199" s="302"/>
    </row>
    <row r="200" spans="1:90" s="213" customFormat="1" x14ac:dyDescent="0.2">
      <c r="A200" s="210" t="s">
        <v>528</v>
      </c>
      <c r="B200" s="211" t="s">
        <v>601</v>
      </c>
      <c r="C200" s="211"/>
      <c r="D200" s="211"/>
      <c r="E200" s="212"/>
      <c r="F200" s="305"/>
      <c r="G200" s="158"/>
      <c r="H200" s="158"/>
      <c r="I200" s="158"/>
      <c r="J200" s="158"/>
      <c r="K200" s="158"/>
      <c r="L200" s="158"/>
      <c r="M200" s="158"/>
      <c r="N200" s="158"/>
      <c r="O200" s="158"/>
      <c r="P200" s="158"/>
      <c r="Q200" s="158"/>
      <c r="R200" s="158"/>
      <c r="S200" s="158"/>
      <c r="T200" s="158"/>
      <c r="U200" s="158"/>
      <c r="V200" s="158"/>
      <c r="W200" s="158"/>
      <c r="X200" s="158"/>
      <c r="Y200" s="158"/>
      <c r="Z200" s="158"/>
      <c r="AA200" s="158"/>
      <c r="AB200" s="158"/>
      <c r="AC200" s="158"/>
      <c r="AD200" s="158"/>
      <c r="AE200" s="158"/>
      <c r="AF200" s="158"/>
      <c r="AG200" s="158"/>
      <c r="AH200" s="158"/>
      <c r="AI200" s="158"/>
      <c r="AJ200" s="158"/>
      <c r="AK200" s="158"/>
      <c r="AL200" s="158"/>
      <c r="AM200" s="158"/>
      <c r="AN200" s="158"/>
      <c r="AO200" s="158"/>
      <c r="AP200" s="158"/>
      <c r="AQ200" s="158"/>
      <c r="AR200" s="158"/>
      <c r="AS200" s="158"/>
      <c r="AT200" s="158"/>
      <c r="AU200" s="158"/>
      <c r="AV200" s="158"/>
      <c r="AW200" s="158"/>
      <c r="AX200" s="158"/>
      <c r="AY200" s="158"/>
      <c r="AZ200" s="158"/>
      <c r="BA200" s="158"/>
      <c r="BB200" s="158"/>
      <c r="BC200" s="158"/>
      <c r="BD200" s="158"/>
      <c r="BE200" s="158"/>
      <c r="BF200" s="158"/>
      <c r="BG200" s="158"/>
      <c r="BH200" s="158"/>
      <c r="BI200" s="158"/>
      <c r="BJ200" s="158"/>
      <c r="BK200" s="158"/>
      <c r="BL200" s="158"/>
      <c r="BM200" s="158"/>
      <c r="BN200" s="158"/>
      <c r="BO200" s="158"/>
      <c r="BP200" s="158"/>
      <c r="BQ200" s="158"/>
      <c r="BR200" s="158"/>
      <c r="BS200" s="158"/>
      <c r="BT200" s="158"/>
      <c r="BU200" s="158"/>
      <c r="BV200" s="158"/>
      <c r="BW200" s="158"/>
      <c r="BX200" s="158"/>
      <c r="BY200" s="158"/>
      <c r="BZ200" s="158"/>
      <c r="CA200" s="158"/>
      <c r="CB200" s="158"/>
      <c r="CC200" s="158"/>
      <c r="CD200" s="158"/>
      <c r="CE200" s="158"/>
      <c r="CF200" s="158"/>
      <c r="CG200" s="158"/>
      <c r="CH200" s="158"/>
      <c r="CI200" s="158"/>
      <c r="CJ200" s="158"/>
      <c r="CK200" s="158"/>
      <c r="CL200" s="158"/>
    </row>
    <row r="201" spans="1:90" s="179" customFormat="1" x14ac:dyDescent="0.2">
      <c r="B201" s="176"/>
      <c r="C201" s="176"/>
      <c r="D201" s="176"/>
      <c r="E201" s="177"/>
      <c r="F201" s="302"/>
    </row>
    <row r="202" spans="1:90" s="179" customFormat="1" x14ac:dyDescent="0.2">
      <c r="A202" s="170" t="s">
        <v>602</v>
      </c>
      <c r="B202" s="214" t="s">
        <v>603</v>
      </c>
      <c r="C202" s="214"/>
      <c r="D202" s="214"/>
      <c r="E202" s="215"/>
      <c r="F202" s="302"/>
    </row>
    <row r="203" spans="1:90" s="179" customFormat="1" x14ac:dyDescent="0.2">
      <c r="A203" s="185" t="s">
        <v>544</v>
      </c>
      <c r="B203" s="229" t="s">
        <v>545</v>
      </c>
      <c r="C203" s="230"/>
      <c r="D203" s="229"/>
      <c r="E203" s="231"/>
      <c r="F203" s="302"/>
    </row>
    <row r="204" spans="1:90" s="179" customFormat="1" x14ac:dyDescent="0.2">
      <c r="B204" s="232" t="s">
        <v>586</v>
      </c>
      <c r="C204" s="233"/>
      <c r="D204" s="232"/>
      <c r="E204" s="234"/>
      <c r="F204" s="302" t="str">
        <f>IF(OR(Public!$D$265="Always",Public!$D$265="Toujours"),"X","")</f>
        <v/>
      </c>
    </row>
    <row r="205" spans="1:90" s="179" customFormat="1" x14ac:dyDescent="0.2">
      <c r="B205" s="232" t="s">
        <v>587</v>
      </c>
      <c r="C205" s="233"/>
      <c r="D205" s="232"/>
      <c r="E205" s="234"/>
      <c r="F205" s="302" t="str">
        <f>IF(OR(Public!$D$267="Always",Public!$D$267="Toujours"),"X","")</f>
        <v/>
      </c>
    </row>
    <row r="206" spans="1:90" s="179" customFormat="1" x14ac:dyDescent="0.2">
      <c r="B206" s="232" t="s">
        <v>588</v>
      </c>
      <c r="C206" s="233"/>
      <c r="D206" s="232"/>
      <c r="E206" s="234"/>
      <c r="F206" s="302" t="str">
        <f>IF(OR(Public!$D$266="Always",Public!$D$266="Toujours"),"X","")</f>
        <v/>
      </c>
    </row>
    <row r="207" spans="1:90" s="179" customFormat="1" x14ac:dyDescent="0.2">
      <c r="B207" s="235" t="s">
        <v>590</v>
      </c>
      <c r="C207" s="233"/>
      <c r="D207" s="232"/>
      <c r="E207" s="234"/>
      <c r="F207" s="302" t="str">
        <f>IF(OR(Public!$D$268="Always",Public!$D$268="Toujours"),"X","")</f>
        <v/>
      </c>
    </row>
    <row r="208" spans="1:90" s="179" customFormat="1" x14ac:dyDescent="0.2">
      <c r="B208" s="235" t="s">
        <v>591</v>
      </c>
      <c r="C208" s="233"/>
      <c r="D208" s="232"/>
      <c r="E208" s="234"/>
      <c r="F208" s="302" t="str">
        <f>IF(OR(Public!$D$264="Always",Public!$D$264="Toujours"),"X","")</f>
        <v/>
      </c>
    </row>
    <row r="209" spans="2:6" s="179" customFormat="1" x14ac:dyDescent="0.2">
      <c r="B209" s="235" t="s">
        <v>592</v>
      </c>
      <c r="C209" s="233"/>
      <c r="D209" s="232"/>
      <c r="E209" s="234"/>
      <c r="F209" s="302" t="str">
        <f>IF(OR(Public!$D$269="Always",Public!$D$269="Toujours"),"X","")</f>
        <v/>
      </c>
    </row>
    <row r="210" spans="2:6" s="179" customFormat="1" x14ac:dyDescent="0.2">
      <c r="B210" s="227" t="s">
        <v>593</v>
      </c>
      <c r="C210" s="176"/>
      <c r="D210" s="232"/>
      <c r="E210" s="234"/>
      <c r="F210" s="302" t="str">
        <f>IF($F$209="X",Public!$D$269,"")</f>
        <v/>
      </c>
    </row>
    <row r="211" spans="2:6" s="179" customFormat="1" x14ac:dyDescent="0.2">
      <c r="B211" s="230"/>
      <c r="C211" s="230"/>
      <c r="D211" s="230"/>
      <c r="E211" s="236"/>
      <c r="F211" s="302"/>
    </row>
    <row r="212" spans="2:6" s="179" customFormat="1" x14ac:dyDescent="0.2">
      <c r="B212" s="229" t="s">
        <v>546</v>
      </c>
      <c r="C212" s="230"/>
      <c r="D212" s="229"/>
      <c r="E212" s="231"/>
      <c r="F212" s="302"/>
    </row>
    <row r="213" spans="2:6" s="179" customFormat="1" x14ac:dyDescent="0.2">
      <c r="B213" s="237" t="str">
        <f t="shared" ref="B213:B219" si="0">B204</f>
        <v>Italy  |  Italie</v>
      </c>
      <c r="C213" s="238"/>
      <c r="D213" s="237"/>
      <c r="E213" s="239"/>
      <c r="F213" s="302" t="str">
        <f>IF(OR(Public!$D$265="Usually",Public!$D$265="Généralement"),"X","")</f>
        <v/>
      </c>
    </row>
    <row r="214" spans="2:6" s="179" customFormat="1" ht="15" customHeight="1" x14ac:dyDescent="0.2">
      <c r="B214" s="237" t="str">
        <f t="shared" si="0"/>
        <v>Poland  |  Pologne</v>
      </c>
      <c r="C214" s="238"/>
      <c r="D214" s="237"/>
      <c r="E214" s="239"/>
      <c r="F214" s="302" t="str">
        <f>IF(OR(Public!$D$267="Usually",Public!$D$267="Généralement"),"X","")</f>
        <v/>
      </c>
    </row>
    <row r="215" spans="2:6" s="179" customFormat="1" x14ac:dyDescent="0.2">
      <c r="B215" s="237" t="str">
        <f t="shared" si="0"/>
        <v>United Kingdom  |  Royaume-Uni</v>
      </c>
      <c r="C215" s="238"/>
      <c r="D215" s="237"/>
      <c r="E215" s="239"/>
      <c r="F215" s="302" t="str">
        <f>IF(OR(Public!$D$266="Usually",Public!$D$266="Généralement"),"X","")</f>
        <v/>
      </c>
    </row>
    <row r="216" spans="2:6" s="179" customFormat="1" x14ac:dyDescent="0.2">
      <c r="B216" s="240" t="str">
        <f t="shared" si="0"/>
        <v>United States  |  États-Unis</v>
      </c>
      <c r="C216" s="238"/>
      <c r="D216" s="237"/>
      <c r="E216" s="239"/>
      <c r="F216" s="302" t="str">
        <f>IF(OR(Public!$D$268="Usually",Public!$D$268="Généralement"),"X","")</f>
        <v/>
      </c>
    </row>
    <row r="217" spans="2:6" s="179" customFormat="1" x14ac:dyDescent="0.2">
      <c r="B217" s="240" t="str">
        <f t="shared" si="0"/>
        <v>Other countries with measures in force  |  Autres pays avec des mesures en vigueur</v>
      </c>
      <c r="C217" s="238"/>
      <c r="D217" s="237"/>
      <c r="E217" s="239"/>
      <c r="F217" s="302" t="str">
        <f>IF(OR(Public!$D$264="Usually",Public!$D$264="Généralement"),"X","")</f>
        <v/>
      </c>
    </row>
    <row r="218" spans="2:6" s="179" customFormat="1" x14ac:dyDescent="0.2">
      <c r="B218" s="240" t="str">
        <f t="shared" si="0"/>
        <v>Other countries  |  Autres pays</v>
      </c>
      <c r="C218" s="238"/>
      <c r="D218" s="237"/>
      <c r="E218" s="239"/>
      <c r="F218" s="302" t="str">
        <f>IF(OR(Public!$D$269="Usually",Public!$D$269="Généralement"),"X","")</f>
        <v/>
      </c>
    </row>
    <row r="219" spans="2:6" s="179" customFormat="1" x14ac:dyDescent="0.2">
      <c r="B219" s="227" t="str">
        <f t="shared" si="0"/>
        <v>List</v>
      </c>
      <c r="C219" s="176"/>
      <c r="D219" s="237"/>
      <c r="E219" s="239"/>
      <c r="F219" s="302" t="str">
        <f>IF($F$218="X",Public!$D$269,"")</f>
        <v/>
      </c>
    </row>
    <row r="220" spans="2:6" s="179" customFormat="1" x14ac:dyDescent="0.2">
      <c r="B220" s="237"/>
      <c r="C220" s="238"/>
      <c r="D220" s="237"/>
      <c r="E220" s="239"/>
      <c r="F220" s="302"/>
    </row>
    <row r="221" spans="2:6" s="179" customFormat="1" x14ac:dyDescent="0.2">
      <c r="B221" s="229" t="s">
        <v>547</v>
      </c>
      <c r="C221" s="230"/>
      <c r="D221" s="229"/>
      <c r="E221" s="231"/>
      <c r="F221" s="302"/>
    </row>
    <row r="222" spans="2:6" s="179" customFormat="1" x14ac:dyDescent="0.2">
      <c r="B222" s="237" t="str">
        <f t="shared" ref="B222:B228" si="1">B213</f>
        <v>Italy  |  Italie</v>
      </c>
      <c r="C222" s="238"/>
      <c r="D222" s="237"/>
      <c r="E222" s="239"/>
      <c r="F222" s="302" t="str">
        <f>IF(OR(Public!$D$265="Sometimes",Public!$D$265="Parfois"),"X","")</f>
        <v/>
      </c>
    </row>
    <row r="223" spans="2:6" s="179" customFormat="1" x14ac:dyDescent="0.2">
      <c r="B223" s="237" t="str">
        <f t="shared" si="1"/>
        <v>Poland  |  Pologne</v>
      </c>
      <c r="C223" s="238"/>
      <c r="D223" s="237"/>
      <c r="E223" s="239"/>
      <c r="F223" s="302" t="str">
        <f>IF(OR(Public!$D$267="Sometimes",Public!$D$267="Parfois"),"X","")</f>
        <v/>
      </c>
    </row>
    <row r="224" spans="2:6" s="179" customFormat="1" x14ac:dyDescent="0.2">
      <c r="B224" s="237" t="str">
        <f t="shared" si="1"/>
        <v>United Kingdom  |  Royaume-Uni</v>
      </c>
      <c r="C224" s="238"/>
      <c r="D224" s="237"/>
      <c r="E224" s="239"/>
      <c r="F224" s="302" t="str">
        <f>IF(OR(Public!$D$266="Sometimes",Public!$D$266="Parfois"),"X","")</f>
        <v/>
      </c>
    </row>
    <row r="225" spans="1:90" s="179" customFormat="1" x14ac:dyDescent="0.2">
      <c r="B225" s="240" t="str">
        <f t="shared" si="1"/>
        <v>United States  |  États-Unis</v>
      </c>
      <c r="C225" s="238"/>
      <c r="D225" s="237"/>
      <c r="E225" s="239"/>
      <c r="F225" s="302" t="str">
        <f>IF(OR(Public!$D$268="Sometimes",Public!$D$268="Parfois"),"X","")</f>
        <v/>
      </c>
    </row>
    <row r="226" spans="1:90" s="179" customFormat="1" x14ac:dyDescent="0.2">
      <c r="B226" s="240" t="str">
        <f t="shared" si="1"/>
        <v>Other countries with measures in force  |  Autres pays avec des mesures en vigueur</v>
      </c>
      <c r="C226" s="238"/>
      <c r="D226" s="237"/>
      <c r="E226" s="239"/>
      <c r="F226" s="302" t="str">
        <f>IF(OR(Public!$D$264="Sometimes",Public!$D$264="Parfois"),"X","")</f>
        <v/>
      </c>
    </row>
    <row r="227" spans="1:90" s="179" customFormat="1" x14ac:dyDescent="0.2">
      <c r="B227" s="240" t="str">
        <f t="shared" si="1"/>
        <v>Other countries  |  Autres pays</v>
      </c>
      <c r="C227" s="238"/>
      <c r="D227" s="237"/>
      <c r="E227" s="239"/>
      <c r="F227" s="302" t="str">
        <f>IF(OR(Public!$D$269="Sometimes",Public!$D$269="Parfois"),"X","")</f>
        <v/>
      </c>
    </row>
    <row r="228" spans="1:90" s="179" customFormat="1" x14ac:dyDescent="0.2">
      <c r="B228" s="227" t="str">
        <f t="shared" si="1"/>
        <v>List</v>
      </c>
      <c r="C228" s="176"/>
      <c r="D228" s="237"/>
      <c r="E228" s="239"/>
      <c r="F228" s="302" t="str">
        <f>IF($F$226="X",Public!$D$269,"")</f>
        <v/>
      </c>
    </row>
    <row r="229" spans="1:90" s="179" customFormat="1" x14ac:dyDescent="0.2">
      <c r="B229" s="237"/>
      <c r="C229" s="238"/>
      <c r="D229" s="237"/>
      <c r="E229" s="239"/>
      <c r="F229" s="302"/>
    </row>
    <row r="230" spans="1:90" s="179" customFormat="1" x14ac:dyDescent="0.2">
      <c r="B230" s="229" t="s">
        <v>548</v>
      </c>
      <c r="C230" s="230"/>
      <c r="D230" s="229"/>
      <c r="E230" s="231"/>
      <c r="F230" s="302"/>
    </row>
    <row r="231" spans="1:90" s="179" customFormat="1" x14ac:dyDescent="0.2">
      <c r="B231" s="237" t="str">
        <f>B222</f>
        <v>Italy  |  Italie</v>
      </c>
      <c r="C231" s="238"/>
      <c r="D231" s="237"/>
      <c r="E231" s="239"/>
      <c r="F231" s="302" t="str">
        <f>IF(OR(Public!$D$265="Never",Public!$D$265="Jamais"),"X","")</f>
        <v/>
      </c>
    </row>
    <row r="232" spans="1:90" s="179" customFormat="1" x14ac:dyDescent="0.2">
      <c r="B232" s="237" t="str">
        <f>B223</f>
        <v>Poland  |  Pologne</v>
      </c>
      <c r="C232" s="238"/>
      <c r="D232" s="237"/>
      <c r="E232" s="239"/>
      <c r="F232" s="302" t="str">
        <f>IF(OR(Public!$D$267="Never",Public!$D$267="Jamais"),"X","")</f>
        <v/>
      </c>
    </row>
    <row r="233" spans="1:90" s="179" customFormat="1" x14ac:dyDescent="0.2">
      <c r="B233" s="237" t="str">
        <f>B224</f>
        <v>United Kingdom  |  Royaume-Uni</v>
      </c>
      <c r="C233" s="238"/>
      <c r="D233" s="237"/>
      <c r="E233" s="239"/>
      <c r="F233" s="302" t="str">
        <f>IF(OR(Public!$D$266="Never",Public!$D$266="Jamais"),"X","")</f>
        <v/>
      </c>
    </row>
    <row r="234" spans="1:90" s="179" customFormat="1" x14ac:dyDescent="0.2">
      <c r="B234" s="240" t="str">
        <f>B224</f>
        <v>United Kingdom  |  Royaume-Uni</v>
      </c>
      <c r="C234" s="238"/>
      <c r="D234" s="237"/>
      <c r="E234" s="239"/>
      <c r="F234" s="302" t="str">
        <f>IF(OR(Public!$D$268="Never",Public!$D$268="Jamais"),"X","")</f>
        <v/>
      </c>
    </row>
    <row r="235" spans="1:90" s="179" customFormat="1" x14ac:dyDescent="0.2">
      <c r="B235" s="240" t="str">
        <f t="shared" ref="B235" si="2">B226</f>
        <v>Other countries with measures in force  |  Autres pays avec des mesures en vigueur</v>
      </c>
      <c r="C235" s="238"/>
      <c r="D235" s="237"/>
      <c r="E235" s="239"/>
      <c r="F235" s="302" t="str">
        <f>IF(OR(Public!$D$264="Never",Public!$D$264="Jamais"),"X","")</f>
        <v/>
      </c>
    </row>
    <row r="236" spans="1:90" s="179" customFormat="1" ht="15" customHeight="1" x14ac:dyDescent="0.2">
      <c r="B236" s="240" t="str">
        <f>B227</f>
        <v>Other countries  |  Autres pays</v>
      </c>
      <c r="C236" s="238"/>
      <c r="D236" s="237"/>
      <c r="E236" s="239"/>
      <c r="F236" s="302" t="str">
        <f>IF(OR(Public!$D$269="Never",Public!$D$269="Jamais"),"X","")</f>
        <v/>
      </c>
    </row>
    <row r="237" spans="1:90" s="179" customFormat="1" x14ac:dyDescent="0.2">
      <c r="B237" s="227" t="str">
        <f>B228</f>
        <v>List</v>
      </c>
      <c r="C237" s="176"/>
      <c r="D237" s="237"/>
      <c r="E237" s="239"/>
      <c r="F237" s="302" t="str">
        <f>IF($F$236="X",Public!$D$269,"")</f>
        <v/>
      </c>
    </row>
    <row r="238" spans="1:90" s="179" customFormat="1" x14ac:dyDescent="0.2">
      <c r="B238" s="237"/>
      <c r="C238" s="238"/>
      <c r="D238" s="237"/>
      <c r="E238" s="239"/>
      <c r="F238" s="302"/>
    </row>
    <row r="239" spans="1:90" s="213" customFormat="1" x14ac:dyDescent="0.2">
      <c r="A239" s="210" t="s">
        <v>528</v>
      </c>
      <c r="B239" s="211" t="s">
        <v>604</v>
      </c>
      <c r="C239" s="211"/>
      <c r="D239" s="211"/>
      <c r="E239" s="212"/>
      <c r="F239" s="305"/>
      <c r="G239" s="158"/>
      <c r="H239" s="158"/>
      <c r="I239" s="158"/>
      <c r="J239" s="158"/>
      <c r="K239" s="158"/>
      <c r="L239" s="158"/>
      <c r="M239" s="158"/>
      <c r="N239" s="158"/>
      <c r="O239" s="158"/>
      <c r="P239" s="158"/>
      <c r="Q239" s="158"/>
      <c r="R239" s="158"/>
      <c r="S239" s="158"/>
      <c r="T239" s="158"/>
      <c r="U239" s="158"/>
      <c r="V239" s="158"/>
      <c r="W239" s="158"/>
      <c r="X239" s="158"/>
      <c r="Y239" s="158"/>
      <c r="Z239" s="158"/>
      <c r="AA239" s="158"/>
      <c r="AB239" s="158"/>
      <c r="AC239" s="158"/>
      <c r="AD239" s="158"/>
      <c r="AE239" s="158"/>
      <c r="AF239" s="158"/>
      <c r="AG239" s="158"/>
      <c r="AH239" s="158"/>
      <c r="AI239" s="158"/>
      <c r="AJ239" s="158"/>
      <c r="AK239" s="158"/>
      <c r="AL239" s="158"/>
      <c r="AM239" s="158"/>
      <c r="AN239" s="158"/>
      <c r="AO239" s="158"/>
      <c r="AP239" s="158"/>
      <c r="AQ239" s="158"/>
      <c r="AR239" s="158"/>
      <c r="AS239" s="158"/>
      <c r="AT239" s="158"/>
      <c r="AU239" s="158"/>
      <c r="AV239" s="158"/>
      <c r="AW239" s="158"/>
      <c r="AX239" s="158"/>
      <c r="AY239" s="158"/>
      <c r="AZ239" s="158"/>
      <c r="BA239" s="158"/>
      <c r="BB239" s="158"/>
      <c r="BC239" s="158"/>
      <c r="BD239" s="158"/>
      <c r="BE239" s="158"/>
      <c r="BF239" s="158"/>
      <c r="BG239" s="158"/>
      <c r="BH239" s="158"/>
      <c r="BI239" s="158"/>
      <c r="BJ239" s="158"/>
      <c r="BK239" s="158"/>
      <c r="BL239" s="158"/>
      <c r="BM239" s="158"/>
      <c r="BN239" s="158"/>
      <c r="BO239" s="158"/>
      <c r="BP239" s="158"/>
      <c r="BQ239" s="158"/>
      <c r="BR239" s="158"/>
      <c r="BS239" s="158"/>
      <c r="BT239" s="158"/>
      <c r="BU239" s="158"/>
      <c r="BV239" s="158"/>
      <c r="BW239" s="158"/>
      <c r="BX239" s="158"/>
      <c r="BY239" s="158"/>
      <c r="BZ239" s="158"/>
      <c r="CA239" s="158"/>
      <c r="CB239" s="158"/>
      <c r="CC239" s="158"/>
      <c r="CD239" s="158"/>
      <c r="CE239" s="158"/>
      <c r="CF239" s="158"/>
      <c r="CG239" s="158"/>
      <c r="CH239" s="158"/>
      <c r="CI239" s="158"/>
      <c r="CJ239" s="158"/>
      <c r="CK239" s="158"/>
      <c r="CL239" s="158"/>
    </row>
    <row r="240" spans="1:90" s="179" customFormat="1" x14ac:dyDescent="0.2">
      <c r="B240" s="176"/>
      <c r="C240" s="176"/>
      <c r="D240" s="176"/>
      <c r="E240" s="177"/>
      <c r="F240" s="302"/>
    </row>
    <row r="241" spans="1:6" s="179" customFormat="1" x14ac:dyDescent="0.2">
      <c r="A241" s="170" t="s">
        <v>605</v>
      </c>
      <c r="B241" s="214" t="s">
        <v>606</v>
      </c>
      <c r="C241" s="214"/>
      <c r="D241" s="214"/>
      <c r="E241" s="215"/>
      <c r="F241" s="302"/>
    </row>
    <row r="242" spans="1:6" s="179" customFormat="1" x14ac:dyDescent="0.2">
      <c r="A242" s="185" t="s">
        <v>544</v>
      </c>
      <c r="B242" s="237"/>
      <c r="C242" s="238"/>
      <c r="D242" s="237"/>
      <c r="E242" s="239"/>
      <c r="F242" s="302"/>
    </row>
    <row r="243" spans="1:6" s="179" customFormat="1" x14ac:dyDescent="0.2">
      <c r="B243" s="217" t="s">
        <v>607</v>
      </c>
      <c r="C243" s="217"/>
      <c r="D243" s="217"/>
      <c r="E243" s="218"/>
      <c r="F243" s="302"/>
    </row>
    <row r="244" spans="1:6" s="179" customFormat="1" x14ac:dyDescent="0.2">
      <c r="B244" s="241" t="s">
        <v>608</v>
      </c>
      <c r="C244" s="241"/>
      <c r="D244" s="241"/>
      <c r="E244" s="242"/>
      <c r="F244" s="302"/>
    </row>
    <row r="245" spans="1:6" s="179" customFormat="1" x14ac:dyDescent="0.2">
      <c r="B245" s="235" t="s">
        <v>609</v>
      </c>
      <c r="C245" s="233"/>
      <c r="D245" s="235"/>
      <c r="E245" s="243"/>
      <c r="F245" s="302" t="str">
        <f>IF(Public!$F$277&lt;&gt;0,Public!$F$277,"")</f>
        <v/>
      </c>
    </row>
    <row r="246" spans="1:6" s="179" customFormat="1" x14ac:dyDescent="0.2">
      <c r="B246" s="235" t="s">
        <v>610</v>
      </c>
      <c r="C246" s="233"/>
      <c r="D246" s="235"/>
      <c r="E246" s="243"/>
      <c r="F246" s="302" t="str">
        <f>IF(Public!$F$278&lt;&gt;0,Public!$F$278,"")</f>
        <v/>
      </c>
    </row>
    <row r="247" spans="1:6" s="179" customFormat="1" x14ac:dyDescent="0.2">
      <c r="B247" s="235"/>
      <c r="C247" s="233"/>
      <c r="D247" s="235"/>
      <c r="E247" s="243"/>
      <c r="F247" s="302"/>
    </row>
    <row r="248" spans="1:6" s="179" customFormat="1" x14ac:dyDescent="0.2">
      <c r="B248" s="244" t="s">
        <v>611</v>
      </c>
      <c r="C248" s="244"/>
      <c r="D248" s="244"/>
      <c r="E248" s="245"/>
      <c r="F248" s="302"/>
    </row>
    <row r="249" spans="1:6" s="179" customFormat="1" x14ac:dyDescent="0.2">
      <c r="B249" s="246" t="s">
        <v>585</v>
      </c>
      <c r="C249" s="247"/>
      <c r="D249" s="244"/>
      <c r="E249" s="245"/>
      <c r="F249" s="302"/>
    </row>
    <row r="250" spans="1:6" s="179" customFormat="1" x14ac:dyDescent="0.2">
      <c r="B250" s="235" t="s">
        <v>586</v>
      </c>
      <c r="C250" s="233"/>
      <c r="D250" s="235"/>
      <c r="E250" s="243"/>
      <c r="F250" s="302" t="str">
        <f>IF(Public!$F$281&lt;&gt;0,Public!$F$281,"")</f>
        <v/>
      </c>
    </row>
    <row r="251" spans="1:6" s="179" customFormat="1" x14ac:dyDescent="0.2">
      <c r="B251" s="235" t="s">
        <v>587</v>
      </c>
      <c r="C251" s="233"/>
      <c r="D251" s="235"/>
      <c r="E251" s="243"/>
      <c r="F251" s="302" t="str">
        <f>IF(Public!$F$283&lt;&gt;0,Public!$F$283,"")</f>
        <v/>
      </c>
    </row>
    <row r="252" spans="1:6" s="179" customFormat="1" x14ac:dyDescent="0.2">
      <c r="B252" s="235" t="s">
        <v>588</v>
      </c>
      <c r="C252" s="233"/>
      <c r="D252" s="235"/>
      <c r="E252" s="243"/>
      <c r="F252" s="302" t="str">
        <f>IF(Public!$F$282&lt;&gt;0,Public!$F$282,"")</f>
        <v/>
      </c>
    </row>
    <row r="253" spans="1:6" s="179" customFormat="1" x14ac:dyDescent="0.2">
      <c r="B253" s="235"/>
      <c r="C253" s="233"/>
      <c r="D253" s="235"/>
      <c r="E253" s="243"/>
      <c r="F253" s="302"/>
    </row>
    <row r="254" spans="1:6" s="179" customFormat="1" x14ac:dyDescent="0.2">
      <c r="B254" s="246" t="s">
        <v>589</v>
      </c>
      <c r="C254" s="247"/>
      <c r="D254" s="235"/>
      <c r="E254" s="243"/>
      <c r="F254" s="302"/>
    </row>
    <row r="255" spans="1:6" s="179" customFormat="1" x14ac:dyDescent="0.2">
      <c r="B255" s="235" t="s">
        <v>590</v>
      </c>
      <c r="C255" s="233"/>
      <c r="D255" s="235"/>
      <c r="E255" s="243"/>
      <c r="F255" s="302" t="str">
        <f>IF(Public!$F$284&lt;&gt;0,Public!$F$284,"")</f>
        <v/>
      </c>
    </row>
    <row r="256" spans="1:6" s="179" customFormat="1" x14ac:dyDescent="0.2">
      <c r="B256" s="235" t="s">
        <v>591</v>
      </c>
      <c r="C256" s="233"/>
      <c r="D256" s="235"/>
      <c r="E256" s="243"/>
      <c r="F256" s="302" t="str">
        <f>IF(Public!$F$280&lt;&gt;0,Public!$F$280,"")</f>
        <v/>
      </c>
    </row>
    <row r="257" spans="2:6" s="179" customFormat="1" x14ac:dyDescent="0.2">
      <c r="B257" s="235" t="s">
        <v>592</v>
      </c>
      <c r="C257" s="233"/>
      <c r="D257" s="235"/>
      <c r="E257" s="243"/>
      <c r="F257" s="302" t="str">
        <f>IF(Public!$F$285&lt;&gt;0,Public!$F$285,"")</f>
        <v/>
      </c>
    </row>
    <row r="258" spans="2:6" s="179" customFormat="1" x14ac:dyDescent="0.2">
      <c r="B258" s="248" t="str">
        <f>B237</f>
        <v>List</v>
      </c>
      <c r="C258" s="233"/>
      <c r="D258" s="235"/>
      <c r="E258" s="243"/>
      <c r="F258" s="302" t="str">
        <f>IF($F$257="X",Public!$D$286,"")</f>
        <v/>
      </c>
    </row>
    <row r="259" spans="2:6" s="179" customFormat="1" x14ac:dyDescent="0.2">
      <c r="B259" s="235"/>
      <c r="C259" s="233"/>
      <c r="D259" s="235"/>
      <c r="E259" s="243"/>
      <c r="F259" s="302"/>
    </row>
    <row r="260" spans="2:6" s="179" customFormat="1" x14ac:dyDescent="0.2">
      <c r="B260" s="244" t="s">
        <v>612</v>
      </c>
      <c r="C260" s="244"/>
      <c r="D260" s="244"/>
      <c r="E260" s="245"/>
      <c r="F260" s="302"/>
    </row>
    <row r="261" spans="2:6" s="179" customFormat="1" x14ac:dyDescent="0.2">
      <c r="B261" s="246" t="str">
        <f>B249</f>
        <v>Subject imports  |  Importations visées</v>
      </c>
      <c r="C261" s="247"/>
      <c r="D261" s="244"/>
      <c r="E261" s="245"/>
      <c r="F261" s="302"/>
    </row>
    <row r="262" spans="2:6" s="179" customFormat="1" x14ac:dyDescent="0.2">
      <c r="B262" s="235" t="str">
        <f>B250</f>
        <v>Italy  |  Italie</v>
      </c>
      <c r="C262" s="233"/>
      <c r="D262" s="232"/>
      <c r="E262" s="234"/>
      <c r="F262" s="302" t="str">
        <f>IF(Public!$F$289&lt;&gt;0,Public!$F$289,"")</f>
        <v/>
      </c>
    </row>
    <row r="263" spans="2:6" s="179" customFormat="1" x14ac:dyDescent="0.2">
      <c r="B263" s="235" t="str">
        <f>B250</f>
        <v>Italy  |  Italie</v>
      </c>
      <c r="C263" s="233"/>
      <c r="D263" s="232"/>
      <c r="E263" s="234"/>
      <c r="F263" s="302" t="str">
        <f>IF(Public!$F$291&lt;&gt;0,Public!$F$291,"")</f>
        <v/>
      </c>
    </row>
    <row r="264" spans="2:6" s="179" customFormat="1" x14ac:dyDescent="0.2">
      <c r="B264" s="235" t="str">
        <f>B252</f>
        <v>United Kingdom  |  Royaume-Uni</v>
      </c>
      <c r="C264" s="233"/>
      <c r="D264" s="232"/>
      <c r="E264" s="234"/>
      <c r="F264" s="302" t="str">
        <f>IF(Public!$F$290&lt;&gt;0,Public!$F$290,"")</f>
        <v/>
      </c>
    </row>
    <row r="265" spans="2:6" s="179" customFormat="1" x14ac:dyDescent="0.2">
      <c r="B265" s="235"/>
      <c r="C265" s="233"/>
      <c r="D265" s="232"/>
      <c r="E265" s="234"/>
      <c r="F265" s="302"/>
    </row>
    <row r="266" spans="2:6" s="179" customFormat="1" x14ac:dyDescent="0.2">
      <c r="B266" s="246" t="str">
        <f>B254</f>
        <v>Non-subject imports  |  Importations non visées</v>
      </c>
      <c r="C266" s="247"/>
      <c r="D266" s="232"/>
      <c r="E266" s="234"/>
      <c r="F266" s="302"/>
    </row>
    <row r="267" spans="2:6" s="179" customFormat="1" x14ac:dyDescent="0.2">
      <c r="B267" s="235" t="str">
        <f>B255</f>
        <v>United States  |  États-Unis</v>
      </c>
      <c r="C267" s="233"/>
      <c r="D267" s="232"/>
      <c r="E267" s="234"/>
      <c r="F267" s="302" t="str">
        <f>IF(Public!$F$292&lt;&gt;0,Public!$F$292,"")</f>
        <v/>
      </c>
    </row>
    <row r="268" spans="2:6" s="179" customFormat="1" x14ac:dyDescent="0.2">
      <c r="B268" s="235" t="str">
        <f>B256</f>
        <v>Other countries with measures in force  |  Autres pays avec des mesures en vigueur</v>
      </c>
      <c r="C268" s="233"/>
      <c r="D268" s="232"/>
      <c r="E268" s="234"/>
      <c r="F268" s="302" t="str">
        <f>IF(Public!$F$288&lt;&gt;0,Public!$F$288,"")</f>
        <v/>
      </c>
    </row>
    <row r="269" spans="2:6" s="179" customFormat="1" x14ac:dyDescent="0.2">
      <c r="B269" s="235" t="str">
        <f>B257</f>
        <v>Other countries  |  Autres pays</v>
      </c>
      <c r="C269" s="233"/>
      <c r="D269" s="232"/>
      <c r="E269" s="234"/>
      <c r="F269" s="302" t="str">
        <f>IF(Public!$F$293&lt;&gt;0,Public!$F$293,"")</f>
        <v/>
      </c>
    </row>
    <row r="270" spans="2:6" s="179" customFormat="1" x14ac:dyDescent="0.2">
      <c r="B270" s="248" t="str">
        <f>B258</f>
        <v>List</v>
      </c>
      <c r="C270" s="233"/>
      <c r="D270" s="232"/>
      <c r="E270" s="234"/>
      <c r="F270" s="302" t="str">
        <f>IF($F$269="X",Public!$D$294,"")</f>
        <v/>
      </c>
    </row>
    <row r="271" spans="2:6" s="179" customFormat="1" x14ac:dyDescent="0.2">
      <c r="B271" s="238"/>
      <c r="C271" s="238"/>
      <c r="D271" s="238"/>
      <c r="E271" s="249"/>
      <c r="F271" s="302"/>
    </row>
    <row r="272" spans="2:6" s="179" customFormat="1" x14ac:dyDescent="0.2">
      <c r="B272" s="217" t="s">
        <v>613</v>
      </c>
      <c r="C272" s="217"/>
      <c r="D272" s="217"/>
      <c r="E272" s="218"/>
      <c r="F272" s="302"/>
    </row>
    <row r="273" spans="2:6" s="179" customFormat="1" x14ac:dyDescent="0.2">
      <c r="B273" s="241" t="s">
        <v>608</v>
      </c>
      <c r="C273" s="241"/>
      <c r="D273" s="241"/>
      <c r="E273" s="242"/>
      <c r="F273" s="302"/>
    </row>
    <row r="274" spans="2:6" s="179" customFormat="1" x14ac:dyDescent="0.2">
      <c r="B274" s="235" t="str">
        <f>B245</f>
        <v>From Domestic Producers / Auprès des producteurs nationaux</v>
      </c>
      <c r="C274" s="233"/>
      <c r="D274" s="235"/>
      <c r="E274" s="243"/>
      <c r="F274" s="302" t="str">
        <f>IF(Public!$H$277&lt;&gt;0,Public!$H$277,"")</f>
        <v/>
      </c>
    </row>
    <row r="275" spans="2:6" s="179" customFormat="1" x14ac:dyDescent="0.2">
      <c r="B275" s="235" t="str">
        <f>B246</f>
        <v>From Distributors / Auprès des distributeurs</v>
      </c>
      <c r="C275" s="233"/>
      <c r="D275" s="235"/>
      <c r="E275" s="243"/>
      <c r="F275" s="302" t="str">
        <f>IF(Public!$H$278&lt;&gt;0,Public!$H$278,"")</f>
        <v/>
      </c>
    </row>
    <row r="276" spans="2:6" s="179" customFormat="1" x14ac:dyDescent="0.2">
      <c r="B276" s="235"/>
      <c r="C276" s="233"/>
      <c r="D276" s="235"/>
      <c r="E276" s="243"/>
      <c r="F276" s="302"/>
    </row>
    <row r="277" spans="2:6" s="179" customFormat="1" x14ac:dyDescent="0.2">
      <c r="B277" s="244" t="s">
        <v>611</v>
      </c>
      <c r="C277" s="244"/>
      <c r="D277" s="244"/>
      <c r="E277" s="245"/>
      <c r="F277" s="302"/>
    </row>
    <row r="278" spans="2:6" s="179" customFormat="1" x14ac:dyDescent="0.2">
      <c r="B278" s="246" t="str">
        <f>B249</f>
        <v>Subject imports  |  Importations visées</v>
      </c>
      <c r="C278" s="247"/>
      <c r="D278" s="244"/>
      <c r="E278" s="245"/>
      <c r="F278" s="302"/>
    </row>
    <row r="279" spans="2:6" s="179" customFormat="1" x14ac:dyDescent="0.2">
      <c r="B279" s="235" t="str">
        <f>B250</f>
        <v>Italy  |  Italie</v>
      </c>
      <c r="C279" s="233"/>
      <c r="D279" s="232"/>
      <c r="E279" s="234"/>
      <c r="F279" s="302" t="str">
        <f>IF(Public!$H$281&lt;&gt;0,Public!$H$281,"")</f>
        <v/>
      </c>
    </row>
    <row r="280" spans="2:6" s="179" customFormat="1" x14ac:dyDescent="0.2">
      <c r="B280" s="235" t="str">
        <f>B250</f>
        <v>Italy  |  Italie</v>
      </c>
      <c r="C280" s="233"/>
      <c r="D280" s="232"/>
      <c r="E280" s="234"/>
      <c r="F280" s="302" t="str">
        <f>IF(Public!$H$283&lt;&gt;0,Public!$H$283,"")</f>
        <v/>
      </c>
    </row>
    <row r="281" spans="2:6" s="179" customFormat="1" x14ac:dyDescent="0.2">
      <c r="B281" s="235" t="str">
        <f>B252</f>
        <v>United Kingdom  |  Royaume-Uni</v>
      </c>
      <c r="C281" s="233"/>
      <c r="D281" s="232"/>
      <c r="E281" s="234"/>
      <c r="F281" s="302" t="str">
        <f>IF(Public!$H$282&lt;&gt;0,Public!$H$282,"")</f>
        <v/>
      </c>
    </row>
    <row r="282" spans="2:6" s="179" customFormat="1" x14ac:dyDescent="0.2">
      <c r="B282" s="235"/>
      <c r="C282" s="233"/>
      <c r="D282" s="232"/>
      <c r="E282" s="234"/>
      <c r="F282" s="302"/>
    </row>
    <row r="283" spans="2:6" s="179" customFormat="1" x14ac:dyDescent="0.2">
      <c r="B283" s="246" t="str">
        <f>B254</f>
        <v>Non-subject imports  |  Importations non visées</v>
      </c>
      <c r="C283" s="247"/>
      <c r="D283" s="232"/>
      <c r="E283" s="234"/>
      <c r="F283" s="302"/>
    </row>
    <row r="284" spans="2:6" s="179" customFormat="1" x14ac:dyDescent="0.2">
      <c r="B284" s="235" t="str">
        <f>B255</f>
        <v>United States  |  États-Unis</v>
      </c>
      <c r="C284" s="233"/>
      <c r="D284" s="232"/>
      <c r="E284" s="234"/>
      <c r="F284" s="302" t="str">
        <f>IF(Public!$H$284&lt;&gt;0,Public!$H$284,"")</f>
        <v/>
      </c>
    </row>
    <row r="285" spans="2:6" s="179" customFormat="1" x14ac:dyDescent="0.2">
      <c r="B285" s="235" t="str">
        <f>B256</f>
        <v>Other countries with measures in force  |  Autres pays avec des mesures en vigueur</v>
      </c>
      <c r="C285" s="233"/>
      <c r="D285" s="232"/>
      <c r="E285" s="234"/>
      <c r="F285" s="302" t="str">
        <f>IF(Public!$H$280&lt;&gt;0,Public!$H$280,"")</f>
        <v/>
      </c>
    </row>
    <row r="286" spans="2:6" s="179" customFormat="1" x14ac:dyDescent="0.2">
      <c r="B286" s="235" t="str">
        <f>B257</f>
        <v>Other countries  |  Autres pays</v>
      </c>
      <c r="C286" s="233"/>
      <c r="D286" s="232"/>
      <c r="E286" s="234"/>
      <c r="F286" s="302" t="str">
        <f>IF(Public!$H$285&lt;&gt;0,Public!$H$285,"")</f>
        <v/>
      </c>
    </row>
    <row r="287" spans="2:6" s="179" customFormat="1" x14ac:dyDescent="0.2">
      <c r="B287" s="248" t="str">
        <f>B258</f>
        <v>List</v>
      </c>
      <c r="C287" s="233"/>
      <c r="D287" s="232"/>
      <c r="E287" s="234"/>
      <c r="F287" s="302" t="str">
        <f>IF($H$257="X",Public!$D$286,"")</f>
        <v/>
      </c>
    </row>
    <row r="288" spans="2:6" s="179" customFormat="1" x14ac:dyDescent="0.2">
      <c r="B288" s="233"/>
      <c r="C288" s="233"/>
      <c r="D288" s="233"/>
      <c r="E288" s="250"/>
      <c r="F288" s="302"/>
    </row>
    <row r="289" spans="1:90" s="179" customFormat="1" x14ac:dyDescent="0.2">
      <c r="B289" s="244" t="s">
        <v>612</v>
      </c>
      <c r="C289" s="244"/>
      <c r="D289" s="244"/>
      <c r="E289" s="245"/>
      <c r="F289" s="302"/>
    </row>
    <row r="290" spans="1:90" s="179" customFormat="1" x14ac:dyDescent="0.2">
      <c r="B290" s="246" t="str">
        <f>B278</f>
        <v>Subject imports  |  Importations visées</v>
      </c>
      <c r="C290" s="247"/>
      <c r="D290" s="244"/>
      <c r="E290" s="245"/>
      <c r="F290" s="302"/>
    </row>
    <row r="291" spans="1:90" s="179" customFormat="1" x14ac:dyDescent="0.2">
      <c r="B291" s="235" t="str">
        <f>B279</f>
        <v>Italy  |  Italie</v>
      </c>
      <c r="C291" s="233"/>
      <c r="D291" s="232"/>
      <c r="E291" s="234"/>
      <c r="F291" s="302" t="str">
        <f>IF(Public!$H$289&lt;&gt;0,Public!$H$289,"")</f>
        <v/>
      </c>
    </row>
    <row r="292" spans="1:90" s="179" customFormat="1" x14ac:dyDescent="0.2">
      <c r="B292" s="235" t="str">
        <f>B280</f>
        <v>Italy  |  Italie</v>
      </c>
      <c r="C292" s="233"/>
      <c r="D292" s="232"/>
      <c r="E292" s="234"/>
      <c r="F292" s="302" t="str">
        <f>IF(Public!$H$291&lt;&gt;0,Public!$H$291,"")</f>
        <v/>
      </c>
    </row>
    <row r="293" spans="1:90" s="179" customFormat="1" x14ac:dyDescent="0.2">
      <c r="B293" s="235" t="str">
        <f>B281</f>
        <v>United Kingdom  |  Royaume-Uni</v>
      </c>
      <c r="C293" s="233"/>
      <c r="D293" s="232"/>
      <c r="E293" s="234"/>
      <c r="F293" s="302" t="str">
        <f>IF(Public!$H$290&lt;&gt;0,Public!$H$290,"")</f>
        <v/>
      </c>
    </row>
    <row r="294" spans="1:90" s="179" customFormat="1" x14ac:dyDescent="0.2">
      <c r="B294" s="235"/>
      <c r="C294" s="233"/>
      <c r="D294" s="232"/>
      <c r="E294" s="234"/>
      <c r="F294" s="302"/>
    </row>
    <row r="295" spans="1:90" s="179" customFormat="1" x14ac:dyDescent="0.2">
      <c r="B295" s="246" t="str">
        <f>B283</f>
        <v>Non-subject imports  |  Importations non visées</v>
      </c>
      <c r="C295" s="247"/>
      <c r="D295" s="232"/>
      <c r="E295" s="234"/>
      <c r="F295" s="302"/>
    </row>
    <row r="296" spans="1:90" s="179" customFormat="1" x14ac:dyDescent="0.2">
      <c r="B296" s="235" t="str">
        <f>B284</f>
        <v>United States  |  États-Unis</v>
      </c>
      <c r="C296" s="233"/>
      <c r="D296" s="232"/>
      <c r="E296" s="234"/>
      <c r="F296" s="302" t="str">
        <f>IF(Public!$H$292&lt;&gt;0,Public!$H$292,"")</f>
        <v/>
      </c>
    </row>
    <row r="297" spans="1:90" s="179" customFormat="1" x14ac:dyDescent="0.2">
      <c r="B297" s="235" t="str">
        <f>B285</f>
        <v>Other countries with measures in force  |  Autres pays avec des mesures en vigueur</v>
      </c>
      <c r="C297" s="233"/>
      <c r="D297" s="232"/>
      <c r="E297" s="234"/>
      <c r="F297" s="302" t="str">
        <f>IF(Public!$H$288&lt;&gt;0,Public!$H$288,"")</f>
        <v/>
      </c>
    </row>
    <row r="298" spans="1:90" s="179" customFormat="1" x14ac:dyDescent="0.2">
      <c r="B298" s="235" t="str">
        <f>B286</f>
        <v>Other countries  |  Autres pays</v>
      </c>
      <c r="C298" s="233"/>
      <c r="D298" s="232"/>
      <c r="E298" s="234"/>
      <c r="F298" s="302" t="str">
        <f>IF(Public!$H$293&lt;&gt;0,Public!$H$293,"")</f>
        <v/>
      </c>
    </row>
    <row r="299" spans="1:90" s="179" customFormat="1" x14ac:dyDescent="0.2">
      <c r="B299" s="248" t="str">
        <f>B287</f>
        <v>List</v>
      </c>
      <c r="C299" s="233"/>
      <c r="D299" s="232"/>
      <c r="E299" s="234"/>
      <c r="F299" s="302" t="str">
        <f>IF($H$269="X",Public!$D$294,"")</f>
        <v/>
      </c>
    </row>
    <row r="300" spans="1:90" s="179" customFormat="1" x14ac:dyDescent="0.2">
      <c r="B300" s="230"/>
      <c r="C300" s="230"/>
      <c r="D300" s="230"/>
      <c r="E300" s="236"/>
      <c r="F300" s="302"/>
    </row>
    <row r="301" spans="1:90" s="213" customFormat="1" x14ac:dyDescent="0.2">
      <c r="A301" s="210" t="s">
        <v>528</v>
      </c>
      <c r="B301" s="211" t="s">
        <v>614</v>
      </c>
      <c r="C301" s="211"/>
      <c r="D301" s="211"/>
      <c r="E301" s="212"/>
      <c r="F301" s="305"/>
      <c r="G301" s="158"/>
      <c r="H301" s="158"/>
      <c r="I301" s="158"/>
      <c r="J301" s="158"/>
      <c r="K301" s="158"/>
      <c r="L301" s="158"/>
      <c r="M301" s="158"/>
      <c r="N301" s="158"/>
      <c r="O301" s="158"/>
      <c r="P301" s="158"/>
      <c r="Q301" s="158"/>
      <c r="R301" s="158"/>
      <c r="S301" s="158"/>
      <c r="T301" s="158"/>
      <c r="U301" s="158"/>
      <c r="V301" s="158"/>
      <c r="W301" s="158"/>
      <c r="X301" s="158"/>
      <c r="Y301" s="158"/>
      <c r="Z301" s="158"/>
      <c r="AA301" s="158"/>
      <c r="AB301" s="158"/>
      <c r="AC301" s="158"/>
      <c r="AD301" s="158"/>
      <c r="AE301" s="158"/>
      <c r="AF301" s="158"/>
      <c r="AG301" s="158"/>
      <c r="AH301" s="158"/>
      <c r="AI301" s="158"/>
      <c r="AJ301" s="158"/>
      <c r="AK301" s="158"/>
      <c r="AL301" s="158"/>
      <c r="AM301" s="158"/>
      <c r="AN301" s="158"/>
      <c r="AO301" s="158"/>
      <c r="AP301" s="158"/>
      <c r="AQ301" s="158"/>
      <c r="AR301" s="158"/>
      <c r="AS301" s="158"/>
      <c r="AT301" s="158"/>
      <c r="AU301" s="158"/>
      <c r="AV301" s="158"/>
      <c r="AW301" s="158"/>
      <c r="AX301" s="158"/>
      <c r="AY301" s="158"/>
      <c r="AZ301" s="158"/>
      <c r="BA301" s="158"/>
      <c r="BB301" s="158"/>
      <c r="BC301" s="158"/>
      <c r="BD301" s="158"/>
      <c r="BE301" s="158"/>
      <c r="BF301" s="158"/>
      <c r="BG301" s="158"/>
      <c r="BH301" s="158"/>
      <c r="BI301" s="158"/>
      <c r="BJ301" s="158"/>
      <c r="BK301" s="158"/>
      <c r="BL301" s="158"/>
      <c r="BM301" s="158"/>
      <c r="BN301" s="158"/>
      <c r="BO301" s="158"/>
      <c r="BP301" s="158"/>
      <c r="BQ301" s="158"/>
      <c r="BR301" s="158"/>
      <c r="BS301" s="158"/>
      <c r="BT301" s="158"/>
      <c r="BU301" s="158"/>
      <c r="BV301" s="158"/>
      <c r="BW301" s="158"/>
      <c r="BX301" s="158"/>
      <c r="BY301" s="158"/>
      <c r="BZ301" s="158"/>
      <c r="CA301" s="158"/>
      <c r="CB301" s="158"/>
      <c r="CC301" s="158"/>
      <c r="CD301" s="158"/>
      <c r="CE301" s="158"/>
      <c r="CF301" s="158"/>
      <c r="CG301" s="158"/>
      <c r="CH301" s="158"/>
      <c r="CI301" s="158"/>
      <c r="CJ301" s="158"/>
      <c r="CK301" s="158"/>
      <c r="CL301" s="158"/>
    </row>
    <row r="302" spans="1:90" s="179" customFormat="1" x14ac:dyDescent="0.2">
      <c r="B302" s="176"/>
      <c r="C302" s="176"/>
      <c r="D302" s="176"/>
      <c r="E302" s="177"/>
      <c r="F302" s="302"/>
    </row>
    <row r="303" spans="1:90" s="179" customFormat="1" ht="13.5" thickBot="1" x14ac:dyDescent="0.25">
      <c r="A303" s="170" t="s">
        <v>615</v>
      </c>
      <c r="B303" s="214" t="s">
        <v>616</v>
      </c>
      <c r="C303" s="214"/>
      <c r="D303" s="214"/>
      <c r="E303" s="215"/>
      <c r="F303" s="302"/>
    </row>
    <row r="304" spans="1:90" s="179" customFormat="1" ht="13.5" thickBot="1" x14ac:dyDescent="0.25">
      <c r="A304" s="185" t="s">
        <v>558</v>
      </c>
      <c r="B304" s="251"/>
      <c r="C304" s="252"/>
      <c r="D304" s="252"/>
      <c r="E304" s="253"/>
      <c r="F304" s="302"/>
    </row>
    <row r="305" spans="1:6" s="179" customFormat="1" x14ac:dyDescent="0.2">
      <c r="B305" s="254" t="s">
        <v>65</v>
      </c>
      <c r="C305" s="255"/>
      <c r="D305" s="254"/>
      <c r="E305" s="256"/>
      <c r="F305" s="302">
        <f>Pro!$E124</f>
        <v>0</v>
      </c>
    </row>
    <row r="306" spans="1:6" s="179" customFormat="1" x14ac:dyDescent="0.2">
      <c r="B306" s="257" t="s">
        <v>54</v>
      </c>
      <c r="C306" s="258"/>
      <c r="D306" s="257"/>
      <c r="E306" s="259"/>
      <c r="F306" s="302">
        <f>Pro!$E125</f>
        <v>0</v>
      </c>
    </row>
    <row r="307" spans="1:6" s="179" customFormat="1" x14ac:dyDescent="0.2">
      <c r="B307" s="260" t="s">
        <v>73</v>
      </c>
      <c r="C307" s="255"/>
      <c r="D307" s="254"/>
      <c r="E307" s="256"/>
      <c r="F307" s="302">
        <f>Pro!$E126</f>
        <v>0</v>
      </c>
    </row>
    <row r="308" spans="1:6" s="179" customFormat="1" ht="15" customHeight="1" x14ac:dyDescent="0.2">
      <c r="B308" s="254" t="s">
        <v>66</v>
      </c>
      <c r="C308" s="255"/>
      <c r="D308" s="254"/>
      <c r="E308" s="256"/>
      <c r="F308" s="302">
        <f>Pro!$E127</f>
        <v>0</v>
      </c>
    </row>
    <row r="309" spans="1:6" s="179" customFormat="1" x14ac:dyDescent="0.2">
      <c r="B309" s="260" t="s">
        <v>61</v>
      </c>
      <c r="C309" s="255"/>
      <c r="D309" s="254"/>
      <c r="E309" s="256"/>
      <c r="F309" s="302">
        <f>Pro!$E128</f>
        <v>0</v>
      </c>
    </row>
    <row r="310" spans="1:6" s="179" customFormat="1" x14ac:dyDescent="0.2">
      <c r="B310" s="254" t="s">
        <v>67</v>
      </c>
      <c r="C310" s="255"/>
      <c r="D310" s="254"/>
      <c r="E310" s="256"/>
      <c r="F310" s="302">
        <f>Pro!$E129</f>
        <v>0</v>
      </c>
    </row>
    <row r="311" spans="1:6" s="179" customFormat="1" x14ac:dyDescent="0.2">
      <c r="B311" s="254" t="s">
        <v>68</v>
      </c>
      <c r="C311" s="255"/>
      <c r="D311" s="254"/>
      <c r="E311" s="256"/>
      <c r="F311" s="302">
        <f>Pro!$E130</f>
        <v>0</v>
      </c>
    </row>
    <row r="312" spans="1:6" s="179" customFormat="1" x14ac:dyDescent="0.2">
      <c r="B312" s="254" t="s">
        <v>85</v>
      </c>
      <c r="C312" s="255"/>
      <c r="D312" s="254"/>
      <c r="E312" s="256"/>
      <c r="F312" s="302">
        <f>Pro!$E131</f>
        <v>0</v>
      </c>
    </row>
    <row r="313" spans="1:6" s="179" customFormat="1" x14ac:dyDescent="0.2">
      <c r="B313" s="254" t="s">
        <v>75</v>
      </c>
      <c r="C313" s="255"/>
      <c r="D313" s="254"/>
      <c r="E313" s="256"/>
      <c r="F313" s="302">
        <f>Pro!$E132</f>
        <v>0</v>
      </c>
    </row>
    <row r="314" spans="1:6" s="179" customFormat="1" x14ac:dyDescent="0.2">
      <c r="B314" s="254" t="s">
        <v>69</v>
      </c>
      <c r="C314" s="255"/>
      <c r="D314" s="254"/>
      <c r="E314" s="256"/>
      <c r="F314" s="302">
        <f>Pro!$E133</f>
        <v>0</v>
      </c>
    </row>
    <row r="315" spans="1:6" s="179" customFormat="1" x14ac:dyDescent="0.2">
      <c r="B315" s="254" t="s">
        <v>272</v>
      </c>
      <c r="C315" s="255"/>
      <c r="D315" s="254"/>
      <c r="E315" s="256"/>
      <c r="F315" s="302">
        <f>Pro!$E134</f>
        <v>0</v>
      </c>
    </row>
    <row r="316" spans="1:6" s="179" customFormat="1" x14ac:dyDescent="0.2">
      <c r="B316" s="254" t="s">
        <v>56</v>
      </c>
      <c r="C316" s="255"/>
      <c r="D316" s="254"/>
      <c r="E316" s="256"/>
      <c r="F316" s="302">
        <f>Pro!$E135</f>
        <v>0</v>
      </c>
    </row>
    <row r="317" spans="1:6" s="179" customFormat="1" ht="13.5" thickBot="1" x14ac:dyDescent="0.25">
      <c r="B317" s="254" t="s">
        <v>55</v>
      </c>
      <c r="C317" s="255"/>
      <c r="D317" s="254"/>
      <c r="E317" s="256"/>
      <c r="F317" s="302">
        <f>Pro!$E136</f>
        <v>0</v>
      </c>
    </row>
    <row r="318" spans="1:6" s="179" customFormat="1" ht="13.5" thickBot="1" x14ac:dyDescent="0.25">
      <c r="A318" s="204" t="s">
        <v>560</v>
      </c>
      <c r="B318" s="254" t="s">
        <v>617</v>
      </c>
      <c r="C318" s="255" t="s">
        <v>618</v>
      </c>
      <c r="D318" s="255"/>
      <c r="E318" s="261"/>
      <c r="F318" s="302">
        <f>IF(Pro!$E$137&lt;&gt;0,"X",0)</f>
        <v>0</v>
      </c>
    </row>
    <row r="319" spans="1:6" s="179" customFormat="1" x14ac:dyDescent="0.2">
      <c r="B319" s="262" t="s">
        <v>619</v>
      </c>
      <c r="C319" s="255"/>
      <c r="D319" s="254"/>
      <c r="E319" s="256"/>
      <c r="F319" s="302" t="str">
        <f>IF(Pro!$E$137&lt;&gt;0,CHAR(34)&amp;Pro!$E$137&amp;CHAR(34),"")</f>
        <v/>
      </c>
    </row>
    <row r="320" spans="1:6" s="179" customFormat="1" x14ac:dyDescent="0.2">
      <c r="B320" s="263"/>
      <c r="C320" s="195"/>
      <c r="D320" s="263"/>
      <c r="E320" s="264"/>
      <c r="F320" s="302"/>
    </row>
    <row r="321" spans="1:90" s="179" customFormat="1" x14ac:dyDescent="0.2">
      <c r="B321" s="230"/>
      <c r="C321" s="230"/>
      <c r="D321" s="230"/>
      <c r="E321" s="236"/>
      <c r="F321" s="302"/>
    </row>
    <row r="322" spans="1:90" s="213" customFormat="1" x14ac:dyDescent="0.2">
      <c r="A322" s="210" t="s">
        <v>528</v>
      </c>
      <c r="B322" s="211" t="s">
        <v>620</v>
      </c>
      <c r="C322" s="211"/>
      <c r="D322" s="211"/>
      <c r="E322" s="212"/>
      <c r="F322" s="305"/>
      <c r="G322" s="158"/>
      <c r="H322" s="158"/>
      <c r="I322" s="158"/>
      <c r="J322" s="158"/>
      <c r="K322" s="158"/>
      <c r="L322" s="158"/>
      <c r="M322" s="158"/>
      <c r="N322" s="158"/>
      <c r="O322" s="158"/>
      <c r="P322" s="158"/>
      <c r="Q322" s="158"/>
      <c r="R322" s="158"/>
      <c r="S322" s="158"/>
      <c r="T322" s="158"/>
      <c r="U322" s="158"/>
      <c r="V322" s="158"/>
      <c r="W322" s="158"/>
      <c r="X322" s="158"/>
      <c r="Y322" s="158"/>
      <c r="Z322" s="158"/>
      <c r="AA322" s="158"/>
      <c r="AB322" s="158"/>
      <c r="AC322" s="158"/>
      <c r="AD322" s="158"/>
      <c r="AE322" s="158"/>
      <c r="AF322" s="158"/>
      <c r="AG322" s="158"/>
      <c r="AH322" s="158"/>
      <c r="AI322" s="158"/>
      <c r="AJ322" s="158"/>
      <c r="AK322" s="158"/>
      <c r="AL322" s="158"/>
      <c r="AM322" s="158"/>
      <c r="AN322" s="158"/>
      <c r="AO322" s="158"/>
      <c r="AP322" s="158"/>
      <c r="AQ322" s="158"/>
      <c r="AR322" s="158"/>
      <c r="AS322" s="158"/>
      <c r="AT322" s="158"/>
      <c r="AU322" s="158"/>
      <c r="AV322" s="158"/>
      <c r="AW322" s="158"/>
      <c r="AX322" s="158"/>
      <c r="AY322" s="158"/>
      <c r="AZ322" s="158"/>
      <c r="BA322" s="158"/>
      <c r="BB322" s="158"/>
      <c r="BC322" s="158"/>
      <c r="BD322" s="158"/>
      <c r="BE322" s="158"/>
      <c r="BF322" s="158"/>
      <c r="BG322" s="158"/>
      <c r="BH322" s="158"/>
      <c r="BI322" s="158"/>
      <c r="BJ322" s="158"/>
      <c r="BK322" s="158"/>
      <c r="BL322" s="158"/>
      <c r="BM322" s="158"/>
      <c r="BN322" s="158"/>
      <c r="BO322" s="158"/>
      <c r="BP322" s="158"/>
      <c r="BQ322" s="158"/>
      <c r="BR322" s="158"/>
      <c r="BS322" s="158"/>
      <c r="BT322" s="158"/>
      <c r="BU322" s="158"/>
      <c r="BV322" s="158"/>
      <c r="BW322" s="158"/>
      <c r="BX322" s="158"/>
      <c r="BY322" s="158"/>
      <c r="BZ322" s="158"/>
      <c r="CA322" s="158"/>
      <c r="CB322" s="158"/>
      <c r="CC322" s="158"/>
      <c r="CD322" s="158"/>
      <c r="CE322" s="158"/>
      <c r="CF322" s="158"/>
      <c r="CG322" s="158"/>
      <c r="CH322" s="158"/>
      <c r="CI322" s="158"/>
      <c r="CJ322" s="158"/>
      <c r="CK322" s="158"/>
      <c r="CL322" s="158"/>
    </row>
    <row r="323" spans="1:90" s="179" customFormat="1" ht="13.5" thickBot="1" x14ac:dyDescent="0.25">
      <c r="B323" s="176"/>
      <c r="C323" s="176"/>
      <c r="D323" s="176"/>
      <c r="E323" s="177"/>
      <c r="F323" s="302"/>
    </row>
    <row r="324" spans="1:90" s="179" customFormat="1" ht="13.5" thickBot="1" x14ac:dyDescent="0.25">
      <c r="B324" s="204" t="s">
        <v>621</v>
      </c>
      <c r="C324" s="252"/>
      <c r="D324" s="252"/>
      <c r="E324" s="253"/>
      <c r="F324" s="302"/>
    </row>
    <row r="325" spans="1:90" s="179" customFormat="1" x14ac:dyDescent="0.2">
      <c r="B325" s="176"/>
      <c r="C325" s="176"/>
      <c r="D325" s="176"/>
      <c r="E325" s="177"/>
      <c r="F325" s="302"/>
    </row>
    <row r="326" spans="1:90" s="179" customFormat="1" x14ac:dyDescent="0.2">
      <c r="A326" s="170" t="s">
        <v>622</v>
      </c>
      <c r="B326" s="265" t="s">
        <v>623</v>
      </c>
      <c r="C326" s="266"/>
      <c r="D326" s="265"/>
      <c r="E326" s="267"/>
      <c r="F326" s="302"/>
    </row>
    <row r="327" spans="1:90" s="179" customFormat="1" x14ac:dyDescent="0.2">
      <c r="A327" s="185" t="s">
        <v>624</v>
      </c>
      <c r="B327" s="254" t="s">
        <v>65</v>
      </c>
      <c r="C327" s="255"/>
      <c r="D327" s="254"/>
      <c r="E327" s="256"/>
      <c r="F327" s="302" t="str">
        <f>IF(Public!$E302="Comparable","C",IF(COUNTIF(Public!$E302,"*Canada"),"A",IF(OR(COUNTIF(Public!$E302,"*WG I Countries"),COUNTIF(Public!$E302,"*pays GB I")),"B","")))</f>
        <v/>
      </c>
    </row>
    <row r="328" spans="1:90" s="179" customFormat="1" x14ac:dyDescent="0.2">
      <c r="B328" s="257" t="s">
        <v>54</v>
      </c>
      <c r="C328" s="258"/>
      <c r="D328" s="257"/>
      <c r="E328" s="259"/>
      <c r="F328" s="302" t="str">
        <f>IF(Public!$E303="Comparable","C",IF(COUNTIF(Public!$E303,"*Canada"),"A",IF(OR(COUNTIF(Public!$E303,"*WG I Countries"),COUNTIF(Public!$E303,"*pays GB I")),"B","")))</f>
        <v/>
      </c>
    </row>
    <row r="329" spans="1:90" s="179" customFormat="1" x14ac:dyDescent="0.2">
      <c r="B329" s="260" t="s">
        <v>73</v>
      </c>
      <c r="C329" s="255"/>
      <c r="D329" s="254"/>
      <c r="E329" s="256"/>
      <c r="F329" s="302" t="str">
        <f>IF(Public!$E304="Comparable","C",IF(COUNTIF(Public!$E304,"*Canada"),"A",IF(OR(COUNTIF(Public!$E304,"*WG I Countries"),COUNTIF(Public!$E304,"*pays GB I")),"B","")))</f>
        <v/>
      </c>
    </row>
    <row r="330" spans="1:90" s="179" customFormat="1" x14ac:dyDescent="0.2">
      <c r="B330" s="254" t="s">
        <v>66</v>
      </c>
      <c r="C330" s="255"/>
      <c r="D330" s="254"/>
      <c r="E330" s="256"/>
      <c r="F330" s="302" t="str">
        <f>IF(Public!$E305="Comparable","C",IF(COUNTIF(Public!$E305,"*Canada"),"A",IF(OR(COUNTIF(Public!$E305,"*WG I Countries"),COUNTIF(Public!$E305,"*pays GB I")),"B","")))</f>
        <v/>
      </c>
    </row>
    <row r="331" spans="1:90" s="179" customFormat="1" x14ac:dyDescent="0.2">
      <c r="B331" s="260" t="s">
        <v>74</v>
      </c>
      <c r="C331" s="255"/>
      <c r="D331" s="254"/>
      <c r="E331" s="256"/>
      <c r="F331" s="302" t="str">
        <f>IF(Public!$E306="Comparable","C",IF(COUNTIF(Public!$E306,"*Canada"),"A",IF(OR(COUNTIF(Public!$E306,"*WG I Countries"),COUNTIF(Public!$E306,"*pays GB I")),"B","")))</f>
        <v/>
      </c>
    </row>
    <row r="332" spans="1:90" s="179" customFormat="1" x14ac:dyDescent="0.2">
      <c r="B332" s="254" t="s">
        <v>61</v>
      </c>
      <c r="C332" s="255"/>
      <c r="D332" s="254"/>
      <c r="E332" s="256"/>
      <c r="F332" s="302" t="str">
        <f>IF(Public!$E307="Comparable","C",IF(COUNTIF(Public!$E307,"*Canada"),"A",IF(OR(COUNTIF(Public!$E307,"*WG I Countries"),COUNTIF(Public!$E307,"*pays GB I")),"B","")))</f>
        <v/>
      </c>
    </row>
    <row r="333" spans="1:90" s="179" customFormat="1" x14ac:dyDescent="0.2">
      <c r="B333" s="254" t="s">
        <v>67</v>
      </c>
      <c r="C333" s="255"/>
      <c r="D333" s="254"/>
      <c r="E333" s="256"/>
      <c r="F333" s="302" t="str">
        <f>IF(Public!$E308="Comparable","C",IF(COUNTIF(Public!$E308,"*Canada"),"A",IF(OR(COUNTIF(Public!$E308,"*WG I Countries"),COUNTIF(Public!$E308,"*pays GB I")),"B","")))</f>
        <v/>
      </c>
    </row>
    <row r="334" spans="1:90" s="179" customFormat="1" x14ac:dyDescent="0.2">
      <c r="B334" s="254" t="s">
        <v>68</v>
      </c>
      <c r="C334" s="255"/>
      <c r="D334" s="254"/>
      <c r="E334" s="256"/>
      <c r="F334" s="302" t="str">
        <f>IF(Public!$E309="Comparable","C",IF(COUNTIF(Public!$E309,"*Canada"),"A",IF(OR(COUNTIF(Public!$E309,"*WG I Countries"),COUNTIF(Public!$E309,"*pays GB I")),"B","")))</f>
        <v/>
      </c>
    </row>
    <row r="335" spans="1:90" s="179" customFormat="1" x14ac:dyDescent="0.2">
      <c r="B335" s="254" t="s">
        <v>85</v>
      </c>
      <c r="C335" s="255"/>
      <c r="D335" s="254"/>
      <c r="E335" s="256"/>
      <c r="F335" s="302" t="str">
        <f>IF(Public!$E310="Comparable","C",IF(COUNTIF(Public!$E310,"*Canada"),"A",IF(OR(COUNTIF(Public!$E310,"*WG I Countries"),COUNTIF(Public!$E310,"*pays GB I")),"B","")))</f>
        <v/>
      </c>
    </row>
    <row r="336" spans="1:90" s="179" customFormat="1" x14ac:dyDescent="0.2">
      <c r="B336" s="254" t="s">
        <v>75</v>
      </c>
      <c r="C336" s="255"/>
      <c r="D336" s="254"/>
      <c r="E336" s="256"/>
      <c r="F336" s="302" t="str">
        <f>IF(Public!$E311="Comparable","C",IF(COUNTIF(Public!$E311,"*Canada"),"A",IF(OR(COUNTIF(Public!$E311,"*WG I Countries"),COUNTIF(Public!$E311,"*pays GB I")),"B","")))</f>
        <v/>
      </c>
    </row>
    <row r="337" spans="1:6" s="179" customFormat="1" x14ac:dyDescent="0.2">
      <c r="B337" s="254" t="s">
        <v>69</v>
      </c>
      <c r="C337" s="255"/>
      <c r="D337" s="254"/>
      <c r="E337" s="256"/>
      <c r="F337" s="302" t="str">
        <f>IF(Public!$E312="Comparable","C",IF(COUNTIF(Public!$E312,"*Canada"),"A",IF(OR(COUNTIF(Public!$E312,"*WG I Countries"),COUNTIF(Public!$E312,"*pays GB I")),"B","")))</f>
        <v/>
      </c>
    </row>
    <row r="338" spans="1:6" s="179" customFormat="1" x14ac:dyDescent="0.2">
      <c r="B338" s="254" t="s">
        <v>272</v>
      </c>
      <c r="C338" s="255"/>
      <c r="D338" s="254"/>
      <c r="E338" s="256"/>
      <c r="F338" s="302" t="str">
        <f>IF(Public!$E313="Comparable","C",IF(COUNTIF(Public!$E313,"*Canada"),"A",IF(OR(COUNTIF(Public!$E313,"*WG I Countries"),COUNTIF(Public!$E313,"*pays GB I")),"B","")))</f>
        <v/>
      </c>
    </row>
    <row r="339" spans="1:6" s="179" customFormat="1" x14ac:dyDescent="0.2">
      <c r="B339" s="254" t="s">
        <v>56</v>
      </c>
      <c r="C339" s="255"/>
      <c r="D339" s="254"/>
      <c r="E339" s="256"/>
      <c r="F339" s="302" t="str">
        <f>IF(Public!$E314="Comparable","C",IF(COUNTIF(Public!$E314,"*Canada"),"A",IF(OR(COUNTIF(Public!$E314,"*WG I Countries"),COUNTIF(Public!$E314,"*pays GB I")),"B","")))</f>
        <v/>
      </c>
    </row>
    <row r="340" spans="1:6" s="179" customFormat="1" x14ac:dyDescent="0.2">
      <c r="B340" s="254" t="s">
        <v>55</v>
      </c>
      <c r="C340" s="255"/>
      <c r="D340" s="254"/>
      <c r="E340" s="256"/>
      <c r="F340" s="302" t="str">
        <f>IF(Public!$E315="Comparable","C",IF(COUNTIF(Public!$E315,"*Canada"),"A",IF(OR(COUNTIF(Public!$E315,"*WG I Countries"),COUNTIF(Public!$E315,"*pays GB I")),"B","")))</f>
        <v/>
      </c>
    </row>
    <row r="341" spans="1:6" s="179" customFormat="1" ht="13.5" thickBot="1" x14ac:dyDescent="0.25">
      <c r="B341" s="254" t="s">
        <v>625</v>
      </c>
      <c r="C341" s="255"/>
      <c r="D341" s="255"/>
      <c r="E341" s="261"/>
      <c r="F341" s="302" t="str">
        <f>IF(Public!$E$316&lt;&gt;0,"C","")</f>
        <v/>
      </c>
    </row>
    <row r="342" spans="1:6" s="179" customFormat="1" ht="13.5" thickBot="1" x14ac:dyDescent="0.25">
      <c r="A342" s="204" t="s">
        <v>560</v>
      </c>
      <c r="B342" s="262" t="s">
        <v>619</v>
      </c>
      <c r="C342" s="255"/>
      <c r="D342" s="254"/>
      <c r="E342" s="256"/>
      <c r="F342" s="302" t="str">
        <f>IF(Public!$E$316&lt;&gt;0,CHAR(34)&amp;Public!$E$316&amp;CHAR(34),"")</f>
        <v/>
      </c>
    </row>
    <row r="343" spans="1:6" s="179" customFormat="1" ht="13.5" thickBot="1" x14ac:dyDescent="0.25">
      <c r="B343" s="254" t="s">
        <v>293</v>
      </c>
      <c r="C343" s="255"/>
      <c r="D343" s="254"/>
      <c r="E343" s="256"/>
      <c r="F343" s="302" t="str">
        <f>IF(Public!$E$317&lt;&gt;0,"A","")</f>
        <v/>
      </c>
    </row>
    <row r="344" spans="1:6" s="179" customFormat="1" ht="13.5" thickBot="1" x14ac:dyDescent="0.25">
      <c r="A344" s="204" t="s">
        <v>560</v>
      </c>
      <c r="B344" s="262" t="s">
        <v>619</v>
      </c>
      <c r="C344" s="255"/>
      <c r="D344" s="254"/>
      <c r="E344" s="256"/>
      <c r="F344" s="302" t="str">
        <f>IF(Public!$E$317&lt;&gt;0,CHAR(34)&amp;Public!$E$317&amp;CHAR(34),"")</f>
        <v/>
      </c>
    </row>
    <row r="345" spans="1:6" s="179" customFormat="1" ht="13.5" thickBot="1" x14ac:dyDescent="0.25">
      <c r="B345" s="254" t="s">
        <v>626</v>
      </c>
      <c r="C345" s="255"/>
      <c r="D345" s="254"/>
      <c r="E345" s="256"/>
      <c r="F345" s="302" t="str">
        <f>IF(Public!$E$318&lt;&gt;0,"B","")</f>
        <v/>
      </c>
    </row>
    <row r="346" spans="1:6" s="179" customFormat="1" ht="13.5" thickBot="1" x14ac:dyDescent="0.25">
      <c r="A346" s="204" t="s">
        <v>560</v>
      </c>
      <c r="B346" s="262" t="s">
        <v>619</v>
      </c>
      <c r="C346" s="255"/>
      <c r="D346" s="254"/>
      <c r="E346" s="256"/>
      <c r="F346" s="302" t="str">
        <f>IF(Public!$E$318&lt;&gt;0,CHAR(34)&amp;Public!$E$318&amp;CHAR(34),"")</f>
        <v/>
      </c>
    </row>
    <row r="347" spans="1:6" s="179" customFormat="1" x14ac:dyDescent="0.2">
      <c r="B347" s="268"/>
      <c r="C347" s="269"/>
      <c r="D347" s="268"/>
      <c r="E347" s="270"/>
      <c r="F347" s="302"/>
    </row>
    <row r="348" spans="1:6" s="179" customFormat="1" x14ac:dyDescent="0.2">
      <c r="A348" s="170" t="s">
        <v>627</v>
      </c>
      <c r="B348" s="265" t="s">
        <v>628</v>
      </c>
      <c r="C348" s="266"/>
      <c r="D348" s="265"/>
      <c r="E348" s="267"/>
      <c r="F348" s="302"/>
    </row>
    <row r="349" spans="1:6" s="179" customFormat="1" x14ac:dyDescent="0.2">
      <c r="B349" s="254" t="str">
        <f>B327</f>
        <v>Product quality</v>
      </c>
      <c r="C349" s="255" t="s">
        <v>57</v>
      </c>
      <c r="D349" s="254"/>
      <c r="E349" s="256"/>
      <c r="F349" s="302" t="str">
        <f>IF(Public!$E326="Comparable","C",IF(COUNTIF(Public!$E326,"*Canada"),"A",IF(OR(COUNTIF(Public!$E326,"*Italy"),COUNTIF(Public!$E326,"*Italie")),"B","")))</f>
        <v/>
      </c>
    </row>
    <row r="350" spans="1:6" s="179" customFormat="1" x14ac:dyDescent="0.2">
      <c r="B350" s="254" t="str">
        <f t="shared" ref="B350:B367" si="3">B328</f>
        <v>Range of product line</v>
      </c>
      <c r="C350" s="255" t="s">
        <v>58</v>
      </c>
      <c r="D350" s="254"/>
      <c r="E350" s="256"/>
      <c r="F350" s="302" t="str">
        <f>IF(Public!$E327="Comparable","C",IF(COUNTIF(Public!$E327,"*Canada"),"A",IF(OR(COUNTIF(Public!$E327,"*Italy"),COUNTIF(Public!$E327,"*Italie")),"B","")))</f>
        <v/>
      </c>
    </row>
    <row r="351" spans="1:6" s="179" customFormat="1" x14ac:dyDescent="0.2">
      <c r="B351" s="254" t="str">
        <f t="shared" si="3"/>
        <v>Product meets technical specifications</v>
      </c>
      <c r="C351" s="255" t="s">
        <v>76</v>
      </c>
      <c r="D351" s="254"/>
      <c r="E351" s="256"/>
      <c r="F351" s="302" t="str">
        <f>IF(Public!$E328="Comparable","C",IF(COUNTIF(Public!$E328,"*Canada"),"A",IF(OR(COUNTIF(Public!$E328,"*Italy"),COUNTIF(Public!$E328,"*Italie")),"B","")))</f>
        <v/>
      </c>
    </row>
    <row r="352" spans="1:6" s="179" customFormat="1" x14ac:dyDescent="0.2">
      <c r="B352" s="254" t="str">
        <f t="shared" si="3"/>
        <v>Availability of proprietary specifications</v>
      </c>
      <c r="C352" s="255" t="s">
        <v>629</v>
      </c>
      <c r="D352" s="254"/>
      <c r="E352" s="256"/>
      <c r="F352" s="302" t="str">
        <f>IF(Public!$E329="Comparable","C",IF(COUNTIF(Public!$E329,"*Canada"),"A",IF(OR(COUNTIF(Public!$E329,"*Italy"),COUNTIF(Public!$E329,"*Italie")),"B","")))</f>
        <v/>
      </c>
    </row>
    <row r="353" spans="1:6" s="179" customFormat="1" x14ac:dyDescent="0.2">
      <c r="B353" s="254" t="str">
        <f t="shared" si="3"/>
        <v>Lowest net price (after discounts, promotions, etc.)</v>
      </c>
      <c r="C353" s="255" t="s">
        <v>78</v>
      </c>
      <c r="D353" s="254"/>
      <c r="E353" s="256"/>
      <c r="F353" s="302" t="str">
        <f>IF(Public!$E330="Comparable","C",IF(COUNTIF(Public!$E330,"*Canada"),"A",IF(OR(COUNTIF(Public!$E330,"*Italy"),COUNTIF(Public!$E330,"*Italie")),"B","")))</f>
        <v/>
      </c>
    </row>
    <row r="354" spans="1:6" s="179" customFormat="1" x14ac:dyDescent="0.2">
      <c r="B354" s="254" t="str">
        <f t="shared" si="3"/>
        <v>Credit arrangements</v>
      </c>
      <c r="C354" s="255" t="s">
        <v>630</v>
      </c>
      <c r="D354" s="254"/>
      <c r="E354" s="256"/>
      <c r="F354" s="302" t="str">
        <f>IF(Public!$E331="Comparable","C",IF(COUNTIF(Public!$E331,"*Canada"),"A",IF(OR(COUNTIF(Public!$E331,"*Italy"),COUNTIF(Public!$E331,"*Italie")),"B","")))</f>
        <v/>
      </c>
    </row>
    <row r="355" spans="1:6" s="179" customFormat="1" x14ac:dyDescent="0.2">
      <c r="B355" s="254" t="str">
        <f t="shared" si="3"/>
        <v>Delivery cost</v>
      </c>
      <c r="C355" s="255" t="s">
        <v>79</v>
      </c>
      <c r="D355" s="254"/>
      <c r="E355" s="256"/>
      <c r="F355" s="302" t="str">
        <f>IF(Public!$E332="Comparable","C",IF(COUNTIF(Public!$E332,"*Canada"),"A",IF(OR(COUNTIF(Public!$E332,"*Italy"),COUNTIF(Public!$E332,"*Italie")),"B","")))</f>
        <v/>
      </c>
    </row>
    <row r="356" spans="1:6" s="179" customFormat="1" x14ac:dyDescent="0.2">
      <c r="B356" s="254" t="str">
        <f t="shared" si="3"/>
        <v>Delivery time and terms</v>
      </c>
      <c r="C356" s="255" t="s">
        <v>59</v>
      </c>
      <c r="D356" s="254"/>
      <c r="E356" s="256"/>
      <c r="F356" s="302" t="str">
        <f>IF(Public!$E333="Comparable","C",IF(COUNTIF(Public!$E333,"*Canada"),"A",IF(OR(COUNTIF(Public!$E333,"*Italy"),COUNTIF(Public!$E333,"*Italie")),"B","")))</f>
        <v/>
      </c>
    </row>
    <row r="357" spans="1:6" s="179" customFormat="1" x14ac:dyDescent="0.2">
      <c r="B357" s="254" t="str">
        <f t="shared" si="3"/>
        <v>Reliability of supplier</v>
      </c>
      <c r="C357" s="255" t="s">
        <v>80</v>
      </c>
      <c r="D357" s="254"/>
      <c r="E357" s="256"/>
      <c r="F357" s="302" t="str">
        <f>IF(Public!$E334="Comparable","C",IF(COUNTIF(Public!$E334,"*Canada"),"A",IF(OR(COUNTIF(Public!$E334,"*Italy"),COUNTIF(Public!$E334,"*Italie")),"B","")))</f>
        <v/>
      </c>
    </row>
    <row r="358" spans="1:6" s="179" customFormat="1" x14ac:dyDescent="0.2">
      <c r="B358" s="254" t="str">
        <f t="shared" si="3"/>
        <v>Minimum quantity requirement</v>
      </c>
      <c r="C358" s="255" t="s">
        <v>81</v>
      </c>
      <c r="D358" s="254"/>
      <c r="E358" s="256"/>
      <c r="F358" s="302" t="str">
        <f>IF(Public!$E335="Comparable","C",IF(COUNTIF(Public!$E335,"*Canada"),"A",IF(OR(COUNTIF(Public!$E335,"*Italy"),COUNTIF(Public!$E335,"*Italie")),"B","")))</f>
        <v/>
      </c>
    </row>
    <row r="359" spans="1:6" s="179" customFormat="1" x14ac:dyDescent="0.2">
      <c r="B359" s="254" t="str">
        <f t="shared" si="3"/>
        <v>Availability of on-hand inventory</v>
      </c>
      <c r="C359" s="255" t="s">
        <v>82</v>
      </c>
      <c r="D359" s="254"/>
      <c r="E359" s="256"/>
      <c r="F359" s="302" t="str">
        <f>IF(Public!$E336="Comparable","C",IF(COUNTIF(Public!$E336,"*Canada"),"A",IF(OR(COUNTIF(Public!$E336,"*Italy"),COUNTIF(Public!$E336,"*Italie")),"B","")))</f>
        <v/>
      </c>
    </row>
    <row r="360" spans="1:6" s="179" customFormat="1" x14ac:dyDescent="0.2">
      <c r="B360" s="254" t="str">
        <f t="shared" si="3"/>
        <v>After-sale service or warranties</v>
      </c>
      <c r="C360" s="255" t="s">
        <v>83</v>
      </c>
      <c r="D360" s="254"/>
      <c r="E360" s="256"/>
      <c r="F360" s="302" t="str">
        <f>IF(Public!$E337="Comparable","C",IF(COUNTIF(Public!$E337,"*Canada"),"A",IF(OR(COUNTIF(Public!$E337,"*Italy"),COUNTIF(Public!$E337,"*Italie")),"B","")))</f>
        <v/>
      </c>
    </row>
    <row r="361" spans="1:6" s="179" customFormat="1" x14ac:dyDescent="0.2">
      <c r="B361" s="254" t="str">
        <f t="shared" si="3"/>
        <v>Long-term supply relationship</v>
      </c>
      <c r="C361" s="255" t="s">
        <v>631</v>
      </c>
      <c r="D361" s="254"/>
      <c r="E361" s="256"/>
      <c r="F361" s="302" t="str">
        <f>IF(Public!$E338="Comparable","C",IF(COUNTIF(Public!$E338,"*Canada"),"A",IF(OR(COUNTIF(Public!$E338,"*Italy"),COUNTIF(Public!$E338,"*Italie")),"B","")))</f>
        <v/>
      </c>
    </row>
    <row r="362" spans="1:6" s="179" customFormat="1" x14ac:dyDescent="0.2">
      <c r="B362" s="254" t="str">
        <f t="shared" si="3"/>
        <v>Geographic location of supplier</v>
      </c>
      <c r="C362" s="255" t="s">
        <v>632</v>
      </c>
      <c r="D362" s="254"/>
      <c r="E362" s="256"/>
      <c r="F362" s="302" t="str">
        <f>IF(Public!$E339="Comparable","C",IF(COUNTIF(Public!$E339,"*Canada"),"A",IF(OR(COUNTIF(Public!$E339,"*Italy"),COUNTIF(Public!$E339,"*Italie")),"B","")))</f>
        <v/>
      </c>
    </row>
    <row r="363" spans="1:6" s="179" customFormat="1" ht="13.5" thickBot="1" x14ac:dyDescent="0.25">
      <c r="B363" s="254" t="str">
        <f t="shared" si="3"/>
        <v>Other factors that are comparable with advantages to neither Canada nor Italy, Poland and the UK include:</v>
      </c>
      <c r="C363" s="255" t="s">
        <v>633</v>
      </c>
      <c r="D363" s="254"/>
      <c r="E363" s="256"/>
      <c r="F363" s="302" t="str">
        <f>IF(Public!$E$340&lt;&gt;0,"C","")</f>
        <v/>
      </c>
    </row>
    <row r="364" spans="1:6" s="179" customFormat="1" ht="13.5" thickBot="1" x14ac:dyDescent="0.25">
      <c r="A364" s="204" t="s">
        <v>560</v>
      </c>
      <c r="B364" s="262" t="str">
        <f t="shared" si="3"/>
        <v>Specify Other factors:</v>
      </c>
      <c r="C364" s="255" t="s">
        <v>634</v>
      </c>
      <c r="D364" s="254"/>
      <c r="E364" s="256"/>
      <c r="F364" s="302" t="str">
        <f>IF(Public!$E$340&lt;&gt;0,CHAR(34)&amp;Public!$E$340&amp;CHAR(34),"")</f>
        <v/>
      </c>
    </row>
    <row r="365" spans="1:6" s="179" customFormat="1" ht="13.5" thickBot="1" x14ac:dyDescent="0.25">
      <c r="B365" s="254" t="str">
        <f t="shared" si="3"/>
        <v>Other factors where Canada has the advantage include:</v>
      </c>
      <c r="C365" s="255" t="s">
        <v>635</v>
      </c>
      <c r="D365" s="254"/>
      <c r="E365" s="256"/>
      <c r="F365" s="302" t="str">
        <f>IF(Public!$E$341&lt;&gt;0,"A","")</f>
        <v/>
      </c>
    </row>
    <row r="366" spans="1:6" s="179" customFormat="1" ht="13.5" thickBot="1" x14ac:dyDescent="0.25">
      <c r="A366" s="204" t="s">
        <v>560</v>
      </c>
      <c r="B366" s="262" t="str">
        <f t="shared" si="3"/>
        <v>Specify Other factors:</v>
      </c>
      <c r="C366" s="255" t="s">
        <v>618</v>
      </c>
      <c r="D366" s="254"/>
      <c r="E366" s="256"/>
      <c r="F366" s="302" t="str">
        <f>IF(Public!$E$341&lt;&gt;0,CHAR(34)&amp;Public!$E$341&amp;CHAR(34),"")</f>
        <v/>
      </c>
    </row>
    <row r="367" spans="1:6" s="179" customFormat="1" ht="13.5" thickBot="1" x14ac:dyDescent="0.25">
      <c r="B367" s="254" t="str">
        <f t="shared" si="3"/>
        <v>Other factors where Italy, Poland and the UK have the advantage include:</v>
      </c>
      <c r="C367" s="255"/>
      <c r="D367" s="254"/>
      <c r="E367" s="256"/>
      <c r="F367" s="302" t="str">
        <f>IF(Public!$E$342&lt;&gt;0,"B","")</f>
        <v/>
      </c>
    </row>
    <row r="368" spans="1:6" s="179" customFormat="1" ht="13.5" thickBot="1" x14ac:dyDescent="0.25">
      <c r="A368" s="204" t="s">
        <v>560</v>
      </c>
      <c r="B368" s="262" t="str">
        <f>B346</f>
        <v>Specify Other factors:</v>
      </c>
      <c r="C368" s="255"/>
      <c r="D368" s="254"/>
      <c r="E368" s="256"/>
      <c r="F368" s="302" t="str">
        <f>IF(Public!$E$342&lt;&gt;0,CHAR(34)&amp;Public!$E$342&amp;CHAR(34),"")</f>
        <v/>
      </c>
    </row>
    <row r="369" spans="1:6" s="179" customFormat="1" x14ac:dyDescent="0.2">
      <c r="A369" s="178"/>
      <c r="B369" s="254"/>
      <c r="C369" s="255"/>
      <c r="D369" s="254"/>
      <c r="E369" s="256"/>
      <c r="F369" s="302"/>
    </row>
    <row r="370" spans="1:6" s="179" customFormat="1" x14ac:dyDescent="0.2">
      <c r="A370" s="170" t="s">
        <v>636</v>
      </c>
      <c r="B370" s="265" t="s">
        <v>637</v>
      </c>
      <c r="C370" s="266"/>
      <c r="D370" s="265"/>
      <c r="E370" s="267"/>
      <c r="F370" s="302"/>
    </row>
    <row r="371" spans="1:6" s="179" customFormat="1" x14ac:dyDescent="0.2">
      <c r="B371" s="254" t="str">
        <f>B349</f>
        <v>Product quality</v>
      </c>
      <c r="C371" s="255" t="s">
        <v>57</v>
      </c>
      <c r="D371" s="254"/>
      <c r="E371" s="256"/>
      <c r="F371" s="302" t="str">
        <f>IF(Public!$E350="Comparable","C",IF(COUNTIF(Public!$E350,"*Canada"),"A",IF(OR(COUNTIF(Public!$E350,"*U.K."),COUNTIF(Public!$E350,"*R.U.")),"B","")))</f>
        <v/>
      </c>
    </row>
    <row r="372" spans="1:6" s="179" customFormat="1" x14ac:dyDescent="0.2">
      <c r="B372" s="254" t="str">
        <f t="shared" ref="B372:B390" si="4">B350</f>
        <v>Range of product line</v>
      </c>
      <c r="C372" s="255" t="s">
        <v>58</v>
      </c>
      <c r="D372" s="257"/>
      <c r="E372" s="259"/>
      <c r="F372" s="302" t="str">
        <f>IF(Public!$E351="Comparable","C",IF(COUNTIF(Public!$E351,"*Canada"),"A",IF(OR(COUNTIF(Public!$E351,"*U.K."),COUNTIF(Public!$E351,"*R.U.")),"B","")))</f>
        <v/>
      </c>
    </row>
    <row r="373" spans="1:6" s="179" customFormat="1" x14ac:dyDescent="0.2">
      <c r="B373" s="254" t="str">
        <f t="shared" si="4"/>
        <v>Product meets technical specifications</v>
      </c>
      <c r="C373" s="255" t="s">
        <v>76</v>
      </c>
      <c r="D373" s="254"/>
      <c r="E373" s="256"/>
      <c r="F373" s="302" t="str">
        <f>IF(Public!$E352="Comparable","C",IF(COUNTIF(Public!$E352,"*Canada"),"A",IF(OR(COUNTIF(Public!$E352,"*U.K."),COUNTIF(Public!$E352,"*R.U.")),"B","")))</f>
        <v/>
      </c>
    </row>
    <row r="374" spans="1:6" s="179" customFormat="1" x14ac:dyDescent="0.2">
      <c r="B374" s="254" t="str">
        <f t="shared" si="4"/>
        <v>Availability of proprietary specifications</v>
      </c>
      <c r="C374" s="255" t="s">
        <v>629</v>
      </c>
      <c r="D374" s="254"/>
      <c r="E374" s="256"/>
      <c r="F374" s="302" t="str">
        <f>IF(Public!$E353="Comparable","C",IF(COUNTIF(Public!$E353,"*Canada"),"A",IF(OR(COUNTIF(Public!$E353,"*U.K."),COUNTIF(Public!$E353,"*R.U.")),"B","")))</f>
        <v/>
      </c>
    </row>
    <row r="375" spans="1:6" s="179" customFormat="1" x14ac:dyDescent="0.2">
      <c r="B375" s="254" t="str">
        <f t="shared" si="4"/>
        <v>Lowest net price (after discounts, promotions, etc.)</v>
      </c>
      <c r="C375" s="255" t="s">
        <v>78</v>
      </c>
      <c r="D375" s="254"/>
      <c r="E375" s="256"/>
      <c r="F375" s="302" t="str">
        <f>IF(Public!$E354="Comparable","C",IF(COUNTIF(Public!$E354,"*Canada"),"A",IF(OR(COUNTIF(Public!$E354,"*U.K."),COUNTIF(Public!$E354,"*R.U.")),"B","")))</f>
        <v/>
      </c>
    </row>
    <row r="376" spans="1:6" s="179" customFormat="1" x14ac:dyDescent="0.2">
      <c r="B376" s="254" t="str">
        <f t="shared" si="4"/>
        <v>Credit arrangements</v>
      </c>
      <c r="C376" s="255" t="s">
        <v>630</v>
      </c>
      <c r="D376" s="254"/>
      <c r="E376" s="256"/>
      <c r="F376" s="302" t="str">
        <f>IF(Public!$E355="Comparable","C",IF(COUNTIF(Public!$E355,"*Canada"),"A",IF(OR(COUNTIF(Public!$E355,"*U.K."),COUNTIF(Public!$E355,"*R.U.")),"B","")))</f>
        <v/>
      </c>
    </row>
    <row r="377" spans="1:6" s="179" customFormat="1" x14ac:dyDescent="0.2">
      <c r="B377" s="254" t="str">
        <f t="shared" si="4"/>
        <v>Delivery cost</v>
      </c>
      <c r="C377" s="255" t="s">
        <v>79</v>
      </c>
      <c r="D377" s="254"/>
      <c r="E377" s="256"/>
      <c r="F377" s="302" t="str">
        <f>IF(Public!$E356="Comparable","C",IF(COUNTIF(Public!$E356,"*Canada"),"A",IF(OR(COUNTIF(Public!$E356,"*U.K."),COUNTIF(Public!$E356,"*R.U.")),"B","")))</f>
        <v/>
      </c>
    </row>
    <row r="378" spans="1:6" s="179" customFormat="1" x14ac:dyDescent="0.2">
      <c r="B378" s="254" t="str">
        <f t="shared" si="4"/>
        <v>Delivery time and terms</v>
      </c>
      <c r="C378" s="255" t="s">
        <v>59</v>
      </c>
      <c r="D378" s="254"/>
      <c r="E378" s="256"/>
      <c r="F378" s="302" t="str">
        <f>IF(Public!$E357="Comparable","C",IF(COUNTIF(Public!$E357,"*Canada"),"A",IF(OR(COUNTIF(Public!$E357,"*U.K."),COUNTIF(Public!$E357,"*R.U.")),"B","")))</f>
        <v/>
      </c>
    </row>
    <row r="379" spans="1:6" s="179" customFormat="1" x14ac:dyDescent="0.2">
      <c r="B379" s="254" t="str">
        <f t="shared" si="4"/>
        <v>Reliability of supplier</v>
      </c>
      <c r="C379" s="255" t="s">
        <v>80</v>
      </c>
      <c r="D379" s="254"/>
      <c r="E379" s="256"/>
      <c r="F379" s="302" t="str">
        <f>IF(Public!$E358="Comparable","C",IF(COUNTIF(Public!$E358,"*Canada"),"A",IF(OR(COUNTIF(Public!$E358,"*U.K."),COUNTIF(Public!$E358,"*R.U.")),"B","")))</f>
        <v/>
      </c>
    </row>
    <row r="380" spans="1:6" s="179" customFormat="1" x14ac:dyDescent="0.2">
      <c r="B380" s="254" t="str">
        <f t="shared" si="4"/>
        <v>Minimum quantity requirement</v>
      </c>
      <c r="C380" s="255" t="s">
        <v>81</v>
      </c>
      <c r="D380" s="254"/>
      <c r="E380" s="256"/>
      <c r="F380" s="302" t="str">
        <f>IF(Public!$E359="Comparable","C",IF(COUNTIF(Public!$E359,"*Canada"),"A",IF(OR(COUNTIF(Public!$E359,"*U.K."),COUNTIF(Public!$E359,"*R.U.")),"B","")))</f>
        <v/>
      </c>
    </row>
    <row r="381" spans="1:6" s="179" customFormat="1" x14ac:dyDescent="0.2">
      <c r="B381" s="254" t="str">
        <f t="shared" si="4"/>
        <v>Availability of on-hand inventory</v>
      </c>
      <c r="C381" s="255" t="s">
        <v>82</v>
      </c>
      <c r="D381" s="254"/>
      <c r="E381" s="256"/>
      <c r="F381" s="302" t="str">
        <f>IF(Public!$E360="Comparable","C",IF(COUNTIF(Public!$E360,"*Canada"),"A",IF(OR(COUNTIF(Public!$E360,"*U.K."),COUNTIF(Public!$E360,"*R.U.")),"B","")))</f>
        <v/>
      </c>
    </row>
    <row r="382" spans="1:6" s="179" customFormat="1" x14ac:dyDescent="0.2">
      <c r="B382" s="254" t="str">
        <f t="shared" si="4"/>
        <v>After-sale service or warranties</v>
      </c>
      <c r="C382" s="255" t="s">
        <v>83</v>
      </c>
      <c r="D382" s="254"/>
      <c r="E382" s="256"/>
      <c r="F382" s="302" t="str">
        <f>IF(Public!$E361="Comparable","C",IF(COUNTIF(Public!$E361,"*Canada"),"A",IF(OR(COUNTIF(Public!$E361,"*U.K."),COUNTIF(Public!$E361,"*R.U.")),"B","")))</f>
        <v/>
      </c>
    </row>
    <row r="383" spans="1:6" s="179" customFormat="1" x14ac:dyDescent="0.2">
      <c r="B383" s="254" t="str">
        <f t="shared" si="4"/>
        <v>Long-term supply relationship</v>
      </c>
      <c r="C383" s="255" t="s">
        <v>631</v>
      </c>
      <c r="D383" s="254"/>
      <c r="E383" s="256"/>
      <c r="F383" s="302" t="str">
        <f>IF(Public!$E362="Comparable","C",IF(COUNTIF(Public!$E362,"*Canada"),"A",IF(OR(COUNTIF(Public!$E362,"*U.K."),COUNTIF(Public!$E362,"*R.U.")),"B","")))</f>
        <v/>
      </c>
    </row>
    <row r="384" spans="1:6" s="179" customFormat="1" x14ac:dyDescent="0.2">
      <c r="B384" s="254" t="str">
        <f t="shared" si="4"/>
        <v>Geographic location of supplier</v>
      </c>
      <c r="C384" s="255" t="s">
        <v>632</v>
      </c>
      <c r="D384" s="254"/>
      <c r="E384" s="256"/>
      <c r="F384" s="302" t="str">
        <f>IF(Public!$E363="Comparable","C",IF(COUNTIF(Public!$E363,"*Canada"),"A",IF(OR(COUNTIF(Public!$E363,"*U.K."),COUNTIF(Public!$E363,"*R.U.")),"B","")))</f>
        <v/>
      </c>
    </row>
    <row r="385" spans="1:6" s="179" customFormat="1" ht="13.5" thickBot="1" x14ac:dyDescent="0.25">
      <c r="B385" s="254" t="str">
        <f t="shared" si="4"/>
        <v>Other factors that are comparable with advantages to neither Canada nor Italy, Poland and the UK include:</v>
      </c>
      <c r="C385" s="255" t="s">
        <v>633</v>
      </c>
      <c r="D385" s="254"/>
      <c r="E385" s="256"/>
      <c r="F385" s="302" t="str">
        <f>IF(Public!$E$364&lt;&gt;0,"C","")</f>
        <v/>
      </c>
    </row>
    <row r="386" spans="1:6" s="179" customFormat="1" ht="13.5" thickBot="1" x14ac:dyDescent="0.25">
      <c r="A386" s="204" t="s">
        <v>560</v>
      </c>
      <c r="B386" s="262" t="str">
        <f t="shared" si="4"/>
        <v>Specify Other factors:</v>
      </c>
      <c r="C386" s="255" t="s">
        <v>634</v>
      </c>
      <c r="D386" s="254"/>
      <c r="E386" s="256"/>
      <c r="F386" s="302" t="str">
        <f>IF(Public!$E$364&lt;&gt;0,CHAR(34)&amp;Public!$E$364&amp;CHAR(34),"")</f>
        <v/>
      </c>
    </row>
    <row r="387" spans="1:6" s="179" customFormat="1" ht="13.5" thickBot="1" x14ac:dyDescent="0.25">
      <c r="B387" s="254" t="str">
        <f t="shared" si="4"/>
        <v>Other factors where Canada has the advantage include:</v>
      </c>
      <c r="C387" s="255" t="s">
        <v>635</v>
      </c>
      <c r="D387" s="254"/>
      <c r="E387" s="256"/>
      <c r="F387" s="302" t="str">
        <f>IF(Public!$E$365&lt;&gt;0,"A","")</f>
        <v/>
      </c>
    </row>
    <row r="388" spans="1:6" s="179" customFormat="1" ht="13.5" thickBot="1" x14ac:dyDescent="0.25">
      <c r="A388" s="204" t="s">
        <v>560</v>
      </c>
      <c r="B388" s="262" t="str">
        <f t="shared" si="4"/>
        <v>Specify Other factors:</v>
      </c>
      <c r="C388" s="255" t="s">
        <v>618</v>
      </c>
      <c r="D388" s="254"/>
      <c r="E388" s="256"/>
      <c r="F388" s="302" t="str">
        <f>IF(Public!$E$365&lt;&gt;0,CHAR(34)&amp;Public!$E$365&amp;CHAR(34),"")</f>
        <v/>
      </c>
    </row>
    <row r="389" spans="1:6" s="179" customFormat="1" ht="13.5" thickBot="1" x14ac:dyDescent="0.25">
      <c r="B389" s="254" t="str">
        <f t="shared" si="4"/>
        <v>Other factors where Italy, Poland and the UK have the advantage include:</v>
      </c>
      <c r="C389" s="255"/>
      <c r="D389" s="254"/>
      <c r="E389" s="256"/>
      <c r="F389" s="302" t="str">
        <f>IF(Public!$E$366&lt;&gt;0,"B","")</f>
        <v/>
      </c>
    </row>
    <row r="390" spans="1:6" s="179" customFormat="1" ht="13.5" thickBot="1" x14ac:dyDescent="0.25">
      <c r="A390" s="204" t="s">
        <v>560</v>
      </c>
      <c r="B390" s="262" t="str">
        <f t="shared" si="4"/>
        <v>Specify Other factors:</v>
      </c>
      <c r="C390" s="255"/>
      <c r="D390" s="254"/>
      <c r="E390" s="256"/>
      <c r="F390" s="302" t="str">
        <f>IF(Public!$E$366&lt;&gt;0,CHAR(34)&amp;Public!$E$366&amp;CHAR(34),"")</f>
        <v/>
      </c>
    </row>
    <row r="391" spans="1:6" s="179" customFormat="1" x14ac:dyDescent="0.2">
      <c r="A391" s="178"/>
      <c r="B391" s="254"/>
      <c r="C391" s="255"/>
      <c r="D391" s="254"/>
      <c r="E391" s="256"/>
      <c r="F391" s="302"/>
    </row>
    <row r="392" spans="1:6" s="179" customFormat="1" x14ac:dyDescent="0.2">
      <c r="A392" s="170" t="s">
        <v>638</v>
      </c>
      <c r="B392" s="265" t="s">
        <v>639</v>
      </c>
      <c r="C392" s="266"/>
      <c r="D392" s="265"/>
      <c r="E392" s="267"/>
      <c r="F392" s="302"/>
    </row>
    <row r="393" spans="1:6" s="179" customFormat="1" x14ac:dyDescent="0.2">
      <c r="B393" s="254" t="str">
        <f>B371</f>
        <v>Product quality</v>
      </c>
      <c r="C393" s="255" t="s">
        <v>57</v>
      </c>
      <c r="D393" s="254"/>
      <c r="E393" s="256"/>
      <c r="F393" s="302" t="str">
        <f>IF(Public!$E374="Comparable","C",IF(COUNTIF(Public!$E374,"*Canada"),"A",IF(OR(COUNTIF(Public!$E374,"*Poland."),COUNTIF(Public!$E374,"*Pologne.")),"B","")))</f>
        <v/>
      </c>
    </row>
    <row r="394" spans="1:6" s="179" customFormat="1" x14ac:dyDescent="0.2">
      <c r="B394" s="254" t="str">
        <f t="shared" ref="B394:B412" si="5">B372</f>
        <v>Range of product line</v>
      </c>
      <c r="C394" s="255" t="s">
        <v>58</v>
      </c>
      <c r="D394" s="257"/>
      <c r="E394" s="259"/>
      <c r="F394" s="302" t="str">
        <f>IF(Public!$E375="Comparable","C",IF(COUNTIF(Public!$E375,"*Canada"),"A",IF(OR(COUNTIF(Public!$E375,"*Poland."),COUNTIF(Public!$E375,"*Pologne.")),"B","")))</f>
        <v/>
      </c>
    </row>
    <row r="395" spans="1:6" s="179" customFormat="1" x14ac:dyDescent="0.2">
      <c r="B395" s="254" t="str">
        <f t="shared" si="5"/>
        <v>Product meets technical specifications</v>
      </c>
      <c r="C395" s="255" t="s">
        <v>76</v>
      </c>
      <c r="D395" s="254"/>
      <c r="E395" s="256"/>
      <c r="F395" s="302" t="str">
        <f>IF(Public!$E376="Comparable","C",IF(COUNTIF(Public!$E376,"*Canada"),"A",IF(OR(COUNTIF(Public!$E376,"*Poland."),COUNTIF(Public!$E376,"*Pologne.")),"B","")))</f>
        <v/>
      </c>
    </row>
    <row r="396" spans="1:6" s="179" customFormat="1" x14ac:dyDescent="0.2">
      <c r="B396" s="254" t="str">
        <f t="shared" si="5"/>
        <v>Availability of proprietary specifications</v>
      </c>
      <c r="C396" s="255" t="s">
        <v>629</v>
      </c>
      <c r="D396" s="254"/>
      <c r="E396" s="256"/>
      <c r="F396" s="302" t="str">
        <f>IF(Public!$E377="Comparable","C",IF(COUNTIF(Public!$E377,"*Canada"),"A",IF(OR(COUNTIF(Public!$E377,"*Poland."),COUNTIF(Public!$E377,"*Pologne.")),"B","")))</f>
        <v/>
      </c>
    </row>
    <row r="397" spans="1:6" s="179" customFormat="1" x14ac:dyDescent="0.2">
      <c r="B397" s="254" t="str">
        <f t="shared" si="5"/>
        <v>Lowest net price (after discounts, promotions, etc.)</v>
      </c>
      <c r="C397" s="255" t="s">
        <v>78</v>
      </c>
      <c r="D397" s="254"/>
      <c r="E397" s="256"/>
      <c r="F397" s="302" t="str">
        <f>IF(Public!$E378="Comparable","C",IF(COUNTIF(Public!$E378,"*Canada"),"A",IF(OR(COUNTIF(Public!$E378,"*Poland."),COUNTIF(Public!$E378,"*Pologne.")),"B","")))</f>
        <v/>
      </c>
    </row>
    <row r="398" spans="1:6" s="179" customFormat="1" x14ac:dyDescent="0.2">
      <c r="B398" s="254" t="str">
        <f t="shared" si="5"/>
        <v>Credit arrangements</v>
      </c>
      <c r="C398" s="255" t="s">
        <v>630</v>
      </c>
      <c r="D398" s="254"/>
      <c r="E398" s="256"/>
      <c r="F398" s="302" t="str">
        <f>IF(Public!$E379="Comparable","C",IF(COUNTIF(Public!$E379,"*Canada"),"A",IF(OR(COUNTIF(Public!$E379,"*Poland."),COUNTIF(Public!$E379,"*Pologne.")),"B","")))</f>
        <v/>
      </c>
    </row>
    <row r="399" spans="1:6" s="179" customFormat="1" x14ac:dyDescent="0.2">
      <c r="B399" s="254" t="str">
        <f t="shared" si="5"/>
        <v>Delivery cost</v>
      </c>
      <c r="C399" s="255" t="s">
        <v>79</v>
      </c>
      <c r="D399" s="254"/>
      <c r="E399" s="256"/>
      <c r="F399" s="302" t="str">
        <f>IF(Public!$E380="Comparable","C",IF(COUNTIF(Public!$E380,"*Canada"),"A",IF(OR(COUNTIF(Public!$E380,"*Poland."),COUNTIF(Public!$E380,"*Pologne.")),"B","")))</f>
        <v/>
      </c>
    </row>
    <row r="400" spans="1:6" s="179" customFormat="1" x14ac:dyDescent="0.2">
      <c r="B400" s="254" t="str">
        <f t="shared" si="5"/>
        <v>Delivery time and terms</v>
      </c>
      <c r="C400" s="255" t="s">
        <v>59</v>
      </c>
      <c r="D400" s="254"/>
      <c r="E400" s="256"/>
      <c r="F400" s="302" t="str">
        <f>IF(Public!$E381="Comparable","C",IF(COUNTIF(Public!$E381,"*Canada"),"A",IF(OR(COUNTIF(Public!$E381,"*Poland."),COUNTIF(Public!$E381,"*Pologne.")),"B","")))</f>
        <v/>
      </c>
    </row>
    <row r="401" spans="1:90" s="179" customFormat="1" x14ac:dyDescent="0.2">
      <c r="B401" s="254" t="str">
        <f t="shared" si="5"/>
        <v>Reliability of supplier</v>
      </c>
      <c r="C401" s="255" t="s">
        <v>80</v>
      </c>
      <c r="D401" s="254"/>
      <c r="E401" s="256"/>
      <c r="F401" s="302" t="str">
        <f>IF(Public!$E382="Comparable","C",IF(COUNTIF(Public!$E382,"*Canada"),"A",IF(OR(COUNTIF(Public!$E382,"*Poland."),COUNTIF(Public!$E382,"*Pologne.")),"B","")))</f>
        <v/>
      </c>
    </row>
    <row r="402" spans="1:90" s="179" customFormat="1" x14ac:dyDescent="0.2">
      <c r="B402" s="254" t="str">
        <f t="shared" si="5"/>
        <v>Minimum quantity requirement</v>
      </c>
      <c r="C402" s="255" t="s">
        <v>81</v>
      </c>
      <c r="D402" s="255"/>
      <c r="E402" s="261"/>
      <c r="F402" s="302" t="str">
        <f>IF(Public!$E383="Comparable","C",IF(COUNTIF(Public!$E383,"*Canada"),"A",IF(OR(COUNTIF(Public!$E383,"*Poland."),COUNTIF(Public!$E383,"*Pologne.")),"B","")))</f>
        <v/>
      </c>
    </row>
    <row r="403" spans="1:90" s="179" customFormat="1" x14ac:dyDescent="0.2">
      <c r="B403" s="254" t="str">
        <f t="shared" si="5"/>
        <v>Availability of on-hand inventory</v>
      </c>
      <c r="C403" s="255" t="s">
        <v>82</v>
      </c>
      <c r="D403" s="254"/>
      <c r="E403" s="256"/>
      <c r="F403" s="302" t="str">
        <f>IF(Public!$E384="Comparable","C",IF(COUNTIF(Public!$E384,"*Canada"),"A",IF(OR(COUNTIF(Public!$E384,"*Poland."),COUNTIF(Public!$E384,"*Pologne.")),"B","")))</f>
        <v/>
      </c>
    </row>
    <row r="404" spans="1:90" s="179" customFormat="1" x14ac:dyDescent="0.2">
      <c r="B404" s="254" t="str">
        <f t="shared" si="5"/>
        <v>After-sale service or warranties</v>
      </c>
      <c r="C404" s="255" t="s">
        <v>83</v>
      </c>
      <c r="D404" s="254"/>
      <c r="E404" s="256"/>
      <c r="F404" s="302" t="str">
        <f>IF(Public!$E385="Comparable","C",IF(COUNTIF(Public!$E385,"*Canada"),"A",IF(OR(COUNTIF(Public!$E385,"*Poland."),COUNTIF(Public!$E385,"*Pologne.")),"B","")))</f>
        <v/>
      </c>
    </row>
    <row r="405" spans="1:90" s="179" customFormat="1" x14ac:dyDescent="0.2">
      <c r="B405" s="254" t="str">
        <f t="shared" si="5"/>
        <v>Long-term supply relationship</v>
      </c>
      <c r="C405" s="255" t="s">
        <v>631</v>
      </c>
      <c r="D405" s="254"/>
      <c r="E405" s="256"/>
      <c r="F405" s="302" t="str">
        <f>IF(Public!$E386="Comparable","C",IF(COUNTIF(Public!$E386,"*Canada"),"A",IF(OR(COUNTIF(Public!$E386,"*Poland."),COUNTIF(Public!$E386,"*Pologne.")),"B","")))</f>
        <v/>
      </c>
    </row>
    <row r="406" spans="1:90" s="179" customFormat="1" x14ac:dyDescent="0.2">
      <c r="B406" s="254" t="str">
        <f t="shared" si="5"/>
        <v>Geographic location of supplier</v>
      </c>
      <c r="C406" s="255" t="s">
        <v>632</v>
      </c>
      <c r="D406" s="254"/>
      <c r="E406" s="256"/>
      <c r="F406" s="302" t="str">
        <f>IF(Public!$E387="Comparable","C",IF(COUNTIF(Public!$E387,"*Canada"),"A",IF(OR(COUNTIF(Public!$E387,"*Poland."),COUNTIF(Public!$E387,"*Pologne.")),"B","")))</f>
        <v/>
      </c>
    </row>
    <row r="407" spans="1:90" s="179" customFormat="1" ht="13.5" thickBot="1" x14ac:dyDescent="0.25">
      <c r="B407" s="254" t="str">
        <f t="shared" si="5"/>
        <v>Other factors that are comparable with advantages to neither Canada nor Italy, Poland and the UK include:</v>
      </c>
      <c r="C407" s="255" t="s">
        <v>633</v>
      </c>
      <c r="D407" s="254"/>
      <c r="E407" s="256"/>
      <c r="F407" s="302" t="str">
        <f>IF(Public!$E$388&lt;&gt;0,"C","")</f>
        <v/>
      </c>
    </row>
    <row r="408" spans="1:90" s="179" customFormat="1" ht="13.5" thickBot="1" x14ac:dyDescent="0.25">
      <c r="A408" s="204" t="s">
        <v>560</v>
      </c>
      <c r="B408" s="262" t="str">
        <f t="shared" si="5"/>
        <v>Specify Other factors:</v>
      </c>
      <c r="C408" s="255" t="s">
        <v>634</v>
      </c>
      <c r="D408" s="254"/>
      <c r="E408" s="256"/>
      <c r="F408" s="302" t="str">
        <f>IF(Public!$E$388&lt;&gt;0,CHAR(34)&amp;Public!$E$388&amp;CHAR(34),"")</f>
        <v/>
      </c>
    </row>
    <row r="409" spans="1:90" s="179" customFormat="1" ht="13.5" thickBot="1" x14ac:dyDescent="0.25">
      <c r="B409" s="254" t="str">
        <f t="shared" si="5"/>
        <v>Other factors where Canada has the advantage include:</v>
      </c>
      <c r="C409" s="255" t="s">
        <v>635</v>
      </c>
      <c r="D409" s="254"/>
      <c r="E409" s="256"/>
      <c r="F409" s="302" t="str">
        <f>IF(Public!$E$389&lt;&gt;0,"A","")</f>
        <v/>
      </c>
    </row>
    <row r="410" spans="1:90" s="179" customFormat="1" ht="13.5" thickBot="1" x14ac:dyDescent="0.25">
      <c r="A410" s="204" t="s">
        <v>560</v>
      </c>
      <c r="B410" s="262" t="str">
        <f t="shared" si="5"/>
        <v>Specify Other factors:</v>
      </c>
      <c r="C410" s="255" t="s">
        <v>618</v>
      </c>
      <c r="D410" s="254"/>
      <c r="E410" s="256"/>
      <c r="F410" s="302" t="str">
        <f>IF(Public!$E$389&lt;&gt;0,CHAR(34)&amp;Public!$E$389&amp;CHAR(34),"")</f>
        <v/>
      </c>
    </row>
    <row r="411" spans="1:90" s="179" customFormat="1" ht="13.5" thickBot="1" x14ac:dyDescent="0.25">
      <c r="B411" s="254" t="str">
        <f t="shared" si="5"/>
        <v>Other factors where Italy, Poland and the UK have the advantage include:</v>
      </c>
      <c r="C411" s="255"/>
      <c r="D411" s="254"/>
      <c r="E411" s="256"/>
      <c r="F411" s="302" t="str">
        <f>IF(Public!$E$390&lt;&gt;0,"B","")</f>
        <v/>
      </c>
    </row>
    <row r="412" spans="1:90" s="179" customFormat="1" ht="13.5" thickBot="1" x14ac:dyDescent="0.25">
      <c r="A412" s="271" t="s">
        <v>560</v>
      </c>
      <c r="B412" s="262" t="str">
        <f t="shared" si="5"/>
        <v>Specify Other factors:</v>
      </c>
      <c r="C412" s="255"/>
      <c r="D412" s="254"/>
      <c r="E412" s="256"/>
      <c r="F412" s="302" t="str">
        <f>IF(Public!$E$390&lt;&gt;0,CHAR(34)&amp;Public!$E$390&amp;CHAR(34),"")</f>
        <v/>
      </c>
    </row>
    <row r="413" spans="1:90" s="179" customFormat="1" x14ac:dyDescent="0.2">
      <c r="A413" s="178"/>
      <c r="B413" s="255"/>
      <c r="C413" s="255"/>
      <c r="D413" s="255"/>
      <c r="E413" s="261"/>
      <c r="F413" s="302"/>
    </row>
    <row r="414" spans="1:90" s="213" customFormat="1" x14ac:dyDescent="0.2">
      <c r="A414" s="210" t="s">
        <v>528</v>
      </c>
      <c r="B414" s="211" t="s">
        <v>640</v>
      </c>
      <c r="C414" s="211"/>
      <c r="D414" s="211"/>
      <c r="E414" s="212"/>
      <c r="F414" s="305"/>
      <c r="G414" s="158"/>
      <c r="H414" s="158"/>
      <c r="I414" s="158"/>
      <c r="J414" s="158"/>
      <c r="K414" s="158"/>
      <c r="L414" s="158"/>
      <c r="M414" s="158"/>
      <c r="N414" s="158"/>
      <c r="O414" s="158"/>
      <c r="P414" s="158"/>
      <c r="Q414" s="158"/>
      <c r="R414" s="158"/>
      <c r="S414" s="158"/>
      <c r="T414" s="158"/>
      <c r="U414" s="158"/>
      <c r="V414" s="158"/>
      <c r="W414" s="158"/>
      <c r="X414" s="158"/>
      <c r="Y414" s="158"/>
      <c r="Z414" s="158"/>
      <c r="AA414" s="158"/>
      <c r="AB414" s="158"/>
      <c r="AC414" s="158"/>
      <c r="AD414" s="158"/>
      <c r="AE414" s="158"/>
      <c r="AF414" s="158"/>
      <c r="AG414" s="158"/>
      <c r="AH414" s="158"/>
      <c r="AI414" s="158"/>
      <c r="AJ414" s="158"/>
      <c r="AK414" s="158"/>
      <c r="AL414" s="158"/>
      <c r="AM414" s="158"/>
      <c r="AN414" s="158"/>
      <c r="AO414" s="158"/>
      <c r="AP414" s="158"/>
      <c r="AQ414" s="158"/>
      <c r="AR414" s="158"/>
      <c r="AS414" s="158"/>
      <c r="AT414" s="158"/>
      <c r="AU414" s="158"/>
      <c r="AV414" s="158"/>
      <c r="AW414" s="158"/>
      <c r="AX414" s="158"/>
      <c r="AY414" s="158"/>
      <c r="AZ414" s="158"/>
      <c r="BA414" s="158"/>
      <c r="BB414" s="158"/>
      <c r="BC414" s="158"/>
      <c r="BD414" s="158"/>
      <c r="BE414" s="158"/>
      <c r="BF414" s="158"/>
      <c r="BG414" s="158"/>
      <c r="BH414" s="158"/>
      <c r="BI414" s="158"/>
      <c r="BJ414" s="158"/>
      <c r="BK414" s="158"/>
      <c r="BL414" s="158"/>
      <c r="BM414" s="158"/>
      <c r="BN414" s="158"/>
      <c r="BO414" s="158"/>
      <c r="BP414" s="158"/>
      <c r="BQ414" s="158"/>
      <c r="BR414" s="158"/>
      <c r="BS414" s="158"/>
      <c r="BT414" s="158"/>
      <c r="BU414" s="158"/>
      <c r="BV414" s="158"/>
      <c r="BW414" s="158"/>
      <c r="BX414" s="158"/>
      <c r="BY414" s="158"/>
      <c r="BZ414" s="158"/>
      <c r="CA414" s="158"/>
      <c r="CB414" s="158"/>
      <c r="CC414" s="158"/>
      <c r="CD414" s="158"/>
      <c r="CE414" s="158"/>
      <c r="CF414" s="158"/>
      <c r="CG414" s="158"/>
      <c r="CH414" s="158"/>
      <c r="CI414" s="158"/>
      <c r="CJ414" s="158"/>
      <c r="CK414" s="158"/>
      <c r="CL414" s="158"/>
    </row>
    <row r="415" spans="1:90" s="179" customFormat="1" x14ac:dyDescent="0.2">
      <c r="B415" s="176"/>
      <c r="C415" s="176"/>
      <c r="D415" s="176"/>
      <c r="E415" s="177"/>
      <c r="F415" s="302"/>
    </row>
    <row r="416" spans="1:90" s="179" customFormat="1" x14ac:dyDescent="0.2">
      <c r="A416" s="170" t="s">
        <v>641</v>
      </c>
      <c r="B416" s="265" t="s">
        <v>642</v>
      </c>
      <c r="C416" s="266"/>
      <c r="D416" s="265"/>
      <c r="E416" s="267"/>
      <c r="F416" s="302"/>
    </row>
    <row r="417" spans="1:6" s="179" customFormat="1" x14ac:dyDescent="0.2">
      <c r="A417" s="185" t="s">
        <v>558</v>
      </c>
      <c r="B417" s="272">
        <v>1</v>
      </c>
      <c r="C417" s="273"/>
      <c r="D417" s="272"/>
      <c r="E417" s="274"/>
      <c r="F417" s="302" t="str">
        <f>IF(Pro!$E$118=1,"X","")</f>
        <v/>
      </c>
    </row>
    <row r="418" spans="1:6" s="179" customFormat="1" x14ac:dyDescent="0.2">
      <c r="A418" s="178"/>
      <c r="B418" s="194">
        <v>2</v>
      </c>
      <c r="C418" s="195"/>
      <c r="D418" s="194"/>
      <c r="E418" s="275"/>
      <c r="F418" s="302" t="str">
        <f>IF(Pro!$E$118=2,"X","")</f>
        <v/>
      </c>
    </row>
    <row r="419" spans="1:6" s="179" customFormat="1" x14ac:dyDescent="0.2">
      <c r="A419" s="178"/>
      <c r="B419" s="276">
        <v>3</v>
      </c>
      <c r="C419" s="255"/>
      <c r="D419" s="276"/>
      <c r="E419" s="277"/>
      <c r="F419" s="302" t="str">
        <f>IF(Pro!$E$118=3,"X","")</f>
        <v/>
      </c>
    </row>
    <row r="420" spans="1:6" s="179" customFormat="1" x14ac:dyDescent="0.2">
      <c r="A420" s="178"/>
      <c r="B420" s="276" t="s">
        <v>643</v>
      </c>
      <c r="C420" s="255"/>
      <c r="D420" s="276"/>
      <c r="E420" s="277"/>
      <c r="F420" s="302" t="str">
        <f>IF(OR(Pro!$E$118="More than 3",Pro!$E$118="Plus de 3"),"X","")</f>
        <v/>
      </c>
    </row>
    <row r="421" spans="1:6" s="179" customFormat="1" x14ac:dyDescent="0.2">
      <c r="A421" s="178"/>
      <c r="B421" s="255"/>
      <c r="C421" s="255"/>
      <c r="D421" s="255"/>
      <c r="E421" s="261"/>
      <c r="F421" s="302"/>
    </row>
    <row r="422" spans="1:6" s="179" customFormat="1" x14ac:dyDescent="0.2">
      <c r="A422" s="170" t="s">
        <v>644</v>
      </c>
      <c r="B422" s="265" t="s">
        <v>645</v>
      </c>
      <c r="C422" s="266"/>
      <c r="D422" s="265"/>
      <c r="E422" s="267"/>
      <c r="F422" s="302"/>
    </row>
    <row r="423" spans="1:6" s="179" customFormat="1" x14ac:dyDescent="0.2">
      <c r="A423" s="185" t="s">
        <v>558</v>
      </c>
      <c r="B423" s="278" t="s">
        <v>44</v>
      </c>
      <c r="C423" s="279" t="s">
        <v>49</v>
      </c>
      <c r="D423" s="272"/>
      <c r="E423" s="274"/>
      <c r="F423" s="302">
        <f>Pro!$E146</f>
        <v>0</v>
      </c>
    </row>
    <row r="424" spans="1:6" s="179" customFormat="1" x14ac:dyDescent="0.2">
      <c r="A424" s="178"/>
      <c r="B424" s="278" t="s">
        <v>45</v>
      </c>
      <c r="C424" s="279" t="s">
        <v>50</v>
      </c>
      <c r="D424" s="272"/>
      <c r="E424" s="274"/>
      <c r="F424" s="302">
        <f>Pro!$E147</f>
        <v>0</v>
      </c>
    </row>
    <row r="425" spans="1:6" s="179" customFormat="1" ht="12.75" customHeight="1" x14ac:dyDescent="0.2">
      <c r="A425" s="178"/>
      <c r="B425" s="278" t="s">
        <v>46</v>
      </c>
      <c r="C425" s="279" t="s">
        <v>51</v>
      </c>
      <c r="D425" s="272"/>
      <c r="E425" s="274"/>
      <c r="F425" s="302">
        <f>Pro!$E148</f>
        <v>0</v>
      </c>
    </row>
    <row r="426" spans="1:6" s="179" customFormat="1" x14ac:dyDescent="0.2">
      <c r="A426" s="178"/>
      <c r="B426" s="278" t="s">
        <v>47</v>
      </c>
      <c r="C426" s="279" t="s">
        <v>52</v>
      </c>
      <c r="D426" s="272"/>
      <c r="E426" s="274"/>
      <c r="F426" s="302">
        <f>Pro!$E149</f>
        <v>0</v>
      </c>
    </row>
    <row r="427" spans="1:6" s="179" customFormat="1" ht="13.5" thickBot="1" x14ac:dyDescent="0.25">
      <c r="A427" s="178"/>
      <c r="B427" s="278" t="s">
        <v>48</v>
      </c>
      <c r="C427" s="279" t="s">
        <v>53</v>
      </c>
      <c r="D427" s="272"/>
      <c r="E427" s="274"/>
      <c r="F427" s="302">
        <f>Pro!$E150</f>
        <v>0</v>
      </c>
    </row>
    <row r="428" spans="1:6" s="179" customFormat="1" ht="13.5" thickBot="1" x14ac:dyDescent="0.25">
      <c r="A428" s="204" t="s">
        <v>560</v>
      </c>
      <c r="B428" s="272" t="s">
        <v>646</v>
      </c>
      <c r="C428" s="273"/>
      <c r="D428" s="272"/>
      <c r="E428" s="274"/>
      <c r="F428" s="302">
        <f>IF(Pro!$E$153&lt;&gt;0,"X",0)</f>
        <v>0</v>
      </c>
    </row>
    <row r="429" spans="1:6" s="179" customFormat="1" x14ac:dyDescent="0.2">
      <c r="A429" s="178"/>
      <c r="B429" s="262" t="s">
        <v>619</v>
      </c>
      <c r="C429" s="255"/>
      <c r="D429" s="262"/>
      <c r="E429" s="280"/>
      <c r="F429" s="302" t="str">
        <f>IF(Pro!$E$153&lt;&gt;0,CHAR(34)&amp;Pro!$E$153&amp;CHAR(34),"")</f>
        <v/>
      </c>
    </row>
    <row r="430" spans="1:6" s="179" customFormat="1" x14ac:dyDescent="0.2">
      <c r="A430" s="178"/>
      <c r="B430" s="262"/>
      <c r="C430" s="255"/>
      <c r="D430" s="262"/>
      <c r="E430" s="280"/>
      <c r="F430" s="302"/>
    </row>
    <row r="431" spans="1:6" s="179" customFormat="1" x14ac:dyDescent="0.2">
      <c r="A431" s="170" t="s">
        <v>647</v>
      </c>
      <c r="B431" s="265" t="s">
        <v>648</v>
      </c>
      <c r="C431" s="266"/>
      <c r="D431" s="265"/>
      <c r="E431" s="267"/>
      <c r="F431" s="302"/>
    </row>
    <row r="432" spans="1:6" s="179" customFormat="1" x14ac:dyDescent="0.2">
      <c r="A432" s="185" t="s">
        <v>649</v>
      </c>
      <c r="B432" s="186" t="s">
        <v>545</v>
      </c>
      <c r="C432" s="176"/>
      <c r="D432" s="272"/>
      <c r="E432" s="274"/>
      <c r="F432" s="302" t="str">
        <f>IF(OR(Pro!$H$163="Always",Pro!$H$163="Toujours"),"X","")</f>
        <v/>
      </c>
    </row>
    <row r="433" spans="1:6" s="179" customFormat="1" x14ac:dyDescent="0.2">
      <c r="A433" s="178"/>
      <c r="B433" s="186" t="s">
        <v>546</v>
      </c>
      <c r="C433" s="176"/>
      <c r="D433" s="272"/>
      <c r="E433" s="274"/>
      <c r="F433" s="302" t="str">
        <f>IF(OR(Pro!$H$163="Usually",Pro!$H$163="Généralement"),"X","")</f>
        <v/>
      </c>
    </row>
    <row r="434" spans="1:6" s="179" customFormat="1" x14ac:dyDescent="0.2">
      <c r="A434" s="178"/>
      <c r="B434" s="186" t="s">
        <v>547</v>
      </c>
      <c r="C434" s="176"/>
      <c r="D434" s="272"/>
      <c r="E434" s="274"/>
      <c r="F434" s="302" t="str">
        <f>IF(OR(Pro!$H$163="Sometimes",Pro!$H$163="Parfois"),"X","")</f>
        <v/>
      </c>
    </row>
    <row r="435" spans="1:6" s="179" customFormat="1" x14ac:dyDescent="0.2">
      <c r="A435" s="178"/>
      <c r="B435" s="186" t="s">
        <v>548</v>
      </c>
      <c r="C435" s="176"/>
      <c r="D435" s="272"/>
      <c r="E435" s="274"/>
      <c r="F435" s="302" t="str">
        <f>IF(OR(Pro!$H$163="Never",Pro!$H$163="Jamais"),"X","")</f>
        <v/>
      </c>
    </row>
    <row r="436" spans="1:6" s="179" customFormat="1" x14ac:dyDescent="0.2">
      <c r="A436" s="178"/>
      <c r="B436" s="255"/>
      <c r="C436" s="255"/>
      <c r="D436" s="255"/>
      <c r="E436" s="261"/>
      <c r="F436" s="302"/>
    </row>
    <row r="437" spans="1:6" s="179" customFormat="1" x14ac:dyDescent="0.2">
      <c r="A437" s="170" t="s">
        <v>650</v>
      </c>
      <c r="B437" s="265" t="s">
        <v>651</v>
      </c>
      <c r="C437" s="266"/>
      <c r="D437" s="265"/>
      <c r="E437" s="267"/>
      <c r="F437" s="302"/>
    </row>
    <row r="438" spans="1:6" s="179" customFormat="1" x14ac:dyDescent="0.2">
      <c r="A438" s="185" t="s">
        <v>649</v>
      </c>
      <c r="B438" s="186" t="s">
        <v>652</v>
      </c>
      <c r="C438" s="176"/>
      <c r="D438" s="186"/>
      <c r="E438" s="187"/>
      <c r="F438" s="302" t="str">
        <f>IF(OR(Pro!$H$170="0 to 5%",Pro!$H$170="De 0 à 5 %"),"X","")</f>
        <v/>
      </c>
    </row>
    <row r="439" spans="1:6" s="179" customFormat="1" x14ac:dyDescent="0.2">
      <c r="A439" s="178"/>
      <c r="B439" s="186" t="s">
        <v>653</v>
      </c>
      <c r="C439" s="176"/>
      <c r="D439" s="186"/>
      <c r="E439" s="187"/>
      <c r="F439" s="302" t="str">
        <f>IF(OR(Pro!$H$170="6 to 10%",Pro!$H$170="De 6 à 10 %"),"X","")</f>
        <v/>
      </c>
    </row>
    <row r="440" spans="1:6" s="179" customFormat="1" x14ac:dyDescent="0.2">
      <c r="A440" s="178"/>
      <c r="B440" s="186" t="s">
        <v>654</v>
      </c>
      <c r="C440" s="176"/>
      <c r="D440" s="186"/>
      <c r="E440" s="187"/>
      <c r="F440" s="302" t="str">
        <f>IF(OR(Pro!$H$170="11 to 15%",Pro!$H$170="De 11 à 15 %"),"X","")</f>
        <v/>
      </c>
    </row>
    <row r="441" spans="1:6" s="179" customFormat="1" x14ac:dyDescent="0.2">
      <c r="A441" s="178"/>
      <c r="B441" s="186" t="s">
        <v>655</v>
      </c>
      <c r="C441" s="176"/>
      <c r="D441" s="186"/>
      <c r="E441" s="187"/>
      <c r="F441" s="302" t="str">
        <f>IF(OR(Pro!$H$170="16 to 20%",Pro!$H$170="De 16 à 20 %"),"X","")</f>
        <v/>
      </c>
    </row>
    <row r="442" spans="1:6" s="179" customFormat="1" x14ac:dyDescent="0.2">
      <c r="A442" s="178"/>
      <c r="B442" s="186" t="s">
        <v>656</v>
      </c>
      <c r="C442" s="176"/>
      <c r="D442" s="186"/>
      <c r="E442" s="187"/>
      <c r="F442" s="302" t="str">
        <f>IF(OR(Pro!$H$170="21 to 25%",Pro!$H$170="De 21 à 25 %"),"X","")</f>
        <v/>
      </c>
    </row>
    <row r="443" spans="1:6" s="179" customFormat="1" x14ac:dyDescent="0.2">
      <c r="A443" s="178"/>
      <c r="B443" s="186" t="s">
        <v>657</v>
      </c>
      <c r="C443" s="176"/>
      <c r="D443" s="186"/>
      <c r="E443" s="187"/>
      <c r="F443" s="302" t="str">
        <f>IF(OR(Pro!$H$170="More than 25%",Pro!$H$170="Plus de 25 %"),"X","")</f>
        <v/>
      </c>
    </row>
    <row r="444" spans="1:6" s="179" customFormat="1" ht="25.5" x14ac:dyDescent="0.2">
      <c r="A444" s="178"/>
      <c r="B444" s="281" t="s">
        <v>658</v>
      </c>
      <c r="C444" s="273"/>
      <c r="D444" s="272"/>
      <c r="E444" s="274"/>
      <c r="F444" s="302" t="str">
        <f>IF(OR(Pro!$H$170="Price would never be the primary factor",Pro!$H$170="Le prix ne sera jamais le facteur principal"),"X","")</f>
        <v/>
      </c>
    </row>
    <row r="445" spans="1:6" s="179" customFormat="1" x14ac:dyDescent="0.2">
      <c r="A445" s="178"/>
      <c r="B445" s="273"/>
      <c r="C445" s="273"/>
      <c r="D445" s="273"/>
      <c r="E445" s="282"/>
      <c r="F445" s="302"/>
    </row>
    <row r="446" spans="1:6" s="179" customFormat="1" x14ac:dyDescent="0.2">
      <c r="A446" s="170" t="s">
        <v>659</v>
      </c>
      <c r="B446" s="265" t="s">
        <v>660</v>
      </c>
      <c r="C446" s="266"/>
      <c r="D446" s="265"/>
      <c r="E446" s="267"/>
      <c r="F446" s="302"/>
    </row>
    <row r="447" spans="1:6" s="179" customFormat="1" x14ac:dyDescent="0.2">
      <c r="A447" s="170"/>
      <c r="B447" s="194" t="s">
        <v>586</v>
      </c>
      <c r="C447" s="195"/>
      <c r="D447" s="194"/>
      <c r="E447" s="275"/>
      <c r="F447" s="302" t="str">
        <f>IF(OR(Pro!$H$177="Republic of Italy",Pro!$H$177="République d'Italie"),"X","")</f>
        <v/>
      </c>
    </row>
    <row r="448" spans="1:6" s="179" customFormat="1" x14ac:dyDescent="0.2">
      <c r="A448" s="178"/>
      <c r="B448" s="194" t="s">
        <v>587</v>
      </c>
      <c r="C448" s="195"/>
      <c r="D448" s="194"/>
      <c r="E448" s="275"/>
      <c r="F448" s="302" t="str">
        <f>IF(OR(Pro!$H$177="Poland",Pro!$H$177="Pologne"),"X","")</f>
        <v/>
      </c>
    </row>
    <row r="449" spans="1:6" s="179" customFormat="1" x14ac:dyDescent="0.2">
      <c r="A449" s="178"/>
      <c r="B449" s="194" t="s">
        <v>588</v>
      </c>
      <c r="C449" s="195"/>
      <c r="D449" s="194"/>
      <c r="E449" s="275"/>
      <c r="F449" s="302" t="str">
        <f>IF(OR(Pro!$H$177="United Kingdom",Pro!$H$177="Royaume-Uni"),"X","")</f>
        <v/>
      </c>
    </row>
    <row r="450" spans="1:6" s="179" customFormat="1" x14ac:dyDescent="0.2">
      <c r="A450" s="178"/>
      <c r="B450" s="283" t="s">
        <v>590</v>
      </c>
      <c r="C450" s="195"/>
      <c r="D450" s="194"/>
      <c r="E450" s="275"/>
      <c r="F450" s="302" t="str">
        <f>IF(OR(Pro!$H$177="United States",Pro!$H$177="États-Unis"),"X","")</f>
        <v/>
      </c>
    </row>
    <row r="451" spans="1:6" s="179" customFormat="1" x14ac:dyDescent="0.2">
      <c r="A451" s="178"/>
      <c r="B451" s="283" t="s">
        <v>591</v>
      </c>
      <c r="C451" s="195"/>
      <c r="D451" s="194"/>
      <c r="E451" s="275"/>
      <c r="F451" s="302" t="str">
        <f>IF(OR(Pro!$H$177="Wheat Gluten I",Pro!$H$177="Gluten de blé I"),"X","")</f>
        <v/>
      </c>
    </row>
    <row r="452" spans="1:6" s="179" customFormat="1" x14ac:dyDescent="0.2">
      <c r="A452" s="178"/>
      <c r="B452" s="283" t="s">
        <v>592</v>
      </c>
      <c r="C452" s="195"/>
      <c r="D452" s="194"/>
      <c r="E452" s="275"/>
      <c r="F452" s="302" t="str">
        <f>IF(OR(Pro!$H$177="Other Countries  ",Pro!$H$177="Autres pays  "),"X","")</f>
        <v/>
      </c>
    </row>
    <row r="453" spans="1:6" s="179" customFormat="1" x14ac:dyDescent="0.2">
      <c r="A453" s="178"/>
      <c r="B453" s="284" t="s">
        <v>593</v>
      </c>
      <c r="C453" s="195"/>
      <c r="D453" s="194"/>
      <c r="E453" s="275"/>
      <c r="F453" s="302" t="str">
        <f>IF(OR(F452="X",Pro!H180&lt;&gt;0),Pro!H180,"")</f>
        <v/>
      </c>
    </row>
    <row r="454" spans="1:6" s="179" customFormat="1" x14ac:dyDescent="0.2">
      <c r="A454" s="178"/>
      <c r="B454" s="195"/>
      <c r="C454" s="195"/>
      <c r="D454" s="195"/>
      <c r="E454" s="285"/>
      <c r="F454" s="302"/>
    </row>
    <row r="455" spans="1:6" x14ac:dyDescent="0.2">
      <c r="A455" s="170" t="s">
        <v>661</v>
      </c>
      <c r="B455" s="265" t="s">
        <v>662</v>
      </c>
      <c r="C455" s="266"/>
      <c r="D455" s="265"/>
      <c r="E455" s="267"/>
    </row>
    <row r="456" spans="1:6" x14ac:dyDescent="0.2">
      <c r="A456" s="185" t="s">
        <v>663</v>
      </c>
      <c r="B456" s="265">
        <v>2023</v>
      </c>
      <c r="C456" s="266"/>
      <c r="D456" s="265"/>
      <c r="E456" s="267"/>
    </row>
    <row r="457" spans="1:6" x14ac:dyDescent="0.2">
      <c r="A457" s="170"/>
      <c r="B457" s="194" t="s">
        <v>664</v>
      </c>
      <c r="C457" s="195"/>
      <c r="D457" s="194"/>
      <c r="E457" s="275"/>
      <c r="F457" s="308">
        <f>SUM(Pro!H23,Pro!H26,Pro!H29,Pro!H32,Pro!H35,Pro!H38,Pro!H41,Pro!H44,Pro!H47)</f>
        <v>0</v>
      </c>
    </row>
    <row r="458" spans="1:6" x14ac:dyDescent="0.2">
      <c r="A458" s="170"/>
      <c r="B458" s="186" t="s">
        <v>665</v>
      </c>
      <c r="C458" s="176"/>
      <c r="D458" s="186"/>
      <c r="E458" s="187"/>
      <c r="F458" s="308">
        <f>SUM(Pro!H24,Pro!H27,Pro!H30,Pro!H33,Pro!H36,Pro!H39,Pro!H42,Pro!H45,Pro!H48)</f>
        <v>0</v>
      </c>
    </row>
    <row r="459" spans="1:6" x14ac:dyDescent="0.2">
      <c r="A459" s="170"/>
      <c r="B459" s="286" t="s">
        <v>666</v>
      </c>
      <c r="C459" s="171"/>
      <c r="D459" s="286"/>
      <c r="E459" s="287"/>
      <c r="F459" s="309" t="str">
        <f>IF(F457&lt;&gt;0,(F458) / F457,"-")</f>
        <v>-</v>
      </c>
    </row>
    <row r="460" spans="1:6" x14ac:dyDescent="0.2">
      <c r="F460" s="310"/>
    </row>
    <row r="461" spans="1:6" x14ac:dyDescent="0.2">
      <c r="B461" s="265">
        <v>2024</v>
      </c>
      <c r="C461" s="266"/>
      <c r="D461" s="265"/>
      <c r="E461" s="267"/>
    </row>
    <row r="462" spans="1:6" x14ac:dyDescent="0.2">
      <c r="B462" s="194" t="s">
        <v>664</v>
      </c>
      <c r="C462" s="195"/>
      <c r="D462" s="194"/>
      <c r="E462" s="275"/>
      <c r="F462" s="308">
        <f>SUM(Pro!I23,Pro!I26,Pro!I29,Pro!I32,Pro!I35,Pro!I38,Pro!I41,Pro!I44,Pro!I47)</f>
        <v>0</v>
      </c>
    </row>
    <row r="463" spans="1:6" x14ac:dyDescent="0.2">
      <c r="B463" s="186" t="s">
        <v>665</v>
      </c>
      <c r="C463" s="176"/>
      <c r="D463" s="186"/>
      <c r="E463" s="187"/>
      <c r="F463" s="308">
        <f>SUM(Pro!H24,Pro!H27,Pro!H30,Pro!H33,Pro!H36,Pro!H39,Pro!H42,Pro!H45,Pro!H48)</f>
        <v>0</v>
      </c>
    </row>
    <row r="464" spans="1:6" x14ac:dyDescent="0.2">
      <c r="B464" s="286" t="s">
        <v>666</v>
      </c>
      <c r="C464" s="171"/>
      <c r="D464" s="286"/>
      <c r="E464" s="287"/>
      <c r="F464" s="309" t="str">
        <f>IF(F462&lt;&gt;0,(F463) / F462,"-")</f>
        <v>-</v>
      </c>
    </row>
    <row r="465" spans="2:6" x14ac:dyDescent="0.2">
      <c r="F465" s="310"/>
    </row>
    <row r="466" spans="2:6" x14ac:dyDescent="0.2">
      <c r="B466" s="265">
        <v>2025</v>
      </c>
      <c r="C466" s="266"/>
      <c r="D466" s="265"/>
      <c r="E466" s="267"/>
    </row>
    <row r="467" spans="2:6" x14ac:dyDescent="0.2">
      <c r="B467" s="194" t="s">
        <v>664</v>
      </c>
      <c r="C467" s="195"/>
      <c r="D467" s="194"/>
      <c r="E467" s="275"/>
      <c r="F467" s="308">
        <f>SUM(Pro!J23,Pro!J26,Pro!J29,Pro!J32,Pro!J35,Pro!J38,Pro!J41,Pro!J44,Pro!J47)</f>
        <v>0</v>
      </c>
    </row>
    <row r="468" spans="2:6" x14ac:dyDescent="0.2">
      <c r="B468" s="186" t="s">
        <v>665</v>
      </c>
      <c r="C468" s="176"/>
      <c r="D468" s="186"/>
      <c r="E468" s="187"/>
      <c r="F468" s="308">
        <f>SUM(Pro!J24,Pro!J27,Pro!J30,Pro!J33,Pro!J36,Pro!J39,Pro!J42,Pro!J45,Pro!J48)</f>
        <v>0</v>
      </c>
    </row>
    <row r="469" spans="2:6" x14ac:dyDescent="0.2">
      <c r="B469" s="286" t="s">
        <v>666</v>
      </c>
      <c r="C469" s="171"/>
      <c r="D469" s="286"/>
      <c r="E469" s="287"/>
      <c r="F469" s="309" t="str">
        <f>IF(F467&lt;&gt;0,(F468) / F467,"-")</f>
        <v>-</v>
      </c>
    </row>
    <row r="470" spans="2:6" x14ac:dyDescent="0.2">
      <c r="B470" s="289"/>
      <c r="C470" s="171"/>
      <c r="D470" s="289"/>
      <c r="E470" s="290"/>
      <c r="F470" s="311"/>
    </row>
    <row r="471" spans="2:6" x14ac:dyDescent="0.2">
      <c r="B471" s="265" t="s">
        <v>667</v>
      </c>
      <c r="C471" s="266"/>
      <c r="D471" s="265"/>
      <c r="E471" s="267"/>
    </row>
    <row r="472" spans="2:6" x14ac:dyDescent="0.2">
      <c r="B472" s="194" t="s">
        <v>664</v>
      </c>
      <c r="C472" s="195"/>
      <c r="D472" s="194"/>
      <c r="E472" s="275"/>
      <c r="F472" s="308">
        <f>SUM(Pro!K23,Pro!K26,Pro!K29,Pro!K32,Pro!K35,Pro!K38,Pro!K41,Pro!K44,Pro!K47)</f>
        <v>0</v>
      </c>
    </row>
    <row r="473" spans="2:6" x14ac:dyDescent="0.2">
      <c r="B473" s="186" t="s">
        <v>665</v>
      </c>
      <c r="C473" s="176"/>
      <c r="D473" s="186"/>
      <c r="E473" s="187"/>
      <c r="F473" s="308">
        <f>SUM(Pro!K24,Pro!K27,Pro!K30,Pro!K33,Pro!K36,Pro!K39,Pro!K42,Pro!K45,Pro!K48)</f>
        <v>0</v>
      </c>
    </row>
    <row r="474" spans="2:6" x14ac:dyDescent="0.2">
      <c r="B474" s="286" t="s">
        <v>666</v>
      </c>
      <c r="C474" s="171"/>
      <c r="D474" s="286"/>
      <c r="E474" s="287"/>
      <c r="F474" s="309" t="str">
        <f>IF(F472&lt;&gt;0,(F473) / F472,"-")</f>
        <v>-</v>
      </c>
    </row>
    <row r="475" spans="2:6" x14ac:dyDescent="0.2">
      <c r="B475" s="289"/>
      <c r="C475" s="171"/>
      <c r="D475" s="289"/>
      <c r="E475" s="290"/>
      <c r="F475" s="311"/>
    </row>
    <row r="476" spans="2:6" x14ac:dyDescent="0.2">
      <c r="B476" s="265" t="s">
        <v>668</v>
      </c>
      <c r="C476" s="266"/>
      <c r="D476" s="265"/>
      <c r="E476" s="267"/>
    </row>
    <row r="477" spans="2:6" x14ac:dyDescent="0.2">
      <c r="B477" s="194" t="s">
        <v>664</v>
      </c>
      <c r="C477" s="195"/>
      <c r="D477" s="194"/>
      <c r="E477" s="275"/>
      <c r="F477" s="308">
        <f>SUM(Pro!L23,Pro!L26,Pro!L29,Pro!L32,Pro!L35,Pro!L38,Pro!L41,Pro!L44,Pro!L47)</f>
        <v>0</v>
      </c>
    </row>
    <row r="478" spans="2:6" x14ac:dyDescent="0.2">
      <c r="B478" s="186" t="s">
        <v>665</v>
      </c>
      <c r="C478" s="176"/>
      <c r="D478" s="186"/>
      <c r="E478" s="187"/>
      <c r="F478" s="308">
        <f>SUM(Pro!L24,Pro!L27,Pro!L30,Pro!L33,Pro!L36,Pro!L39,Pro!L42,Pro!L45,Pro!L48)</f>
        <v>0</v>
      </c>
    </row>
    <row r="479" spans="2:6" x14ac:dyDescent="0.2">
      <c r="B479" s="286" t="s">
        <v>666</v>
      </c>
      <c r="C479" s="171"/>
      <c r="D479" s="286"/>
      <c r="E479" s="287"/>
      <c r="F479" s="309" t="str">
        <f>IF(F477&lt;&gt;0,(F478) / F477,"-")</f>
        <v>-</v>
      </c>
    </row>
    <row r="480" spans="2:6" x14ac:dyDescent="0.2">
      <c r="B480" s="289"/>
      <c r="C480" s="171"/>
      <c r="D480" s="289"/>
      <c r="E480" s="290"/>
      <c r="F480" s="311"/>
    </row>
    <row r="481" spans="1:6" x14ac:dyDescent="0.2">
      <c r="A481" s="170" t="s">
        <v>661</v>
      </c>
      <c r="B481" s="265" t="s">
        <v>669</v>
      </c>
      <c r="C481" s="266"/>
      <c r="D481" s="265"/>
      <c r="E481" s="267"/>
      <c r="F481" s="310"/>
    </row>
    <row r="482" spans="1:6" x14ac:dyDescent="0.2">
      <c r="A482" s="185" t="s">
        <v>663</v>
      </c>
      <c r="B482" s="186" t="s">
        <v>584</v>
      </c>
      <c r="C482" s="176"/>
      <c r="D482" s="194"/>
      <c r="E482" s="275"/>
      <c r="F482" s="312">
        <f>IFERROR(Pro!$H$23/$F$457,0)</f>
        <v>0</v>
      </c>
    </row>
    <row r="483" spans="1:6" s="291" customFormat="1" x14ac:dyDescent="0.2">
      <c r="A483" s="291" t="s">
        <v>670</v>
      </c>
      <c r="B483" s="292" t="s">
        <v>586</v>
      </c>
      <c r="C483" s="266"/>
      <c r="D483" s="292"/>
      <c r="E483" s="293"/>
      <c r="F483" s="312">
        <f>IFERROR(Pro!$H$29/$F$457,0)</f>
        <v>0</v>
      </c>
    </row>
    <row r="484" spans="1:6" x14ac:dyDescent="0.2">
      <c r="B484" s="194" t="s">
        <v>587</v>
      </c>
      <c r="C484" s="195"/>
      <c r="D484" s="194"/>
      <c r="E484" s="275"/>
      <c r="F484" s="312">
        <f>IFERROR(Pro!$H$35/$F$457,0)</f>
        <v>0</v>
      </c>
    </row>
    <row r="485" spans="1:6" x14ac:dyDescent="0.2">
      <c r="B485" s="194" t="s">
        <v>588</v>
      </c>
      <c r="C485" s="195"/>
      <c r="D485" s="194"/>
      <c r="E485" s="275"/>
      <c r="F485" s="312">
        <f>IFERROR(Pro!$H$32/$F$457,0)</f>
        <v>0</v>
      </c>
    </row>
    <row r="486" spans="1:6" s="291" customFormat="1" x14ac:dyDescent="0.2">
      <c r="A486" s="291" t="s">
        <v>671</v>
      </c>
      <c r="B486" s="294" t="s">
        <v>590</v>
      </c>
      <c r="C486" s="266"/>
      <c r="D486" s="292"/>
      <c r="E486" s="293"/>
      <c r="F486" s="312">
        <f>IFERROR(Pro!$H$38/$F$457,0)</f>
        <v>0</v>
      </c>
    </row>
    <row r="487" spans="1:6" x14ac:dyDescent="0.2">
      <c r="B487" s="283" t="s">
        <v>591</v>
      </c>
      <c r="C487" s="195"/>
      <c r="D487" s="194"/>
      <c r="E487" s="275"/>
      <c r="F487" s="312">
        <f>IFERROR(Pro!$H$26/$F$457,0)</f>
        <v>0</v>
      </c>
    </row>
    <row r="488" spans="1:6" x14ac:dyDescent="0.2">
      <c r="B488" s="283" t="s">
        <v>672</v>
      </c>
      <c r="C488" s="195"/>
      <c r="D488" s="194"/>
      <c r="E488" s="275"/>
      <c r="F488" s="312">
        <f>IFERROR(Pro!$H$41/$F$457,0)</f>
        <v>0</v>
      </c>
    </row>
    <row r="489" spans="1:6" x14ac:dyDescent="0.2">
      <c r="B489" s="295" t="s">
        <v>593</v>
      </c>
      <c r="C489" s="195"/>
      <c r="D489" s="194"/>
      <c r="E489" s="275"/>
      <c r="F489" s="312"/>
    </row>
    <row r="490" spans="1:6" x14ac:dyDescent="0.2">
      <c r="B490" s="194" t="s">
        <v>201</v>
      </c>
      <c r="C490" s="195"/>
      <c r="D490" s="194"/>
      <c r="E490" s="275"/>
      <c r="F490" s="312">
        <f>IFERROR(Pro!$H$44/$F$457,0)</f>
        <v>0</v>
      </c>
    </row>
    <row r="491" spans="1:6" x14ac:dyDescent="0.2">
      <c r="B491" s="194" t="s">
        <v>299</v>
      </c>
      <c r="C491" s="195"/>
      <c r="D491" s="194"/>
      <c r="E491" s="275"/>
      <c r="F491" s="312">
        <f>IFERROR(Pro!$H$47/$F$457,0)</f>
        <v>0</v>
      </c>
    </row>
    <row r="492" spans="1:6" x14ac:dyDescent="0.2">
      <c r="B492" s="295" t="s">
        <v>593</v>
      </c>
      <c r="C492" s="195"/>
      <c r="D492" s="194"/>
      <c r="E492" s="275"/>
      <c r="F492" s="310"/>
    </row>
    <row r="493" spans="1:6" x14ac:dyDescent="0.2">
      <c r="B493" s="265"/>
      <c r="C493" s="195"/>
      <c r="D493" s="194"/>
      <c r="E493" s="275"/>
      <c r="F493" s="310"/>
    </row>
    <row r="494" spans="1:6" x14ac:dyDescent="0.2">
      <c r="B494" s="265" t="s">
        <v>673</v>
      </c>
      <c r="C494" s="195"/>
      <c r="D494" s="194"/>
      <c r="E494" s="275"/>
      <c r="F494" s="310"/>
    </row>
    <row r="495" spans="1:6" x14ac:dyDescent="0.2">
      <c r="A495" s="291"/>
      <c r="B495" s="186" t="str">
        <f>B482</f>
        <v>Domestic producers  |  Producteurs nationaux</v>
      </c>
      <c r="C495" s="195"/>
      <c r="D495" s="194"/>
      <c r="E495" s="275"/>
      <c r="F495" s="312">
        <f>IFERROR(Pro!$I$23/$F$462,0)</f>
        <v>0</v>
      </c>
    </row>
    <row r="496" spans="1:6" x14ac:dyDescent="0.2">
      <c r="A496" s="291" t="s">
        <v>670</v>
      </c>
      <c r="B496" s="292" t="str">
        <f t="shared" ref="B496:B505" si="6">B483</f>
        <v>Italy  |  Italie</v>
      </c>
      <c r="C496" s="195"/>
      <c r="D496" s="194"/>
      <c r="E496" s="275"/>
      <c r="F496" s="312">
        <f>IFERROR(Pro!$I$29/$F$462,0)</f>
        <v>0</v>
      </c>
    </row>
    <row r="497" spans="1:6" x14ac:dyDescent="0.2">
      <c r="B497" s="194" t="str">
        <f t="shared" si="6"/>
        <v>Poland  |  Pologne</v>
      </c>
      <c r="C497" s="195"/>
      <c r="D497" s="194"/>
      <c r="E497" s="275"/>
      <c r="F497" s="312">
        <f>IFERROR(Pro!$I$35/$F$462,0)</f>
        <v>0</v>
      </c>
    </row>
    <row r="498" spans="1:6" x14ac:dyDescent="0.2">
      <c r="B498" s="194" t="str">
        <f t="shared" si="6"/>
        <v>United Kingdom  |  Royaume-Uni</v>
      </c>
      <c r="C498" s="195"/>
      <c r="D498" s="194"/>
      <c r="E498" s="275"/>
      <c r="F498" s="312">
        <f>IFERROR(Pro!$I$32/$F$462,0)</f>
        <v>0</v>
      </c>
    </row>
    <row r="499" spans="1:6" x14ac:dyDescent="0.2">
      <c r="A499" s="291" t="s">
        <v>671</v>
      </c>
      <c r="B499" s="294" t="str">
        <f t="shared" si="6"/>
        <v>United States  |  États-Unis</v>
      </c>
      <c r="C499" s="195"/>
      <c r="D499" s="194"/>
      <c r="E499" s="275"/>
      <c r="F499" s="312">
        <f>IFERROR(Pro!$I$38/$F$462,0)</f>
        <v>0</v>
      </c>
    </row>
    <row r="500" spans="1:6" x14ac:dyDescent="0.2">
      <c r="B500" s="283" t="str">
        <f t="shared" si="6"/>
        <v>Other countries with measures in force  |  Autres pays avec des mesures en vigueur</v>
      </c>
      <c r="C500" s="195"/>
      <c r="D500" s="194"/>
      <c r="E500" s="275"/>
      <c r="F500" s="312">
        <f>IFERROR(Pro!$I$26/$F$462,0)</f>
        <v>0</v>
      </c>
    </row>
    <row r="501" spans="1:6" x14ac:dyDescent="0.2">
      <c r="B501" s="283" t="str">
        <f t="shared" si="6"/>
        <v>Other Countries / Other Countries</v>
      </c>
      <c r="C501" s="195"/>
      <c r="D501" s="194"/>
      <c r="E501" s="275"/>
      <c r="F501" s="312">
        <f>IFERROR(Pro!$I$41/$F$462,0)</f>
        <v>0</v>
      </c>
    </row>
    <row r="502" spans="1:6" x14ac:dyDescent="0.2">
      <c r="B502" s="295" t="str">
        <f t="shared" si="6"/>
        <v>List</v>
      </c>
      <c r="C502" s="195"/>
      <c r="D502" s="194"/>
      <c r="E502" s="275"/>
      <c r="F502" s="312"/>
    </row>
    <row r="503" spans="1:6" x14ac:dyDescent="0.2">
      <c r="B503" s="194" t="str">
        <f t="shared" si="6"/>
        <v>Unknown country of origin - Purchased from a domestic producer</v>
      </c>
      <c r="C503" s="195"/>
      <c r="D503" s="194"/>
      <c r="E503" s="275"/>
      <c r="F503" s="312">
        <f>IFERROR(Pro!$I$44/$F$462,0)</f>
        <v>0</v>
      </c>
    </row>
    <row r="504" spans="1:6" x14ac:dyDescent="0.2">
      <c r="B504" s="194" t="str">
        <f t="shared" si="6"/>
        <v>Unknown country of origin - Purchased from another source (list below)</v>
      </c>
      <c r="C504" s="195"/>
      <c r="D504" s="194"/>
      <c r="E504" s="275"/>
      <c r="F504" s="312">
        <f>IFERROR(Pro!$I$47/$F$462,0)</f>
        <v>0</v>
      </c>
    </row>
    <row r="505" spans="1:6" x14ac:dyDescent="0.2">
      <c r="B505" s="295" t="str">
        <f t="shared" si="6"/>
        <v>List</v>
      </c>
      <c r="C505" s="195"/>
      <c r="D505" s="194"/>
      <c r="E505" s="275"/>
      <c r="F505" s="310"/>
    </row>
    <row r="506" spans="1:6" x14ac:dyDescent="0.2">
      <c r="B506" s="194"/>
      <c r="C506" s="195"/>
      <c r="D506" s="194"/>
      <c r="E506" s="275"/>
      <c r="F506" s="310"/>
    </row>
    <row r="507" spans="1:6" x14ac:dyDescent="0.2">
      <c r="B507" s="265" t="s">
        <v>674</v>
      </c>
      <c r="C507" s="195"/>
      <c r="D507" s="194"/>
      <c r="E507" s="275"/>
      <c r="F507" s="310"/>
    </row>
    <row r="508" spans="1:6" x14ac:dyDescent="0.2">
      <c r="A508" s="291"/>
      <c r="B508" s="186" t="str">
        <f>B495</f>
        <v>Domestic producers  |  Producteurs nationaux</v>
      </c>
      <c r="C508" s="195"/>
      <c r="D508" s="194"/>
      <c r="E508" s="275"/>
      <c r="F508" s="312">
        <f>IFERROR(Pro!$J$23/$F$467,0)</f>
        <v>0</v>
      </c>
    </row>
    <row r="509" spans="1:6" x14ac:dyDescent="0.2">
      <c r="A509" s="291" t="s">
        <v>670</v>
      </c>
      <c r="B509" s="292" t="str">
        <f t="shared" ref="B509:B518" si="7">B496</f>
        <v>Italy  |  Italie</v>
      </c>
      <c r="C509" s="195"/>
      <c r="D509" s="194"/>
      <c r="E509" s="275"/>
      <c r="F509" s="312">
        <f>IFERROR(Pro!$J$29/$F$467,0)</f>
        <v>0</v>
      </c>
    </row>
    <row r="510" spans="1:6" x14ac:dyDescent="0.2">
      <c r="B510" s="194" t="str">
        <f t="shared" si="7"/>
        <v>Poland  |  Pologne</v>
      </c>
      <c r="C510" s="195"/>
      <c r="D510" s="194"/>
      <c r="E510" s="275"/>
      <c r="F510" s="312">
        <f>IFERROR(Pro!$J$35/$F$467,0)</f>
        <v>0</v>
      </c>
    </row>
    <row r="511" spans="1:6" x14ac:dyDescent="0.2">
      <c r="B511" s="194" t="str">
        <f t="shared" si="7"/>
        <v>United Kingdom  |  Royaume-Uni</v>
      </c>
      <c r="C511" s="195"/>
      <c r="D511" s="194"/>
      <c r="E511" s="275"/>
      <c r="F511" s="312">
        <f>IFERROR(Pro!$J$32/$F$467,0)</f>
        <v>0</v>
      </c>
    </row>
    <row r="512" spans="1:6" x14ac:dyDescent="0.2">
      <c r="A512" s="291" t="s">
        <v>671</v>
      </c>
      <c r="B512" s="294" t="str">
        <f t="shared" si="7"/>
        <v>United States  |  États-Unis</v>
      </c>
      <c r="C512" s="195"/>
      <c r="D512" s="194"/>
      <c r="E512" s="275"/>
      <c r="F512" s="312">
        <f>IFERROR(Pro!$J$38/$F$467,0)</f>
        <v>0</v>
      </c>
    </row>
    <row r="513" spans="1:6" x14ac:dyDescent="0.2">
      <c r="B513" s="283" t="str">
        <f t="shared" si="7"/>
        <v>Other countries with measures in force  |  Autres pays avec des mesures en vigueur</v>
      </c>
      <c r="C513" s="195"/>
      <c r="D513" s="194"/>
      <c r="E513" s="275"/>
      <c r="F513" s="312">
        <f>IFERROR(Pro!$J$26/$F$467,0)</f>
        <v>0</v>
      </c>
    </row>
    <row r="514" spans="1:6" x14ac:dyDescent="0.2">
      <c r="B514" s="283" t="str">
        <f t="shared" si="7"/>
        <v>Other Countries / Other Countries</v>
      </c>
      <c r="C514" s="195"/>
      <c r="D514" s="194"/>
      <c r="E514" s="275"/>
      <c r="F514" s="312">
        <f>IFERROR(Pro!$J$41/$F$467,0)</f>
        <v>0</v>
      </c>
    </row>
    <row r="515" spans="1:6" x14ac:dyDescent="0.2">
      <c r="B515" s="295" t="str">
        <f t="shared" si="7"/>
        <v>List</v>
      </c>
      <c r="C515" s="195"/>
      <c r="D515" s="194"/>
      <c r="E515" s="275"/>
      <c r="F515" s="312"/>
    </row>
    <row r="516" spans="1:6" x14ac:dyDescent="0.2">
      <c r="B516" s="194" t="str">
        <f t="shared" si="7"/>
        <v>Unknown country of origin - Purchased from a domestic producer</v>
      </c>
      <c r="C516" s="195"/>
      <c r="D516" s="194"/>
      <c r="E516" s="275"/>
      <c r="F516" s="312">
        <f>IFERROR(Pro!$J$44/$F$467,0)</f>
        <v>0</v>
      </c>
    </row>
    <row r="517" spans="1:6" x14ac:dyDescent="0.2">
      <c r="B517" s="194" t="str">
        <f t="shared" si="7"/>
        <v>Unknown country of origin - Purchased from another source (list below)</v>
      </c>
      <c r="C517" s="195"/>
      <c r="D517" s="194"/>
      <c r="E517" s="275"/>
      <c r="F517" s="312">
        <f>IFERROR(Pro!$J$47/$F$467,0)</f>
        <v>0</v>
      </c>
    </row>
    <row r="518" spans="1:6" x14ac:dyDescent="0.2">
      <c r="B518" s="295" t="str">
        <f t="shared" si="7"/>
        <v>List</v>
      </c>
      <c r="C518" s="195"/>
      <c r="D518" s="194"/>
      <c r="E518" s="275"/>
      <c r="F518" s="310"/>
    </row>
    <row r="519" spans="1:6" x14ac:dyDescent="0.2">
      <c r="B519" s="194"/>
      <c r="C519" s="195"/>
      <c r="D519" s="194"/>
      <c r="E519" s="275"/>
      <c r="F519" s="310"/>
    </row>
    <row r="520" spans="1:6" x14ac:dyDescent="0.2">
      <c r="B520" s="265" t="s">
        <v>675</v>
      </c>
      <c r="C520" s="195"/>
      <c r="D520" s="194"/>
      <c r="E520" s="275"/>
      <c r="F520" s="310"/>
    </row>
    <row r="521" spans="1:6" x14ac:dyDescent="0.2">
      <c r="B521" s="186" t="str">
        <f>B508</f>
        <v>Domestic producers  |  Producteurs nationaux</v>
      </c>
      <c r="C521" s="195"/>
      <c r="D521" s="194"/>
      <c r="E521" s="275"/>
      <c r="F521" s="312">
        <f>IFERROR(Pro!$K$23/$F$472,0)</f>
        <v>0</v>
      </c>
    </row>
    <row r="522" spans="1:6" x14ac:dyDescent="0.2">
      <c r="A522" s="291" t="s">
        <v>670</v>
      </c>
      <c r="B522" s="292" t="str">
        <f t="shared" ref="B522:B530" si="8">B509</f>
        <v>Italy  |  Italie</v>
      </c>
      <c r="C522" s="195"/>
      <c r="D522" s="194"/>
      <c r="E522" s="275"/>
      <c r="F522" s="312">
        <f>IFERROR(Pro!$K$29/$F$472,0)</f>
        <v>0</v>
      </c>
    </row>
    <row r="523" spans="1:6" x14ac:dyDescent="0.2">
      <c r="B523" s="194" t="str">
        <f t="shared" si="8"/>
        <v>Poland  |  Pologne</v>
      </c>
      <c r="C523" s="195"/>
      <c r="D523" s="194"/>
      <c r="E523" s="275"/>
      <c r="F523" s="312">
        <f>IFERROR(Pro!$K$35/$F$472,0)</f>
        <v>0</v>
      </c>
    </row>
    <row r="524" spans="1:6" x14ac:dyDescent="0.2">
      <c r="B524" s="194" t="str">
        <f t="shared" si="8"/>
        <v>United Kingdom  |  Royaume-Uni</v>
      </c>
      <c r="C524" s="195"/>
      <c r="D524" s="194"/>
      <c r="E524" s="275"/>
      <c r="F524" s="312">
        <f>IFERROR(Pro!$K$32/$F$472,0)</f>
        <v>0</v>
      </c>
    </row>
    <row r="525" spans="1:6" x14ac:dyDescent="0.2">
      <c r="A525" s="291" t="s">
        <v>671</v>
      </c>
      <c r="B525" s="294" t="str">
        <f t="shared" si="8"/>
        <v>United States  |  États-Unis</v>
      </c>
      <c r="C525" s="195"/>
      <c r="D525" s="194"/>
      <c r="E525" s="275"/>
      <c r="F525" s="312">
        <f>IFERROR(Pro!$K$38/$F$472,0)</f>
        <v>0</v>
      </c>
    </row>
    <row r="526" spans="1:6" x14ac:dyDescent="0.2">
      <c r="B526" s="283" t="str">
        <f t="shared" si="8"/>
        <v>Other countries with measures in force  |  Autres pays avec des mesures en vigueur</v>
      </c>
      <c r="C526" s="195"/>
      <c r="D526" s="194"/>
      <c r="E526" s="275"/>
      <c r="F526" s="312">
        <f>IFERROR(Pro!$K$26/$F$472,0)</f>
        <v>0</v>
      </c>
    </row>
    <row r="527" spans="1:6" x14ac:dyDescent="0.2">
      <c r="B527" s="283" t="str">
        <f t="shared" si="8"/>
        <v>Other Countries / Other Countries</v>
      </c>
      <c r="C527" s="195"/>
      <c r="D527" s="194"/>
      <c r="E527" s="275"/>
      <c r="F527" s="312">
        <f>IFERROR(Pro!$K$41/$F$472,0)</f>
        <v>0</v>
      </c>
    </row>
    <row r="528" spans="1:6" x14ac:dyDescent="0.2">
      <c r="B528" s="295" t="str">
        <f t="shared" si="8"/>
        <v>List</v>
      </c>
      <c r="C528" s="195"/>
      <c r="D528" s="194"/>
      <c r="E528" s="275"/>
      <c r="F528" s="312"/>
    </row>
    <row r="529" spans="1:6" x14ac:dyDescent="0.2">
      <c r="B529" s="194" t="str">
        <f t="shared" si="8"/>
        <v>Unknown country of origin - Purchased from a domestic producer</v>
      </c>
      <c r="C529" s="195"/>
      <c r="D529" s="194"/>
      <c r="E529" s="275"/>
      <c r="F529" s="312">
        <f>IFERROR(Pro!$K$44/$F$472,0)</f>
        <v>0</v>
      </c>
    </row>
    <row r="530" spans="1:6" x14ac:dyDescent="0.2">
      <c r="B530" s="194" t="str">
        <f t="shared" si="8"/>
        <v>Unknown country of origin - Purchased from another source (list below)</v>
      </c>
      <c r="C530" s="195"/>
      <c r="D530" s="194"/>
      <c r="E530" s="275"/>
      <c r="F530" s="312">
        <f>IFERROR(Pro!$K$47/$F$472,0)</f>
        <v>0</v>
      </c>
    </row>
    <row r="531" spans="1:6" x14ac:dyDescent="0.2">
      <c r="B531" s="295" t="str">
        <f>B518</f>
        <v>List</v>
      </c>
      <c r="C531" s="195"/>
      <c r="D531" s="194"/>
      <c r="E531" s="275"/>
      <c r="F531" s="310"/>
    </row>
    <row r="532" spans="1:6" x14ac:dyDescent="0.2">
      <c r="B532" s="186"/>
      <c r="C532" s="195"/>
      <c r="D532" s="194"/>
      <c r="E532" s="275"/>
      <c r="F532" s="310"/>
    </row>
    <row r="533" spans="1:6" x14ac:dyDescent="0.2">
      <c r="B533" s="265" t="s">
        <v>676</v>
      </c>
      <c r="C533" s="266"/>
      <c r="D533" s="265"/>
      <c r="E533" s="267"/>
      <c r="F533" s="310"/>
    </row>
    <row r="534" spans="1:6" x14ac:dyDescent="0.2">
      <c r="A534" s="170"/>
      <c r="B534" s="186" t="str">
        <f>B521</f>
        <v>Domestic producers  |  Producteurs nationaux</v>
      </c>
      <c r="C534" s="195"/>
      <c r="D534" s="194"/>
      <c r="E534" s="275"/>
      <c r="F534" s="312">
        <f>IFERROR(Pro!$L$23/$F$477,0)</f>
        <v>0</v>
      </c>
    </row>
    <row r="535" spans="1:6" x14ac:dyDescent="0.2">
      <c r="A535" s="291" t="s">
        <v>670</v>
      </c>
      <c r="B535" s="292" t="str">
        <f t="shared" ref="B535:B544" si="9">B522</f>
        <v>Italy  |  Italie</v>
      </c>
      <c r="C535" s="195"/>
      <c r="D535" s="194"/>
      <c r="E535" s="275"/>
      <c r="F535" s="312">
        <f>IFERROR(Pro!$L$29/$F$477,0)</f>
        <v>0</v>
      </c>
    </row>
    <row r="536" spans="1:6" x14ac:dyDescent="0.2">
      <c r="B536" s="194" t="str">
        <f t="shared" si="9"/>
        <v>Poland  |  Pologne</v>
      </c>
      <c r="C536" s="195"/>
      <c r="D536" s="194"/>
      <c r="E536" s="275"/>
      <c r="F536" s="312">
        <f>IFERROR(Pro!$L$35/$F$477,0)</f>
        <v>0</v>
      </c>
    </row>
    <row r="537" spans="1:6" x14ac:dyDescent="0.2">
      <c r="B537" s="194" t="str">
        <f t="shared" si="9"/>
        <v>United Kingdom  |  Royaume-Uni</v>
      </c>
      <c r="C537" s="195"/>
      <c r="D537" s="194"/>
      <c r="E537" s="275"/>
      <c r="F537" s="312">
        <f>IFERROR(Pro!$L$32/$F$477,0)</f>
        <v>0</v>
      </c>
    </row>
    <row r="538" spans="1:6" x14ac:dyDescent="0.2">
      <c r="A538" s="291" t="s">
        <v>671</v>
      </c>
      <c r="B538" s="294" t="str">
        <f t="shared" si="9"/>
        <v>United States  |  États-Unis</v>
      </c>
      <c r="C538" s="195"/>
      <c r="D538" s="194"/>
      <c r="E538" s="275"/>
      <c r="F538" s="312">
        <f>IFERROR(Pro!$L$38/$F$477,0)</f>
        <v>0</v>
      </c>
    </row>
    <row r="539" spans="1:6" x14ac:dyDescent="0.2">
      <c r="A539" s="170"/>
      <c r="B539" s="283" t="str">
        <f t="shared" si="9"/>
        <v>Other countries with measures in force  |  Autres pays avec des mesures en vigueur</v>
      </c>
      <c r="C539" s="195"/>
      <c r="D539" s="194"/>
      <c r="E539" s="275"/>
      <c r="F539" s="312">
        <f>IFERROR(Pro!$L$26/$F$477,0)</f>
        <v>0</v>
      </c>
    </row>
    <row r="540" spans="1:6" x14ac:dyDescent="0.2">
      <c r="A540" s="178"/>
      <c r="B540" s="283" t="str">
        <f t="shared" si="9"/>
        <v>Other Countries / Other Countries</v>
      </c>
      <c r="C540" s="195"/>
      <c r="D540" s="194"/>
      <c r="E540" s="275"/>
      <c r="F540" s="312">
        <f>IFERROR(Pro!$L$41/$F$477,0)</f>
        <v>0</v>
      </c>
    </row>
    <row r="541" spans="1:6" x14ac:dyDescent="0.2">
      <c r="B541" s="295" t="str">
        <f t="shared" si="9"/>
        <v>List</v>
      </c>
      <c r="C541" s="195"/>
      <c r="D541" s="194"/>
      <c r="E541" s="275"/>
      <c r="F541" s="312"/>
    </row>
    <row r="542" spans="1:6" x14ac:dyDescent="0.2">
      <c r="B542" s="194" t="str">
        <f t="shared" si="9"/>
        <v>Unknown country of origin - Purchased from a domestic producer</v>
      </c>
      <c r="C542" s="195"/>
      <c r="D542" s="194"/>
      <c r="E542" s="275"/>
      <c r="F542" s="312">
        <f>IFERROR(Pro!$L$44/$F$477,0)</f>
        <v>0</v>
      </c>
    </row>
    <row r="543" spans="1:6" x14ac:dyDescent="0.2">
      <c r="B543" s="194" t="str">
        <f t="shared" si="9"/>
        <v>Unknown country of origin - Purchased from another source (list below)</v>
      </c>
      <c r="C543" s="195"/>
      <c r="D543" s="194"/>
      <c r="E543" s="275"/>
      <c r="F543" s="312">
        <f>IFERROR(Pro!$L$47/$F$477,0)</f>
        <v>0</v>
      </c>
    </row>
    <row r="544" spans="1:6" x14ac:dyDescent="0.2">
      <c r="B544" s="295" t="str">
        <f t="shared" si="9"/>
        <v>List</v>
      </c>
      <c r="C544" s="195"/>
      <c r="D544" s="194"/>
      <c r="E544" s="275"/>
      <c r="F544" s="310"/>
    </row>
    <row r="545" spans="1:6" x14ac:dyDescent="0.2">
      <c r="F545" s="310"/>
    </row>
    <row r="546" spans="1:6" x14ac:dyDescent="0.2">
      <c r="A546" s="170" t="s">
        <v>677</v>
      </c>
      <c r="B546" s="265" t="s">
        <v>678</v>
      </c>
      <c r="C546" s="266"/>
      <c r="D546" s="265"/>
      <c r="E546" s="267"/>
      <c r="F546" s="310"/>
    </row>
    <row r="547" spans="1:6" x14ac:dyDescent="0.2">
      <c r="A547" s="185" t="s">
        <v>663</v>
      </c>
      <c r="B547" s="194" t="s">
        <v>552</v>
      </c>
      <c r="C547" s="195"/>
      <c r="D547" s="194"/>
      <c r="E547" s="275"/>
      <c r="F547" s="313" t="str">
        <f>IF(OR(Pro!$E$87="X",Pro!$E$88="X",Pro!$E$89="X",Pro!$E$90="X",Pro!$E$91="X",Pro!$E$92="X",Pro!$E$93="X",Pro!$E$94="X"),"X","")</f>
        <v/>
      </c>
    </row>
    <row r="548" spans="1:6" x14ac:dyDescent="0.2">
      <c r="A548" s="178"/>
      <c r="B548" s="194" t="s">
        <v>553</v>
      </c>
      <c r="C548" s="195"/>
      <c r="D548" s="194"/>
      <c r="E548" s="275"/>
      <c r="F548" s="313" t="str">
        <f>IF($F$547="X","","X")</f>
        <v>X</v>
      </c>
    </row>
    <row r="549" spans="1:6" x14ac:dyDescent="0.2">
      <c r="B549" s="194"/>
      <c r="C549" s="195"/>
      <c r="D549" s="194"/>
      <c r="E549" s="275"/>
      <c r="F549" s="310"/>
    </row>
    <row r="550" spans="1:6" x14ac:dyDescent="0.2">
      <c r="B550" s="194" t="s">
        <v>235</v>
      </c>
      <c r="C550" s="195"/>
      <c r="D550" s="194"/>
      <c r="E550" s="275"/>
      <c r="F550" s="310">
        <f>Pro!E87</f>
        <v>0</v>
      </c>
    </row>
    <row r="551" spans="1:6" x14ac:dyDescent="0.2">
      <c r="B551" s="194" t="str">
        <f>B534</f>
        <v>Domestic producers  |  Producteurs nationaux</v>
      </c>
      <c r="C551" s="195"/>
      <c r="D551" s="194"/>
      <c r="E551" s="275"/>
      <c r="F551" s="310">
        <f>Pro!E89</f>
        <v>0</v>
      </c>
    </row>
    <row r="552" spans="1:6" s="291" customFormat="1" x14ac:dyDescent="0.2">
      <c r="B552" s="292" t="s">
        <v>586</v>
      </c>
      <c r="C552" s="266"/>
      <c r="D552" s="292"/>
      <c r="E552" s="293"/>
      <c r="F552" s="314">
        <f>Pro!E88</f>
        <v>0</v>
      </c>
    </row>
    <row r="553" spans="1:6" x14ac:dyDescent="0.2">
      <c r="B553" s="194" t="s">
        <v>587</v>
      </c>
      <c r="C553" s="195"/>
      <c r="D553" s="194"/>
      <c r="E553" s="275"/>
      <c r="F553" s="310">
        <f>Pro!E93</f>
        <v>0</v>
      </c>
    </row>
    <row r="554" spans="1:6" x14ac:dyDescent="0.2">
      <c r="B554" s="194" t="s">
        <v>588</v>
      </c>
      <c r="C554" s="195"/>
      <c r="D554" s="194"/>
      <c r="E554" s="275"/>
      <c r="F554" s="310">
        <f>Pro!E92</f>
        <v>0</v>
      </c>
    </row>
    <row r="555" spans="1:6" s="291" customFormat="1" x14ac:dyDescent="0.2">
      <c r="B555" s="294" t="s">
        <v>590</v>
      </c>
      <c r="C555" s="266"/>
      <c r="D555" s="292"/>
      <c r="E555" s="293"/>
      <c r="F555" s="314">
        <f>Pro!E91</f>
        <v>0</v>
      </c>
    </row>
    <row r="556" spans="1:6" x14ac:dyDescent="0.2">
      <c r="B556" s="283" t="s">
        <v>591</v>
      </c>
      <c r="C556" s="195"/>
      <c r="D556" s="194"/>
      <c r="E556" s="275"/>
      <c r="F556" s="314">
        <f>Pro!E90</f>
        <v>0</v>
      </c>
    </row>
    <row r="557" spans="1:6" x14ac:dyDescent="0.2">
      <c r="B557" s="283" t="s">
        <v>592</v>
      </c>
      <c r="C557" s="195"/>
      <c r="D557" s="194"/>
      <c r="E557" s="275"/>
      <c r="F557" s="310" t="str">
        <f>IF(Pro!$E$94&lt;&gt;0,"X","")</f>
        <v/>
      </c>
    </row>
    <row r="558" spans="1:6" x14ac:dyDescent="0.2">
      <c r="B558" s="295" t="str">
        <f>B541</f>
        <v>List</v>
      </c>
      <c r="C558" s="195"/>
      <c r="D558" s="194"/>
      <c r="E558" s="275"/>
      <c r="F558" s="310">
        <f>Pro!E94</f>
        <v>0</v>
      </c>
    </row>
    <row r="559" spans="1:6" x14ac:dyDescent="0.2">
      <c r="B559" s="194"/>
      <c r="C559" s="195"/>
      <c r="D559" s="194"/>
      <c r="E559" s="275"/>
      <c r="F559" s="310"/>
    </row>
    <row r="560" spans="1:6" x14ac:dyDescent="0.2">
      <c r="A560" s="170" t="s">
        <v>679</v>
      </c>
      <c r="B560" s="265" t="s">
        <v>680</v>
      </c>
      <c r="C560" s="266"/>
      <c r="D560" s="265"/>
      <c r="E560" s="267"/>
      <c r="F560" s="310"/>
    </row>
    <row r="561" spans="1:6" x14ac:dyDescent="0.2">
      <c r="A561" s="185" t="s">
        <v>663</v>
      </c>
      <c r="B561" s="194" t="s">
        <v>552</v>
      </c>
      <c r="C561" s="195"/>
      <c r="D561" s="194"/>
      <c r="E561" s="275"/>
      <c r="F561" s="313" t="str">
        <f>IF(OR(Pro!$G$87="X",Pro!$G$88="X",Pro!$G$89="X",Pro!$G$90="X",Pro!$G$91="X",Pro!$G$92="X",Pro!$G$93="X",Pro!$G$94="X"),"X","")</f>
        <v/>
      </c>
    </row>
    <row r="562" spans="1:6" x14ac:dyDescent="0.2">
      <c r="A562" s="178"/>
      <c r="B562" s="194" t="s">
        <v>553</v>
      </c>
      <c r="C562" s="195"/>
      <c r="D562" s="194"/>
      <c r="E562" s="275"/>
      <c r="F562" s="313" t="str">
        <f>IF($F$561="X","","X")</f>
        <v>X</v>
      </c>
    </row>
    <row r="563" spans="1:6" x14ac:dyDescent="0.2">
      <c r="B563" s="194"/>
      <c r="C563" s="195"/>
      <c r="D563" s="194"/>
      <c r="E563" s="275"/>
      <c r="F563" s="310"/>
    </row>
    <row r="564" spans="1:6" x14ac:dyDescent="0.2">
      <c r="B564" s="194" t="str">
        <f>B550</f>
        <v>Country of origin unknown</v>
      </c>
      <c r="C564" s="195"/>
      <c r="D564" s="194"/>
      <c r="E564" s="275"/>
      <c r="F564" s="310">
        <f>Pro!G87</f>
        <v>0</v>
      </c>
    </row>
    <row r="565" spans="1:6" x14ac:dyDescent="0.2">
      <c r="B565" s="194" t="str">
        <f t="shared" ref="B565:B572" si="10">B551</f>
        <v>Domestic producers  |  Producteurs nationaux</v>
      </c>
      <c r="C565" s="195"/>
      <c r="D565" s="194"/>
      <c r="E565" s="275"/>
      <c r="F565" s="310">
        <f>Pro!G89</f>
        <v>0</v>
      </c>
    </row>
    <row r="566" spans="1:6" x14ac:dyDescent="0.2">
      <c r="B566" s="292" t="str">
        <f t="shared" si="10"/>
        <v>Italy  |  Italie</v>
      </c>
      <c r="C566" s="195"/>
      <c r="D566" s="194"/>
      <c r="E566" s="275"/>
      <c r="F566" s="314">
        <f>Pro!G88</f>
        <v>0</v>
      </c>
    </row>
    <row r="567" spans="1:6" x14ac:dyDescent="0.2">
      <c r="B567" s="194" t="str">
        <f t="shared" si="10"/>
        <v>Poland  |  Pologne</v>
      </c>
      <c r="C567" s="195"/>
      <c r="D567" s="194"/>
      <c r="E567" s="275"/>
      <c r="F567" s="310">
        <f>Pro!G93</f>
        <v>0</v>
      </c>
    </row>
    <row r="568" spans="1:6" x14ac:dyDescent="0.2">
      <c r="B568" s="194" t="str">
        <f t="shared" si="10"/>
        <v>United Kingdom  |  Royaume-Uni</v>
      </c>
      <c r="C568" s="195"/>
      <c r="D568" s="194"/>
      <c r="E568" s="275"/>
      <c r="F568" s="310">
        <f>Pro!G92</f>
        <v>0</v>
      </c>
    </row>
    <row r="569" spans="1:6" x14ac:dyDescent="0.2">
      <c r="B569" s="294" t="str">
        <f t="shared" si="10"/>
        <v>United States  |  États-Unis</v>
      </c>
      <c r="C569" s="195"/>
      <c r="D569" s="194"/>
      <c r="E569" s="275"/>
      <c r="F569" s="314">
        <f>Pro!G91</f>
        <v>0</v>
      </c>
    </row>
    <row r="570" spans="1:6" x14ac:dyDescent="0.2">
      <c r="B570" s="283" t="str">
        <f t="shared" si="10"/>
        <v>Other countries with measures in force  |  Autres pays avec des mesures en vigueur</v>
      </c>
      <c r="C570" s="195"/>
      <c r="D570" s="194"/>
      <c r="E570" s="275"/>
      <c r="F570" s="314">
        <f>Pro!G90</f>
        <v>0</v>
      </c>
    </row>
    <row r="571" spans="1:6" x14ac:dyDescent="0.2">
      <c r="B571" s="283" t="str">
        <f t="shared" si="10"/>
        <v>Other countries  |  Autres pays</v>
      </c>
      <c r="C571" s="195"/>
      <c r="D571" s="194"/>
      <c r="E571" s="275"/>
      <c r="F571" s="310" t="str">
        <f>IF(Pro!$G$94&lt;&gt;0,"X","")</f>
        <v/>
      </c>
    </row>
    <row r="572" spans="1:6" x14ac:dyDescent="0.2">
      <c r="B572" s="295" t="str">
        <f t="shared" si="10"/>
        <v>List</v>
      </c>
      <c r="C572" s="195"/>
      <c r="D572" s="194"/>
      <c r="E572" s="275"/>
      <c r="F572" s="310">
        <f>Pro!G94</f>
        <v>0</v>
      </c>
    </row>
    <row r="573" spans="1:6" x14ac:dyDescent="0.2">
      <c r="B573" s="194"/>
      <c r="C573" s="195"/>
      <c r="D573" s="194"/>
      <c r="E573" s="275"/>
      <c r="F573" s="310"/>
    </row>
    <row r="574" spans="1:6" x14ac:dyDescent="0.2">
      <c r="A574" s="170" t="s">
        <v>681</v>
      </c>
      <c r="B574" s="265" t="s">
        <v>682</v>
      </c>
      <c r="C574" s="266" t="s">
        <v>683</v>
      </c>
      <c r="D574" s="265"/>
      <c r="E574" s="267"/>
      <c r="F574" s="310"/>
    </row>
    <row r="575" spans="1:6" x14ac:dyDescent="0.2">
      <c r="A575" s="185" t="s">
        <v>558</v>
      </c>
      <c r="B575" s="194" t="s">
        <v>552</v>
      </c>
      <c r="C575" s="195"/>
      <c r="D575" s="194"/>
      <c r="E575" s="275"/>
      <c r="F575" s="313" t="str">
        <f>IF(OR(Pro!$D$189="Yes",Pro!$D$189="Oui"),"X","")</f>
        <v/>
      </c>
    </row>
    <row r="576" spans="1:6" x14ac:dyDescent="0.2">
      <c r="A576" s="203"/>
      <c r="B576" s="194" t="s">
        <v>553</v>
      </c>
      <c r="C576" s="195"/>
      <c r="D576" s="194"/>
      <c r="E576" s="275"/>
      <c r="F576" s="313" t="str">
        <f>IF(OR(Pro!$D$189="No",Pro!$D$189="Non"),"X","")</f>
        <v/>
      </c>
    </row>
    <row r="577" spans="1:6" x14ac:dyDescent="0.2">
      <c r="B577" s="194"/>
      <c r="C577" s="195"/>
      <c r="D577" s="194"/>
      <c r="E577" s="275"/>
      <c r="F577" s="310"/>
    </row>
    <row r="578" spans="1:6" x14ac:dyDescent="0.2">
      <c r="A578" s="170" t="s">
        <v>684</v>
      </c>
      <c r="B578" s="265" t="s">
        <v>685</v>
      </c>
      <c r="C578" s="266"/>
      <c r="D578" s="265"/>
      <c r="E578" s="267"/>
      <c r="F578" s="310"/>
    </row>
    <row r="579" spans="1:6" x14ac:dyDescent="0.2">
      <c r="A579" s="178"/>
      <c r="B579" s="296">
        <v>20.25</v>
      </c>
      <c r="C579" s="297"/>
      <c r="D579" s="296"/>
      <c r="E579" s="298"/>
      <c r="F579" s="315">
        <f>Pro!E250</f>
        <v>0</v>
      </c>
    </row>
    <row r="580" spans="1:6" x14ac:dyDescent="0.2">
      <c r="A580" s="178"/>
      <c r="B580" s="194"/>
      <c r="C580" s="195"/>
      <c r="D580" s="194"/>
      <c r="E580" s="275"/>
      <c r="F580" s="310"/>
    </row>
    <row r="581" spans="1:6" x14ac:dyDescent="0.2">
      <c r="A581" s="170" t="s">
        <v>686</v>
      </c>
      <c r="B581" s="265" t="s">
        <v>687</v>
      </c>
      <c r="C581" s="266"/>
      <c r="D581" s="265"/>
      <c r="E581" s="267"/>
      <c r="F581" s="310"/>
    </row>
    <row r="582" spans="1:6" x14ac:dyDescent="0.2">
      <c r="A582" s="178"/>
      <c r="B582" s="194" t="s">
        <v>688</v>
      </c>
      <c r="C582" s="195"/>
      <c r="D582" s="194"/>
      <c r="E582" s="275"/>
      <c r="F582" s="315">
        <f>Pro!E196</f>
        <v>0</v>
      </c>
    </row>
    <row r="583" spans="1:6" x14ac:dyDescent="0.2">
      <c r="F583" s="310"/>
    </row>
    <row r="584" spans="1:6" x14ac:dyDescent="0.2">
      <c r="A584" s="170" t="s">
        <v>689</v>
      </c>
      <c r="B584" s="265" t="s">
        <v>690</v>
      </c>
      <c r="C584" s="266" t="s">
        <v>691</v>
      </c>
      <c r="D584" s="265"/>
      <c r="E584" s="267"/>
      <c r="F584" s="310"/>
    </row>
    <row r="585" spans="1:6" x14ac:dyDescent="0.2">
      <c r="A585" s="185" t="s">
        <v>558</v>
      </c>
      <c r="B585" s="194" t="s">
        <v>552</v>
      </c>
      <c r="C585" s="195"/>
      <c r="D585" s="194"/>
      <c r="E585" s="275"/>
      <c r="F585" s="313" t="str">
        <f>IF(OR(Pro!$D$257="Yes",Pro!$D$257="Oui"),"X","")</f>
        <v/>
      </c>
    </row>
    <row r="586" spans="1:6" x14ac:dyDescent="0.2">
      <c r="A586" s="203"/>
      <c r="B586" s="194" t="s">
        <v>553</v>
      </c>
      <c r="C586" s="195"/>
      <c r="D586" s="194"/>
      <c r="E586" s="275"/>
      <c r="F586" s="313" t="str">
        <f>IF(OR(Pro!$D$257="No",Pro!$D$257="Non"),"X","")</f>
        <v/>
      </c>
    </row>
    <row r="587" spans="1:6" x14ac:dyDescent="0.2">
      <c r="B587" s="194"/>
      <c r="C587" s="195"/>
      <c r="D587" s="194"/>
      <c r="E587" s="275"/>
      <c r="F587" s="310"/>
    </row>
    <row r="588" spans="1:6" x14ac:dyDescent="0.2">
      <c r="A588" s="170" t="s">
        <v>692</v>
      </c>
      <c r="B588" s="265" t="s">
        <v>693</v>
      </c>
      <c r="C588" s="266"/>
      <c r="D588" s="265"/>
      <c r="E588" s="267"/>
      <c r="F588" s="310"/>
    </row>
    <row r="589" spans="1:6" x14ac:dyDescent="0.2">
      <c r="A589" s="178"/>
      <c r="B589" s="296">
        <f>B579</f>
        <v>20.25</v>
      </c>
      <c r="C589" s="297"/>
      <c r="D589" s="296"/>
      <c r="E589" s="298"/>
      <c r="F589" s="315">
        <f>Pro!E263</f>
        <v>0</v>
      </c>
    </row>
    <row r="590" spans="1:6" x14ac:dyDescent="0.2">
      <c r="A590" s="178"/>
      <c r="B590" s="194"/>
      <c r="C590" s="195"/>
      <c r="D590" s="194"/>
      <c r="E590" s="275"/>
      <c r="F590" s="310"/>
    </row>
    <row r="591" spans="1:6" x14ac:dyDescent="0.2">
      <c r="A591" s="170" t="s">
        <v>694</v>
      </c>
      <c r="B591" s="265" t="s">
        <v>695</v>
      </c>
      <c r="C591" s="266"/>
      <c r="D591" s="265"/>
      <c r="E591" s="267"/>
      <c r="F591" s="310"/>
    </row>
    <row r="592" spans="1:6" x14ac:dyDescent="0.2">
      <c r="A592" s="178"/>
      <c r="B592" s="194" t="s">
        <v>688</v>
      </c>
      <c r="C592" s="195"/>
      <c r="D592" s="194"/>
      <c r="E592" s="275"/>
      <c r="F592" s="310">
        <f>Pro!E283</f>
        <v>0</v>
      </c>
    </row>
    <row r="593" spans="1:6" x14ac:dyDescent="0.2">
      <c r="A593" s="178"/>
      <c r="B593" s="194"/>
      <c r="C593" s="195"/>
      <c r="D593" s="194"/>
      <c r="E593" s="275"/>
      <c r="F593" s="310"/>
    </row>
    <row r="594" spans="1:6" x14ac:dyDescent="0.2">
      <c r="F594" s="310"/>
    </row>
    <row r="595" spans="1:6" x14ac:dyDescent="0.2">
      <c r="F595" s="310"/>
    </row>
    <row r="596" spans="1:6" x14ac:dyDescent="0.2">
      <c r="F596" s="310"/>
    </row>
    <row r="597" spans="1:6" x14ac:dyDescent="0.2">
      <c r="F597" s="310"/>
    </row>
    <row r="598" spans="1:6" x14ac:dyDescent="0.2">
      <c r="F598" s="310"/>
    </row>
    <row r="599" spans="1:6" x14ac:dyDescent="0.2">
      <c r="F599" s="310"/>
    </row>
    <row r="600" spans="1:6" x14ac:dyDescent="0.2">
      <c r="F600" s="310"/>
    </row>
    <row r="601" spans="1:6" x14ac:dyDescent="0.2">
      <c r="F601" s="310"/>
    </row>
    <row r="602" spans="1:6" x14ac:dyDescent="0.2">
      <c r="F602" s="310"/>
    </row>
    <row r="603" spans="1:6" x14ac:dyDescent="0.2">
      <c r="F603" s="310"/>
    </row>
    <row r="604" spans="1:6" x14ac:dyDescent="0.2">
      <c r="F604" s="310"/>
    </row>
    <row r="605" spans="1:6" x14ac:dyDescent="0.2">
      <c r="F605" s="310"/>
    </row>
    <row r="606" spans="1:6" x14ac:dyDescent="0.2">
      <c r="F606" s="310"/>
    </row>
    <row r="607" spans="1:6" x14ac:dyDescent="0.2">
      <c r="F607" s="310"/>
    </row>
    <row r="608" spans="1:6" x14ac:dyDescent="0.2">
      <c r="F608" s="310"/>
    </row>
    <row r="609" spans="6:6" x14ac:dyDescent="0.2">
      <c r="F609" s="310"/>
    </row>
    <row r="610" spans="6:6" x14ac:dyDescent="0.2">
      <c r="F610" s="310"/>
    </row>
    <row r="611" spans="6:6" x14ac:dyDescent="0.2">
      <c r="F611" s="310"/>
    </row>
    <row r="612" spans="6:6" x14ac:dyDescent="0.2">
      <c r="F612" s="310"/>
    </row>
    <row r="613" spans="6:6" x14ac:dyDescent="0.2">
      <c r="F613" s="310"/>
    </row>
    <row r="614" spans="6:6" x14ac:dyDescent="0.2">
      <c r="F614" s="310"/>
    </row>
    <row r="615" spans="6:6" x14ac:dyDescent="0.2">
      <c r="F615" s="310"/>
    </row>
    <row r="616" spans="6:6" x14ac:dyDescent="0.2">
      <c r="F616" s="310"/>
    </row>
    <row r="617" spans="6:6" x14ac:dyDescent="0.2">
      <c r="F617" s="310"/>
    </row>
    <row r="618" spans="6:6" x14ac:dyDescent="0.2">
      <c r="F618" s="310"/>
    </row>
    <row r="619" spans="6:6" x14ac:dyDescent="0.2">
      <c r="F619" s="310"/>
    </row>
    <row r="620" spans="6:6" x14ac:dyDescent="0.2">
      <c r="F620" s="310"/>
    </row>
    <row r="621" spans="6:6" x14ac:dyDescent="0.2">
      <c r="F621" s="310"/>
    </row>
    <row r="622" spans="6:6" x14ac:dyDescent="0.2">
      <c r="F622" s="310"/>
    </row>
    <row r="623" spans="6:6" x14ac:dyDescent="0.2">
      <c r="F623" s="310"/>
    </row>
    <row r="624" spans="6:6" x14ac:dyDescent="0.2">
      <c r="F624" s="310"/>
    </row>
    <row r="625" spans="6:6" x14ac:dyDescent="0.2">
      <c r="F625" s="310"/>
    </row>
    <row r="626" spans="6:6" x14ac:dyDescent="0.2">
      <c r="F626" s="310"/>
    </row>
    <row r="627" spans="6:6" x14ac:dyDescent="0.2">
      <c r="F627" s="310"/>
    </row>
    <row r="628" spans="6:6" x14ac:dyDescent="0.2">
      <c r="F628" s="310"/>
    </row>
    <row r="629" spans="6:6" x14ac:dyDescent="0.2">
      <c r="F629" s="310"/>
    </row>
    <row r="630" spans="6:6" x14ac:dyDescent="0.2">
      <c r="F630" s="310"/>
    </row>
    <row r="631" spans="6:6" x14ac:dyDescent="0.2">
      <c r="F631" s="310"/>
    </row>
    <row r="632" spans="6:6" x14ac:dyDescent="0.2">
      <c r="F632" s="310"/>
    </row>
    <row r="633" spans="6:6" x14ac:dyDescent="0.2">
      <c r="F633" s="310"/>
    </row>
    <row r="634" spans="6:6" x14ac:dyDescent="0.2">
      <c r="F634" s="310"/>
    </row>
    <row r="635" spans="6:6" x14ac:dyDescent="0.2">
      <c r="F635" s="310"/>
    </row>
    <row r="636" spans="6:6" x14ac:dyDescent="0.2">
      <c r="F636" s="310"/>
    </row>
    <row r="637" spans="6:6" x14ac:dyDescent="0.2">
      <c r="F637" s="310"/>
    </row>
    <row r="638" spans="6:6" x14ac:dyDescent="0.2">
      <c r="F638" s="310"/>
    </row>
    <row r="639" spans="6:6" x14ac:dyDescent="0.2">
      <c r="F639" s="310"/>
    </row>
    <row r="640" spans="6:6" x14ac:dyDescent="0.2">
      <c r="F640" s="310"/>
    </row>
    <row r="641" spans="6:6" x14ac:dyDescent="0.2">
      <c r="F641" s="310"/>
    </row>
    <row r="642" spans="6:6" x14ac:dyDescent="0.2">
      <c r="F642" s="310"/>
    </row>
    <row r="643" spans="6:6" x14ac:dyDescent="0.2">
      <c r="F643" s="310"/>
    </row>
    <row r="644" spans="6:6" x14ac:dyDescent="0.2">
      <c r="F644" s="310"/>
    </row>
    <row r="645" spans="6:6" x14ac:dyDescent="0.2">
      <c r="F645" s="310"/>
    </row>
    <row r="646" spans="6:6" x14ac:dyDescent="0.2">
      <c r="F646" s="310"/>
    </row>
    <row r="647" spans="6:6" x14ac:dyDescent="0.2">
      <c r="F647" s="310"/>
    </row>
    <row r="648" spans="6:6" x14ac:dyDescent="0.2">
      <c r="F648" s="310"/>
    </row>
    <row r="649" spans="6:6" x14ac:dyDescent="0.2">
      <c r="F649" s="310"/>
    </row>
    <row r="650" spans="6:6" x14ac:dyDescent="0.2">
      <c r="F650" s="310"/>
    </row>
    <row r="651" spans="6:6" x14ac:dyDescent="0.2">
      <c r="F651" s="310"/>
    </row>
    <row r="652" spans="6:6" x14ac:dyDescent="0.2">
      <c r="F652" s="310"/>
    </row>
    <row r="653" spans="6:6" x14ac:dyDescent="0.2">
      <c r="F653" s="310"/>
    </row>
    <row r="654" spans="6:6" x14ac:dyDescent="0.2">
      <c r="F654" s="310"/>
    </row>
    <row r="655" spans="6:6" x14ac:dyDescent="0.2">
      <c r="F655" s="310"/>
    </row>
    <row r="656" spans="6:6" x14ac:dyDescent="0.2">
      <c r="F656" s="310"/>
    </row>
    <row r="657" spans="6:6" x14ac:dyDescent="0.2">
      <c r="F657" s="310"/>
    </row>
    <row r="658" spans="6:6" x14ac:dyDescent="0.2">
      <c r="F658" s="310"/>
    </row>
    <row r="659" spans="6:6" x14ac:dyDescent="0.2">
      <c r="F659" s="310"/>
    </row>
    <row r="660" spans="6:6" x14ac:dyDescent="0.2">
      <c r="F660" s="310"/>
    </row>
    <row r="661" spans="6:6" x14ac:dyDescent="0.2">
      <c r="F661" s="310"/>
    </row>
    <row r="662" spans="6:6" x14ac:dyDescent="0.2">
      <c r="F662" s="310"/>
    </row>
    <row r="663" spans="6:6" x14ac:dyDescent="0.2">
      <c r="F663" s="310"/>
    </row>
    <row r="664" spans="6:6" x14ac:dyDescent="0.2">
      <c r="F664" s="310"/>
    </row>
    <row r="665" spans="6:6" x14ac:dyDescent="0.2">
      <c r="F665" s="310"/>
    </row>
    <row r="666" spans="6:6" x14ac:dyDescent="0.2">
      <c r="F666" s="310"/>
    </row>
    <row r="667" spans="6:6" x14ac:dyDescent="0.2">
      <c r="F667" s="310"/>
    </row>
    <row r="668" spans="6:6" x14ac:dyDescent="0.2">
      <c r="F668" s="310"/>
    </row>
    <row r="669" spans="6:6" x14ac:dyDescent="0.2">
      <c r="F669" s="310"/>
    </row>
    <row r="670" spans="6:6" x14ac:dyDescent="0.2">
      <c r="F670" s="310"/>
    </row>
    <row r="671" spans="6:6" x14ac:dyDescent="0.2">
      <c r="F671" s="310"/>
    </row>
    <row r="672" spans="6:6" x14ac:dyDescent="0.2">
      <c r="F672" s="310"/>
    </row>
    <row r="673" spans="6:6" x14ac:dyDescent="0.2">
      <c r="F673" s="310"/>
    </row>
    <row r="674" spans="6:6" x14ac:dyDescent="0.2">
      <c r="F674" s="310"/>
    </row>
    <row r="675" spans="6:6" x14ac:dyDescent="0.2">
      <c r="F675" s="310"/>
    </row>
    <row r="676" spans="6:6" x14ac:dyDescent="0.2">
      <c r="F676" s="310"/>
    </row>
    <row r="677" spans="6:6" x14ac:dyDescent="0.2">
      <c r="F677" s="310"/>
    </row>
    <row r="678" spans="6:6" x14ac:dyDescent="0.2">
      <c r="F678" s="310"/>
    </row>
    <row r="679" spans="6:6" x14ac:dyDescent="0.2">
      <c r="F679" s="310"/>
    </row>
    <row r="680" spans="6:6" x14ac:dyDescent="0.2">
      <c r="F680" s="310"/>
    </row>
    <row r="681" spans="6:6" x14ac:dyDescent="0.2">
      <c r="F681" s="310"/>
    </row>
    <row r="682" spans="6:6" x14ac:dyDescent="0.2">
      <c r="F682" s="310"/>
    </row>
    <row r="683" spans="6:6" x14ac:dyDescent="0.2">
      <c r="F683" s="310"/>
    </row>
    <row r="684" spans="6:6" x14ac:dyDescent="0.2">
      <c r="F684" s="310"/>
    </row>
    <row r="685" spans="6:6" x14ac:dyDescent="0.2">
      <c r="F685" s="310"/>
    </row>
    <row r="686" spans="6:6" x14ac:dyDescent="0.2">
      <c r="F686" s="310"/>
    </row>
    <row r="687" spans="6:6" x14ac:dyDescent="0.2">
      <c r="F687" s="310"/>
    </row>
    <row r="688" spans="6:6" x14ac:dyDescent="0.2">
      <c r="F688" s="310"/>
    </row>
    <row r="689" spans="6:6" x14ac:dyDescent="0.2">
      <c r="F689" s="310"/>
    </row>
    <row r="690" spans="6:6" x14ac:dyDescent="0.2">
      <c r="F690" s="310"/>
    </row>
    <row r="691" spans="6:6" x14ac:dyDescent="0.2">
      <c r="F691" s="310"/>
    </row>
    <row r="692" spans="6:6" x14ac:dyDescent="0.2">
      <c r="F692" s="310"/>
    </row>
    <row r="693" spans="6:6" x14ac:dyDescent="0.2">
      <c r="F693" s="310"/>
    </row>
    <row r="694" spans="6:6" x14ac:dyDescent="0.2">
      <c r="F694" s="310"/>
    </row>
    <row r="695" spans="6:6" x14ac:dyDescent="0.2">
      <c r="F695" s="310"/>
    </row>
    <row r="696" spans="6:6" x14ac:dyDescent="0.2">
      <c r="F696" s="310"/>
    </row>
    <row r="697" spans="6:6" x14ac:dyDescent="0.2">
      <c r="F697" s="310"/>
    </row>
    <row r="698" spans="6:6" x14ac:dyDescent="0.2">
      <c r="F698" s="310"/>
    </row>
    <row r="699" spans="6:6" x14ac:dyDescent="0.2">
      <c r="F699" s="310"/>
    </row>
    <row r="700" spans="6:6" x14ac:dyDescent="0.2">
      <c r="F700" s="310"/>
    </row>
    <row r="701" spans="6:6" x14ac:dyDescent="0.2">
      <c r="F701" s="310"/>
    </row>
    <row r="702" spans="6:6" x14ac:dyDescent="0.2">
      <c r="F702" s="310"/>
    </row>
    <row r="703" spans="6:6" x14ac:dyDescent="0.2">
      <c r="F703" s="310"/>
    </row>
    <row r="704" spans="6:6" x14ac:dyDescent="0.2">
      <c r="F704" s="310"/>
    </row>
    <row r="705" spans="6:6" x14ac:dyDescent="0.2">
      <c r="F705" s="310"/>
    </row>
    <row r="706" spans="6:6" x14ac:dyDescent="0.2">
      <c r="F706" s="310"/>
    </row>
    <row r="707" spans="6:6" x14ac:dyDescent="0.2">
      <c r="F707" s="310"/>
    </row>
    <row r="708" spans="6:6" x14ac:dyDescent="0.2">
      <c r="F708" s="310"/>
    </row>
    <row r="709" spans="6:6" x14ac:dyDescent="0.2">
      <c r="F709" s="310"/>
    </row>
    <row r="710" spans="6:6" x14ac:dyDescent="0.2">
      <c r="F710" s="310"/>
    </row>
    <row r="711" spans="6:6" x14ac:dyDescent="0.2">
      <c r="F711" s="310"/>
    </row>
    <row r="712" spans="6:6" x14ac:dyDescent="0.2">
      <c r="F712" s="310"/>
    </row>
    <row r="713" spans="6:6" x14ac:dyDescent="0.2">
      <c r="F713" s="310"/>
    </row>
    <row r="714" spans="6:6" x14ac:dyDescent="0.2">
      <c r="F714" s="310"/>
    </row>
    <row r="715" spans="6:6" x14ac:dyDescent="0.2">
      <c r="F715" s="310"/>
    </row>
    <row r="716" spans="6:6" x14ac:dyDescent="0.2">
      <c r="F716" s="310"/>
    </row>
    <row r="717" spans="6:6" x14ac:dyDescent="0.2">
      <c r="F717" s="310"/>
    </row>
    <row r="718" spans="6:6" x14ac:dyDescent="0.2">
      <c r="F718" s="310"/>
    </row>
    <row r="719" spans="6:6" x14ac:dyDescent="0.2">
      <c r="F719" s="310"/>
    </row>
    <row r="720" spans="6:6" x14ac:dyDescent="0.2">
      <c r="F720" s="310"/>
    </row>
    <row r="721" spans="6:6" x14ac:dyDescent="0.2">
      <c r="F721" s="310"/>
    </row>
    <row r="722" spans="6:6" x14ac:dyDescent="0.2">
      <c r="F722" s="310"/>
    </row>
    <row r="723" spans="6:6" x14ac:dyDescent="0.2">
      <c r="F723" s="310"/>
    </row>
    <row r="724" spans="6:6" x14ac:dyDescent="0.2">
      <c r="F724" s="310"/>
    </row>
    <row r="725" spans="6:6" x14ac:dyDescent="0.2">
      <c r="F725" s="310"/>
    </row>
    <row r="726" spans="6:6" x14ac:dyDescent="0.2">
      <c r="F726" s="310"/>
    </row>
    <row r="727" spans="6:6" x14ac:dyDescent="0.2">
      <c r="F727" s="310"/>
    </row>
    <row r="728" spans="6:6" x14ac:dyDescent="0.2">
      <c r="F728" s="310"/>
    </row>
    <row r="729" spans="6:6" x14ac:dyDescent="0.2">
      <c r="F729" s="310"/>
    </row>
    <row r="730" spans="6:6" x14ac:dyDescent="0.2">
      <c r="F730" s="310"/>
    </row>
    <row r="731" spans="6:6" x14ac:dyDescent="0.2">
      <c r="F731" s="310"/>
    </row>
    <row r="732" spans="6:6" x14ac:dyDescent="0.2">
      <c r="F732" s="310"/>
    </row>
    <row r="733" spans="6:6" x14ac:dyDescent="0.2">
      <c r="F733" s="310"/>
    </row>
    <row r="734" spans="6:6" x14ac:dyDescent="0.2">
      <c r="F734" s="310"/>
    </row>
    <row r="735" spans="6:6" x14ac:dyDescent="0.2">
      <c r="F735" s="310"/>
    </row>
    <row r="736" spans="6:6" x14ac:dyDescent="0.2">
      <c r="F736" s="310"/>
    </row>
    <row r="737" spans="6:6" x14ac:dyDescent="0.2">
      <c r="F737" s="310"/>
    </row>
    <row r="738" spans="6:6" x14ac:dyDescent="0.2">
      <c r="F738" s="310"/>
    </row>
    <row r="739" spans="6:6" x14ac:dyDescent="0.2">
      <c r="F739" s="310"/>
    </row>
    <row r="740" spans="6:6" x14ac:dyDescent="0.2">
      <c r="F740" s="310"/>
    </row>
    <row r="741" spans="6:6" x14ac:dyDescent="0.2">
      <c r="F741" s="310"/>
    </row>
    <row r="742" spans="6:6" x14ac:dyDescent="0.2">
      <c r="F742" s="310"/>
    </row>
    <row r="743" spans="6:6" x14ac:dyDescent="0.2">
      <c r="F743" s="310"/>
    </row>
    <row r="744" spans="6:6" x14ac:dyDescent="0.2">
      <c r="F744" s="310"/>
    </row>
    <row r="745" spans="6:6" x14ac:dyDescent="0.2">
      <c r="F745" s="310"/>
    </row>
    <row r="746" spans="6:6" x14ac:dyDescent="0.2">
      <c r="F746" s="310"/>
    </row>
    <row r="747" spans="6:6" x14ac:dyDescent="0.2">
      <c r="F747" s="310"/>
    </row>
    <row r="748" spans="6:6" x14ac:dyDescent="0.2">
      <c r="F748" s="310"/>
    </row>
    <row r="749" spans="6:6" x14ac:dyDescent="0.2">
      <c r="F749" s="310"/>
    </row>
    <row r="750" spans="6:6" x14ac:dyDescent="0.2">
      <c r="F750" s="310"/>
    </row>
    <row r="751" spans="6:6" x14ac:dyDescent="0.2">
      <c r="F751" s="310"/>
    </row>
    <row r="752" spans="6:6" x14ac:dyDescent="0.2">
      <c r="F752" s="310"/>
    </row>
    <row r="753" spans="6:6" x14ac:dyDescent="0.2">
      <c r="F753" s="310"/>
    </row>
    <row r="754" spans="6:6" x14ac:dyDescent="0.2">
      <c r="F754" s="310"/>
    </row>
    <row r="755" spans="6:6" x14ac:dyDescent="0.2">
      <c r="F755" s="310"/>
    </row>
    <row r="756" spans="6:6" x14ac:dyDescent="0.2">
      <c r="F756" s="310"/>
    </row>
    <row r="757" spans="6:6" x14ac:dyDescent="0.2">
      <c r="F757" s="310"/>
    </row>
    <row r="758" spans="6:6" x14ac:dyDescent="0.2">
      <c r="F758" s="310"/>
    </row>
    <row r="759" spans="6:6" x14ac:dyDescent="0.2">
      <c r="F759" s="310"/>
    </row>
    <row r="760" spans="6:6" x14ac:dyDescent="0.2">
      <c r="F760" s="310"/>
    </row>
    <row r="761" spans="6:6" x14ac:dyDescent="0.2">
      <c r="F761" s="310"/>
    </row>
    <row r="762" spans="6:6" x14ac:dyDescent="0.2">
      <c r="F762" s="310"/>
    </row>
    <row r="763" spans="6:6" x14ac:dyDescent="0.2">
      <c r="F763" s="310"/>
    </row>
    <row r="764" spans="6:6" x14ac:dyDescent="0.2">
      <c r="F764" s="310"/>
    </row>
    <row r="765" spans="6:6" x14ac:dyDescent="0.2">
      <c r="F765" s="310"/>
    </row>
    <row r="766" spans="6:6" x14ac:dyDescent="0.2">
      <c r="F766" s="310"/>
    </row>
    <row r="767" spans="6:6" x14ac:dyDescent="0.2">
      <c r="F767" s="310"/>
    </row>
    <row r="768" spans="6:6" x14ac:dyDescent="0.2">
      <c r="F768" s="310"/>
    </row>
    <row r="769" spans="6:6" x14ac:dyDescent="0.2">
      <c r="F769" s="310"/>
    </row>
    <row r="770" spans="6:6" x14ac:dyDescent="0.2">
      <c r="F770" s="310"/>
    </row>
    <row r="771" spans="6:6" x14ac:dyDescent="0.2">
      <c r="F771" s="310"/>
    </row>
    <row r="772" spans="6:6" x14ac:dyDescent="0.2">
      <c r="F772" s="310"/>
    </row>
    <row r="773" spans="6:6" x14ac:dyDescent="0.2">
      <c r="F773" s="310"/>
    </row>
    <row r="774" spans="6:6" x14ac:dyDescent="0.2">
      <c r="F774" s="310"/>
    </row>
    <row r="775" spans="6:6" x14ac:dyDescent="0.2">
      <c r="F775" s="310"/>
    </row>
    <row r="776" spans="6:6" x14ac:dyDescent="0.2">
      <c r="F776" s="310"/>
    </row>
    <row r="777" spans="6:6" x14ac:dyDescent="0.2">
      <c r="F777" s="310"/>
    </row>
    <row r="778" spans="6:6" x14ac:dyDescent="0.2">
      <c r="F778" s="310"/>
    </row>
    <row r="779" spans="6:6" x14ac:dyDescent="0.2">
      <c r="F779" s="310"/>
    </row>
    <row r="780" spans="6:6" x14ac:dyDescent="0.2">
      <c r="F780" s="310"/>
    </row>
    <row r="781" spans="6:6" x14ac:dyDescent="0.2">
      <c r="F781" s="310"/>
    </row>
    <row r="782" spans="6:6" x14ac:dyDescent="0.2">
      <c r="F782" s="310"/>
    </row>
    <row r="783" spans="6:6" x14ac:dyDescent="0.2">
      <c r="F783" s="310"/>
    </row>
    <row r="784" spans="6:6" x14ac:dyDescent="0.2">
      <c r="F784" s="310"/>
    </row>
    <row r="785" spans="6:6" x14ac:dyDescent="0.2">
      <c r="F785" s="310"/>
    </row>
    <row r="786" spans="6:6" x14ac:dyDescent="0.2">
      <c r="F786" s="310"/>
    </row>
    <row r="787" spans="6:6" x14ac:dyDescent="0.2">
      <c r="F787" s="310"/>
    </row>
    <row r="788" spans="6:6" x14ac:dyDescent="0.2">
      <c r="F788" s="310"/>
    </row>
    <row r="789" spans="6:6" x14ac:dyDescent="0.2">
      <c r="F789" s="310"/>
    </row>
    <row r="790" spans="6:6" x14ac:dyDescent="0.2">
      <c r="F790" s="310"/>
    </row>
    <row r="791" spans="6:6" x14ac:dyDescent="0.2">
      <c r="F791" s="310"/>
    </row>
    <row r="792" spans="6:6" x14ac:dyDescent="0.2">
      <c r="F792" s="310"/>
    </row>
    <row r="793" spans="6:6" x14ac:dyDescent="0.2">
      <c r="F793" s="310"/>
    </row>
    <row r="794" spans="6:6" x14ac:dyDescent="0.2">
      <c r="F794" s="310"/>
    </row>
    <row r="795" spans="6:6" x14ac:dyDescent="0.2">
      <c r="F795" s="310"/>
    </row>
    <row r="796" spans="6:6" x14ac:dyDescent="0.2">
      <c r="F796" s="310"/>
    </row>
    <row r="797" spans="6:6" x14ac:dyDescent="0.2">
      <c r="F797" s="310"/>
    </row>
    <row r="798" spans="6:6" x14ac:dyDescent="0.2">
      <c r="F798" s="310"/>
    </row>
    <row r="799" spans="6:6" x14ac:dyDescent="0.2">
      <c r="F799" s="310"/>
    </row>
    <row r="800" spans="6:6" x14ac:dyDescent="0.2">
      <c r="F800" s="310"/>
    </row>
    <row r="801" spans="6:6" x14ac:dyDescent="0.2">
      <c r="F801" s="310"/>
    </row>
    <row r="802" spans="6:6" x14ac:dyDescent="0.2">
      <c r="F802" s="310"/>
    </row>
    <row r="803" spans="6:6" x14ac:dyDescent="0.2">
      <c r="F803" s="310"/>
    </row>
    <row r="804" spans="6:6" x14ac:dyDescent="0.2">
      <c r="F804" s="310"/>
    </row>
    <row r="805" spans="6:6" x14ac:dyDescent="0.2">
      <c r="F805" s="310"/>
    </row>
    <row r="806" spans="6:6" x14ac:dyDescent="0.2">
      <c r="F806" s="310"/>
    </row>
    <row r="807" spans="6:6" x14ac:dyDescent="0.2">
      <c r="F807" s="310"/>
    </row>
    <row r="808" spans="6:6" x14ac:dyDescent="0.2">
      <c r="F808" s="310"/>
    </row>
    <row r="809" spans="6:6" x14ac:dyDescent="0.2">
      <c r="F809" s="310"/>
    </row>
    <row r="810" spans="6:6" x14ac:dyDescent="0.2">
      <c r="F810" s="310"/>
    </row>
    <row r="811" spans="6:6" x14ac:dyDescent="0.2">
      <c r="F811" s="310"/>
    </row>
    <row r="812" spans="6:6" x14ac:dyDescent="0.2">
      <c r="F812" s="310"/>
    </row>
    <row r="813" spans="6:6" x14ac:dyDescent="0.2">
      <c r="F813" s="310"/>
    </row>
    <row r="814" spans="6:6" x14ac:dyDescent="0.2">
      <c r="F814" s="310"/>
    </row>
    <row r="815" spans="6:6" x14ac:dyDescent="0.2">
      <c r="F815" s="310"/>
    </row>
    <row r="816" spans="6:6" x14ac:dyDescent="0.2">
      <c r="F816" s="310"/>
    </row>
    <row r="817" spans="6:6" x14ac:dyDescent="0.2">
      <c r="F817" s="310"/>
    </row>
    <row r="818" spans="6:6" x14ac:dyDescent="0.2">
      <c r="F818" s="310"/>
    </row>
    <row r="819" spans="6:6" x14ac:dyDescent="0.2">
      <c r="F819" s="310"/>
    </row>
    <row r="820" spans="6:6" x14ac:dyDescent="0.2">
      <c r="F820" s="310"/>
    </row>
    <row r="821" spans="6:6" x14ac:dyDescent="0.2">
      <c r="F821" s="310"/>
    </row>
    <row r="822" spans="6:6" x14ac:dyDescent="0.2">
      <c r="F822" s="310"/>
    </row>
    <row r="823" spans="6:6" x14ac:dyDescent="0.2">
      <c r="F823" s="310"/>
    </row>
    <row r="824" spans="6:6" x14ac:dyDescent="0.2">
      <c r="F824" s="310"/>
    </row>
    <row r="825" spans="6:6" x14ac:dyDescent="0.2">
      <c r="F825" s="310"/>
    </row>
    <row r="826" spans="6:6" x14ac:dyDescent="0.2">
      <c r="F826" s="310"/>
    </row>
    <row r="827" spans="6:6" x14ac:dyDescent="0.2">
      <c r="F827" s="310"/>
    </row>
    <row r="828" spans="6:6" x14ac:dyDescent="0.2">
      <c r="F828" s="310"/>
    </row>
    <row r="829" spans="6:6" x14ac:dyDescent="0.2">
      <c r="F829" s="310"/>
    </row>
    <row r="830" spans="6:6" x14ac:dyDescent="0.2">
      <c r="F830" s="310"/>
    </row>
    <row r="831" spans="6:6" x14ac:dyDescent="0.2">
      <c r="F831" s="310"/>
    </row>
    <row r="832" spans="6:6" x14ac:dyDescent="0.2">
      <c r="F832" s="310"/>
    </row>
    <row r="833" spans="6:6" x14ac:dyDescent="0.2">
      <c r="F833" s="310"/>
    </row>
    <row r="834" spans="6:6" x14ac:dyDescent="0.2">
      <c r="F834" s="310"/>
    </row>
    <row r="835" spans="6:6" x14ac:dyDescent="0.2">
      <c r="F835" s="310"/>
    </row>
    <row r="836" spans="6:6" x14ac:dyDescent="0.2">
      <c r="F836" s="310"/>
    </row>
    <row r="837" spans="6:6" x14ac:dyDescent="0.2">
      <c r="F837" s="310"/>
    </row>
    <row r="838" spans="6:6" x14ac:dyDescent="0.2">
      <c r="F838" s="310"/>
    </row>
    <row r="839" spans="6:6" x14ac:dyDescent="0.2">
      <c r="F839" s="310"/>
    </row>
    <row r="840" spans="6:6" x14ac:dyDescent="0.2">
      <c r="F840" s="310"/>
    </row>
    <row r="841" spans="6:6" x14ac:dyDescent="0.2">
      <c r="F841" s="310"/>
    </row>
    <row r="842" spans="6:6" x14ac:dyDescent="0.2">
      <c r="F842" s="310"/>
    </row>
    <row r="843" spans="6:6" x14ac:dyDescent="0.2">
      <c r="F843" s="310"/>
    </row>
    <row r="844" spans="6:6" x14ac:dyDescent="0.2">
      <c r="F844" s="310"/>
    </row>
    <row r="845" spans="6:6" x14ac:dyDescent="0.2">
      <c r="F845" s="310"/>
    </row>
    <row r="846" spans="6:6" x14ac:dyDescent="0.2">
      <c r="F846" s="310"/>
    </row>
    <row r="847" spans="6:6" x14ac:dyDescent="0.2">
      <c r="F847" s="310"/>
    </row>
    <row r="848" spans="6:6" x14ac:dyDescent="0.2">
      <c r="F848" s="310"/>
    </row>
    <row r="849" spans="6:6" x14ac:dyDescent="0.2">
      <c r="F849" s="310"/>
    </row>
    <row r="850" spans="6:6" x14ac:dyDescent="0.2">
      <c r="F850" s="310"/>
    </row>
    <row r="851" spans="6:6" x14ac:dyDescent="0.2">
      <c r="F851" s="310"/>
    </row>
    <row r="852" spans="6:6" x14ac:dyDescent="0.2">
      <c r="F852" s="310"/>
    </row>
    <row r="853" spans="6:6" x14ac:dyDescent="0.2">
      <c r="F853" s="310"/>
    </row>
    <row r="854" spans="6:6" x14ac:dyDescent="0.2">
      <c r="F854" s="310"/>
    </row>
    <row r="855" spans="6:6" x14ac:dyDescent="0.2">
      <c r="F855" s="310"/>
    </row>
    <row r="856" spans="6:6" x14ac:dyDescent="0.2">
      <c r="F856" s="310"/>
    </row>
    <row r="857" spans="6:6" x14ac:dyDescent="0.2">
      <c r="F857" s="310"/>
    </row>
    <row r="858" spans="6:6" x14ac:dyDescent="0.2">
      <c r="F858" s="310"/>
    </row>
    <row r="859" spans="6:6" x14ac:dyDescent="0.2">
      <c r="F859" s="310"/>
    </row>
    <row r="860" spans="6:6" x14ac:dyDescent="0.2">
      <c r="F860" s="310"/>
    </row>
    <row r="861" spans="6:6" x14ac:dyDescent="0.2">
      <c r="F861" s="310"/>
    </row>
    <row r="862" spans="6:6" x14ac:dyDescent="0.2">
      <c r="F862" s="310"/>
    </row>
    <row r="863" spans="6:6" x14ac:dyDescent="0.2">
      <c r="F863" s="310"/>
    </row>
    <row r="864" spans="6:6" x14ac:dyDescent="0.2">
      <c r="F864" s="310"/>
    </row>
    <row r="865" spans="6:6" x14ac:dyDescent="0.2">
      <c r="F865" s="310"/>
    </row>
    <row r="866" spans="6:6" x14ac:dyDescent="0.2">
      <c r="F866" s="310"/>
    </row>
    <row r="867" spans="6:6" x14ac:dyDescent="0.2">
      <c r="F867" s="310"/>
    </row>
    <row r="868" spans="6:6" x14ac:dyDescent="0.2">
      <c r="F868" s="310"/>
    </row>
    <row r="869" spans="6:6" x14ac:dyDescent="0.2">
      <c r="F869" s="310"/>
    </row>
    <row r="870" spans="6:6" x14ac:dyDescent="0.2">
      <c r="F870" s="310"/>
    </row>
    <row r="871" spans="6:6" x14ac:dyDescent="0.2">
      <c r="F871" s="310"/>
    </row>
    <row r="872" spans="6:6" x14ac:dyDescent="0.2">
      <c r="F872" s="310"/>
    </row>
    <row r="873" spans="6:6" x14ac:dyDescent="0.2">
      <c r="F873" s="310"/>
    </row>
    <row r="874" spans="6:6" x14ac:dyDescent="0.2">
      <c r="F874" s="310"/>
    </row>
    <row r="875" spans="6:6" x14ac:dyDescent="0.2">
      <c r="F875" s="310"/>
    </row>
    <row r="876" spans="6:6" x14ac:dyDescent="0.2">
      <c r="F876" s="310"/>
    </row>
    <row r="877" spans="6:6" x14ac:dyDescent="0.2">
      <c r="F877" s="310"/>
    </row>
    <row r="878" spans="6:6" x14ac:dyDescent="0.2">
      <c r="F878" s="310"/>
    </row>
    <row r="879" spans="6:6" x14ac:dyDescent="0.2">
      <c r="F879" s="310"/>
    </row>
    <row r="880" spans="6:6" x14ac:dyDescent="0.2">
      <c r="F880" s="310"/>
    </row>
    <row r="881" spans="6:6" x14ac:dyDescent="0.2">
      <c r="F881" s="310"/>
    </row>
    <row r="882" spans="6:6" x14ac:dyDescent="0.2">
      <c r="F882" s="310"/>
    </row>
    <row r="883" spans="6:6" x14ac:dyDescent="0.2">
      <c r="F883" s="310"/>
    </row>
    <row r="884" spans="6:6" x14ac:dyDescent="0.2">
      <c r="F884" s="310"/>
    </row>
    <row r="885" spans="6:6" x14ac:dyDescent="0.2">
      <c r="F885" s="310"/>
    </row>
    <row r="886" spans="6:6" x14ac:dyDescent="0.2">
      <c r="F886" s="310"/>
    </row>
    <row r="887" spans="6:6" x14ac:dyDescent="0.2">
      <c r="F887" s="310"/>
    </row>
    <row r="888" spans="6:6" x14ac:dyDescent="0.2">
      <c r="F888" s="310"/>
    </row>
    <row r="889" spans="6:6" x14ac:dyDescent="0.2">
      <c r="F889" s="310"/>
    </row>
    <row r="890" spans="6:6" x14ac:dyDescent="0.2">
      <c r="F890" s="310"/>
    </row>
    <row r="891" spans="6:6" x14ac:dyDescent="0.2">
      <c r="F891" s="310"/>
    </row>
    <row r="892" spans="6:6" x14ac:dyDescent="0.2">
      <c r="F892" s="310"/>
    </row>
    <row r="893" spans="6:6" x14ac:dyDescent="0.2">
      <c r="F893" s="310"/>
    </row>
    <row r="894" spans="6:6" x14ac:dyDescent="0.2">
      <c r="F894" s="310"/>
    </row>
    <row r="895" spans="6:6" x14ac:dyDescent="0.2">
      <c r="F895" s="310"/>
    </row>
    <row r="896" spans="6:6" x14ac:dyDescent="0.2">
      <c r="F896" s="310"/>
    </row>
    <row r="897" spans="6:6" x14ac:dyDescent="0.2">
      <c r="F897" s="310"/>
    </row>
    <row r="898" spans="6:6" x14ac:dyDescent="0.2">
      <c r="F898" s="310"/>
    </row>
    <row r="899" spans="6:6" x14ac:dyDescent="0.2">
      <c r="F899" s="310"/>
    </row>
    <row r="900" spans="6:6" x14ac:dyDescent="0.2">
      <c r="F900" s="310"/>
    </row>
    <row r="901" spans="6:6" x14ac:dyDescent="0.2">
      <c r="F901" s="310"/>
    </row>
    <row r="902" spans="6:6" x14ac:dyDescent="0.2">
      <c r="F902" s="310"/>
    </row>
    <row r="903" spans="6:6" x14ac:dyDescent="0.2">
      <c r="F903" s="310"/>
    </row>
    <row r="904" spans="6:6" x14ac:dyDescent="0.2">
      <c r="F904" s="310"/>
    </row>
    <row r="905" spans="6:6" x14ac:dyDescent="0.2">
      <c r="F905" s="310"/>
    </row>
    <row r="906" spans="6:6" x14ac:dyDescent="0.2">
      <c r="F906" s="310"/>
    </row>
    <row r="907" spans="6:6" x14ac:dyDescent="0.2">
      <c r="F907" s="310"/>
    </row>
    <row r="908" spans="6:6" x14ac:dyDescent="0.2">
      <c r="F908" s="310"/>
    </row>
    <row r="909" spans="6:6" x14ac:dyDescent="0.2">
      <c r="F909" s="310"/>
    </row>
    <row r="910" spans="6:6" x14ac:dyDescent="0.2">
      <c r="F910" s="310"/>
    </row>
    <row r="911" spans="6:6" x14ac:dyDescent="0.2">
      <c r="F911" s="310"/>
    </row>
    <row r="912" spans="6:6" x14ac:dyDescent="0.2">
      <c r="F912" s="310"/>
    </row>
    <row r="913" spans="6:6" x14ac:dyDescent="0.2">
      <c r="F913" s="310"/>
    </row>
    <row r="914" spans="6:6" x14ac:dyDescent="0.2">
      <c r="F914" s="310"/>
    </row>
    <row r="915" spans="6:6" x14ac:dyDescent="0.2">
      <c r="F915" s="310"/>
    </row>
    <row r="916" spans="6:6" x14ac:dyDescent="0.2">
      <c r="F916" s="310"/>
    </row>
    <row r="917" spans="6:6" x14ac:dyDescent="0.2">
      <c r="F917" s="310"/>
    </row>
    <row r="918" spans="6:6" x14ac:dyDescent="0.2">
      <c r="F918" s="310"/>
    </row>
    <row r="919" spans="6:6" x14ac:dyDescent="0.2">
      <c r="F919" s="310"/>
    </row>
    <row r="920" spans="6:6" x14ac:dyDescent="0.2">
      <c r="F920" s="310"/>
    </row>
    <row r="921" spans="6:6" x14ac:dyDescent="0.2">
      <c r="F921" s="310"/>
    </row>
    <row r="922" spans="6:6" x14ac:dyDescent="0.2">
      <c r="F922" s="310"/>
    </row>
    <row r="923" spans="6:6" x14ac:dyDescent="0.2">
      <c r="F923" s="310"/>
    </row>
    <row r="924" spans="6:6" x14ac:dyDescent="0.2">
      <c r="F924" s="310"/>
    </row>
    <row r="925" spans="6:6" x14ac:dyDescent="0.2">
      <c r="F925" s="310"/>
    </row>
    <row r="926" spans="6:6" x14ac:dyDescent="0.2">
      <c r="F926" s="310"/>
    </row>
    <row r="927" spans="6:6" x14ac:dyDescent="0.2">
      <c r="F927" s="310"/>
    </row>
    <row r="928" spans="6:6" x14ac:dyDescent="0.2">
      <c r="F928" s="310"/>
    </row>
    <row r="929" spans="6:6" x14ac:dyDescent="0.2">
      <c r="F929" s="310"/>
    </row>
    <row r="930" spans="6:6" x14ac:dyDescent="0.2">
      <c r="F930" s="310"/>
    </row>
    <row r="931" spans="6:6" x14ac:dyDescent="0.2">
      <c r="F931" s="310"/>
    </row>
    <row r="932" spans="6:6" x14ac:dyDescent="0.2">
      <c r="F932" s="310"/>
    </row>
    <row r="933" spans="6:6" x14ac:dyDescent="0.2">
      <c r="F933" s="310"/>
    </row>
    <row r="934" spans="6:6" x14ac:dyDescent="0.2">
      <c r="F934" s="310"/>
    </row>
    <row r="935" spans="6:6" x14ac:dyDescent="0.2">
      <c r="F935" s="310"/>
    </row>
    <row r="936" spans="6:6" x14ac:dyDescent="0.2">
      <c r="F936" s="310"/>
    </row>
    <row r="937" spans="6:6" x14ac:dyDescent="0.2">
      <c r="F937" s="310"/>
    </row>
    <row r="938" spans="6:6" x14ac:dyDescent="0.2">
      <c r="F938" s="310"/>
    </row>
    <row r="939" spans="6:6" x14ac:dyDescent="0.2">
      <c r="F939" s="310"/>
    </row>
    <row r="940" spans="6:6" x14ac:dyDescent="0.2">
      <c r="F940" s="310"/>
    </row>
    <row r="941" spans="6:6" x14ac:dyDescent="0.2">
      <c r="F941" s="310"/>
    </row>
    <row r="942" spans="6:6" x14ac:dyDescent="0.2">
      <c r="F942" s="310"/>
    </row>
    <row r="943" spans="6:6" x14ac:dyDescent="0.2">
      <c r="F943" s="310"/>
    </row>
    <row r="944" spans="6:6" x14ac:dyDescent="0.2">
      <c r="F944" s="310"/>
    </row>
    <row r="945" spans="6:6" x14ac:dyDescent="0.2">
      <c r="F945" s="310"/>
    </row>
    <row r="946" spans="6:6" x14ac:dyDescent="0.2">
      <c r="F946" s="310"/>
    </row>
    <row r="947" spans="6:6" x14ac:dyDescent="0.2">
      <c r="F947" s="310"/>
    </row>
    <row r="948" spans="6:6" x14ac:dyDescent="0.2">
      <c r="F948" s="310"/>
    </row>
    <row r="949" spans="6:6" x14ac:dyDescent="0.2">
      <c r="F949" s="310"/>
    </row>
    <row r="950" spans="6:6" x14ac:dyDescent="0.2">
      <c r="F950" s="310"/>
    </row>
    <row r="951" spans="6:6" x14ac:dyDescent="0.2">
      <c r="F951" s="310"/>
    </row>
    <row r="952" spans="6:6" x14ac:dyDescent="0.2">
      <c r="F952" s="310"/>
    </row>
    <row r="953" spans="6:6" x14ac:dyDescent="0.2">
      <c r="F953" s="310"/>
    </row>
    <row r="954" spans="6:6" x14ac:dyDescent="0.2">
      <c r="F954" s="310"/>
    </row>
    <row r="955" spans="6:6" x14ac:dyDescent="0.2">
      <c r="F955" s="310"/>
    </row>
    <row r="956" spans="6:6" x14ac:dyDescent="0.2">
      <c r="F956" s="310"/>
    </row>
    <row r="957" spans="6:6" x14ac:dyDescent="0.2">
      <c r="F957" s="310"/>
    </row>
    <row r="958" spans="6:6" x14ac:dyDescent="0.2">
      <c r="F958" s="310"/>
    </row>
    <row r="959" spans="6:6" x14ac:dyDescent="0.2">
      <c r="F959" s="310"/>
    </row>
    <row r="960" spans="6:6" x14ac:dyDescent="0.2">
      <c r="F960" s="310"/>
    </row>
    <row r="961" spans="6:6" x14ac:dyDescent="0.2">
      <c r="F961" s="310"/>
    </row>
    <row r="962" spans="6:6" x14ac:dyDescent="0.2">
      <c r="F962" s="310"/>
    </row>
    <row r="963" spans="6:6" x14ac:dyDescent="0.2">
      <c r="F963" s="310"/>
    </row>
    <row r="964" spans="6:6" x14ac:dyDescent="0.2">
      <c r="F964" s="310"/>
    </row>
    <row r="965" spans="6:6" x14ac:dyDescent="0.2">
      <c r="F965" s="310"/>
    </row>
    <row r="966" spans="6:6" x14ac:dyDescent="0.2">
      <c r="F966" s="310"/>
    </row>
    <row r="967" spans="6:6" x14ac:dyDescent="0.2">
      <c r="F967" s="310"/>
    </row>
    <row r="968" spans="6:6" x14ac:dyDescent="0.2">
      <c r="F968" s="310"/>
    </row>
    <row r="969" spans="6:6" x14ac:dyDescent="0.2">
      <c r="F969" s="310"/>
    </row>
    <row r="970" spans="6:6" x14ac:dyDescent="0.2">
      <c r="F970" s="310"/>
    </row>
    <row r="971" spans="6:6" x14ac:dyDescent="0.2">
      <c r="F971" s="310"/>
    </row>
    <row r="972" spans="6:6" x14ac:dyDescent="0.2">
      <c r="F972" s="310"/>
    </row>
    <row r="973" spans="6:6" x14ac:dyDescent="0.2">
      <c r="F973" s="310"/>
    </row>
    <row r="974" spans="6:6" x14ac:dyDescent="0.2">
      <c r="F974" s="310"/>
    </row>
    <row r="975" spans="6:6" x14ac:dyDescent="0.2">
      <c r="F975" s="310"/>
    </row>
    <row r="976" spans="6:6" x14ac:dyDescent="0.2">
      <c r="F976" s="310"/>
    </row>
    <row r="977" spans="6:6" x14ac:dyDescent="0.2">
      <c r="F977" s="310"/>
    </row>
    <row r="978" spans="6:6" x14ac:dyDescent="0.2">
      <c r="F978" s="310"/>
    </row>
    <row r="979" spans="6:6" x14ac:dyDescent="0.2">
      <c r="F979" s="310"/>
    </row>
    <row r="980" spans="6:6" x14ac:dyDescent="0.2">
      <c r="F980" s="310"/>
    </row>
    <row r="981" spans="6:6" x14ac:dyDescent="0.2">
      <c r="F981" s="310"/>
    </row>
    <row r="982" spans="6:6" x14ac:dyDescent="0.2">
      <c r="F982" s="310"/>
    </row>
    <row r="983" spans="6:6" x14ac:dyDescent="0.2">
      <c r="F983" s="310"/>
    </row>
    <row r="984" spans="6:6" x14ac:dyDescent="0.2">
      <c r="F984" s="310"/>
    </row>
    <row r="985" spans="6:6" x14ac:dyDescent="0.2">
      <c r="F985" s="310"/>
    </row>
    <row r="986" spans="6:6" x14ac:dyDescent="0.2">
      <c r="F986" s="310"/>
    </row>
    <row r="987" spans="6:6" x14ac:dyDescent="0.2">
      <c r="F987" s="310"/>
    </row>
    <row r="988" spans="6:6" x14ac:dyDescent="0.2">
      <c r="F988" s="310"/>
    </row>
    <row r="989" spans="6:6" x14ac:dyDescent="0.2">
      <c r="F989" s="310"/>
    </row>
    <row r="990" spans="6:6" x14ac:dyDescent="0.2">
      <c r="F990" s="310"/>
    </row>
    <row r="991" spans="6:6" x14ac:dyDescent="0.2">
      <c r="F991" s="310"/>
    </row>
    <row r="992" spans="6:6" x14ac:dyDescent="0.2">
      <c r="F992" s="310"/>
    </row>
    <row r="993" spans="6:6" x14ac:dyDescent="0.2">
      <c r="F993" s="310"/>
    </row>
    <row r="994" spans="6:6" x14ac:dyDescent="0.2">
      <c r="F994" s="310"/>
    </row>
    <row r="995" spans="6:6" x14ac:dyDescent="0.2">
      <c r="F995" s="310"/>
    </row>
    <row r="996" spans="6:6" x14ac:dyDescent="0.2">
      <c r="F996" s="310"/>
    </row>
    <row r="997" spans="6:6" x14ac:dyDescent="0.2">
      <c r="F997" s="310"/>
    </row>
    <row r="998" spans="6:6" x14ac:dyDescent="0.2">
      <c r="F998" s="310"/>
    </row>
    <row r="999" spans="6:6" x14ac:dyDescent="0.2">
      <c r="F999" s="310"/>
    </row>
    <row r="1000" spans="6:6" x14ac:dyDescent="0.2">
      <c r="F1000" s="310"/>
    </row>
    <row r="1001" spans="6:6" x14ac:dyDescent="0.2">
      <c r="F1001" s="310"/>
    </row>
    <row r="1002" spans="6:6" x14ac:dyDescent="0.2">
      <c r="F1002" s="310"/>
    </row>
    <row r="1003" spans="6:6" x14ac:dyDescent="0.2">
      <c r="F1003" s="310"/>
    </row>
    <row r="1004" spans="6:6" x14ac:dyDescent="0.2">
      <c r="F1004" s="310"/>
    </row>
    <row r="1005" spans="6:6" x14ac:dyDescent="0.2">
      <c r="F1005" s="310"/>
    </row>
    <row r="1006" spans="6:6" x14ac:dyDescent="0.2">
      <c r="F1006" s="310"/>
    </row>
    <row r="1007" spans="6:6" x14ac:dyDescent="0.2">
      <c r="F1007" s="310"/>
    </row>
    <row r="1008" spans="6:6" x14ac:dyDescent="0.2">
      <c r="F1008" s="310"/>
    </row>
    <row r="1009" spans="6:6" x14ac:dyDescent="0.2">
      <c r="F1009" s="310"/>
    </row>
    <row r="1010" spans="6:6" x14ac:dyDescent="0.2">
      <c r="F1010" s="310"/>
    </row>
    <row r="1011" spans="6:6" x14ac:dyDescent="0.2">
      <c r="F1011" s="310"/>
    </row>
    <row r="1012" spans="6:6" x14ac:dyDescent="0.2">
      <c r="F1012" s="310"/>
    </row>
    <row r="1013" spans="6:6" x14ac:dyDescent="0.2">
      <c r="F1013" s="310"/>
    </row>
    <row r="1014" spans="6:6" x14ac:dyDescent="0.2">
      <c r="F1014" s="310"/>
    </row>
    <row r="1015" spans="6:6" x14ac:dyDescent="0.2">
      <c r="F1015" s="310"/>
    </row>
    <row r="1016" spans="6:6" x14ac:dyDescent="0.2">
      <c r="F1016" s="310"/>
    </row>
    <row r="1017" spans="6:6" x14ac:dyDescent="0.2">
      <c r="F1017" s="310"/>
    </row>
    <row r="1018" spans="6:6" x14ac:dyDescent="0.2">
      <c r="F1018" s="310"/>
    </row>
    <row r="1019" spans="6:6" x14ac:dyDescent="0.2">
      <c r="F1019" s="310"/>
    </row>
    <row r="1020" spans="6:6" x14ac:dyDescent="0.2">
      <c r="F1020" s="310"/>
    </row>
    <row r="1021" spans="6:6" x14ac:dyDescent="0.2">
      <c r="F1021" s="310"/>
    </row>
    <row r="1022" spans="6:6" x14ac:dyDescent="0.2">
      <c r="F1022" s="310"/>
    </row>
    <row r="1023" spans="6:6" x14ac:dyDescent="0.2">
      <c r="F1023" s="310"/>
    </row>
    <row r="1024" spans="6:6" x14ac:dyDescent="0.2">
      <c r="F1024" s="310"/>
    </row>
    <row r="1025" spans="6:6" x14ac:dyDescent="0.2">
      <c r="F1025" s="310"/>
    </row>
    <row r="1026" spans="6:6" x14ac:dyDescent="0.2">
      <c r="F1026" s="310"/>
    </row>
    <row r="1027" spans="6:6" x14ac:dyDescent="0.2">
      <c r="F1027" s="310"/>
    </row>
    <row r="1028" spans="6:6" x14ac:dyDescent="0.2">
      <c r="F1028" s="310"/>
    </row>
    <row r="1029" spans="6:6" x14ac:dyDescent="0.2">
      <c r="F1029" s="310"/>
    </row>
    <row r="1030" spans="6:6" x14ac:dyDescent="0.2">
      <c r="F1030" s="310"/>
    </row>
    <row r="1031" spans="6:6" x14ac:dyDescent="0.2">
      <c r="F1031" s="310"/>
    </row>
    <row r="1032" spans="6:6" x14ac:dyDescent="0.2">
      <c r="F1032" s="310"/>
    </row>
    <row r="1033" spans="6:6" x14ac:dyDescent="0.2">
      <c r="F1033" s="310"/>
    </row>
    <row r="1034" spans="6:6" x14ac:dyDescent="0.2">
      <c r="F1034" s="310"/>
    </row>
    <row r="1035" spans="6:6" x14ac:dyDescent="0.2">
      <c r="F1035" s="310"/>
    </row>
    <row r="1036" spans="6:6" x14ac:dyDescent="0.2">
      <c r="F1036" s="310"/>
    </row>
    <row r="1037" spans="6:6" x14ac:dyDescent="0.2">
      <c r="F1037" s="310"/>
    </row>
    <row r="1038" spans="6:6" x14ac:dyDescent="0.2">
      <c r="F1038" s="310"/>
    </row>
    <row r="1039" spans="6:6" x14ac:dyDescent="0.2">
      <c r="F1039" s="310"/>
    </row>
    <row r="1040" spans="6:6" x14ac:dyDescent="0.2">
      <c r="F1040" s="310"/>
    </row>
    <row r="1041" spans="6:6" x14ac:dyDescent="0.2">
      <c r="F1041" s="310"/>
    </row>
    <row r="1042" spans="6:6" x14ac:dyDescent="0.2">
      <c r="F1042" s="310"/>
    </row>
    <row r="1043" spans="6:6" x14ac:dyDescent="0.2">
      <c r="F1043" s="310"/>
    </row>
    <row r="1044" spans="6:6" x14ac:dyDescent="0.2">
      <c r="F1044" s="310"/>
    </row>
    <row r="1045" spans="6:6" x14ac:dyDescent="0.2">
      <c r="F1045" s="310"/>
    </row>
    <row r="1046" spans="6:6" x14ac:dyDescent="0.2">
      <c r="F1046" s="310"/>
    </row>
    <row r="1047" spans="6:6" x14ac:dyDescent="0.2">
      <c r="F1047" s="310"/>
    </row>
    <row r="1048" spans="6:6" x14ac:dyDescent="0.2">
      <c r="F1048" s="310"/>
    </row>
    <row r="1049" spans="6:6" x14ac:dyDescent="0.2">
      <c r="F1049" s="310"/>
    </row>
    <row r="1050" spans="6:6" x14ac:dyDescent="0.2">
      <c r="F1050" s="310"/>
    </row>
    <row r="1051" spans="6:6" x14ac:dyDescent="0.2">
      <c r="F1051" s="310"/>
    </row>
    <row r="1052" spans="6:6" x14ac:dyDescent="0.2">
      <c r="F1052" s="310"/>
    </row>
    <row r="1053" spans="6:6" x14ac:dyDescent="0.2">
      <c r="F1053" s="310"/>
    </row>
    <row r="1054" spans="6:6" x14ac:dyDescent="0.2">
      <c r="F1054" s="310"/>
    </row>
    <row r="1055" spans="6:6" x14ac:dyDescent="0.2">
      <c r="F1055" s="310"/>
    </row>
    <row r="1056" spans="6:6" x14ac:dyDescent="0.2">
      <c r="F1056" s="310"/>
    </row>
    <row r="1057" spans="6:6" x14ac:dyDescent="0.2">
      <c r="F1057" s="310"/>
    </row>
    <row r="1058" spans="6:6" x14ac:dyDescent="0.2">
      <c r="F1058" s="310"/>
    </row>
    <row r="1059" spans="6:6" x14ac:dyDescent="0.2">
      <c r="F1059" s="310"/>
    </row>
    <row r="1060" spans="6:6" x14ac:dyDescent="0.2">
      <c r="F1060" s="310"/>
    </row>
    <row r="1061" spans="6:6" x14ac:dyDescent="0.2">
      <c r="F1061" s="310"/>
    </row>
    <row r="1062" spans="6:6" x14ac:dyDescent="0.2">
      <c r="F1062" s="310"/>
    </row>
    <row r="1063" spans="6:6" x14ac:dyDescent="0.2">
      <c r="F1063" s="310"/>
    </row>
    <row r="1064" spans="6:6" x14ac:dyDescent="0.2">
      <c r="F1064" s="310"/>
    </row>
    <row r="1065" spans="6:6" x14ac:dyDescent="0.2">
      <c r="F1065" s="310"/>
    </row>
    <row r="1066" spans="6:6" x14ac:dyDescent="0.2">
      <c r="F1066" s="310"/>
    </row>
    <row r="1067" spans="6:6" x14ac:dyDescent="0.2">
      <c r="F1067" s="310"/>
    </row>
    <row r="1068" spans="6:6" x14ac:dyDescent="0.2">
      <c r="F1068" s="310"/>
    </row>
    <row r="1069" spans="6:6" x14ac:dyDescent="0.2">
      <c r="F1069" s="310"/>
    </row>
    <row r="1070" spans="6:6" x14ac:dyDescent="0.2">
      <c r="F1070" s="310"/>
    </row>
    <row r="1071" spans="6:6" x14ac:dyDescent="0.2">
      <c r="F1071" s="310"/>
    </row>
    <row r="1072" spans="6:6" x14ac:dyDescent="0.2">
      <c r="F1072" s="310"/>
    </row>
    <row r="1073" spans="6:6" x14ac:dyDescent="0.2">
      <c r="F1073" s="310"/>
    </row>
    <row r="1074" spans="6:6" x14ac:dyDescent="0.2">
      <c r="F1074" s="310"/>
    </row>
    <row r="1075" spans="6:6" x14ac:dyDescent="0.2">
      <c r="F1075" s="310"/>
    </row>
    <row r="1076" spans="6:6" x14ac:dyDescent="0.2">
      <c r="F1076" s="310"/>
    </row>
    <row r="1077" spans="6:6" x14ac:dyDescent="0.2">
      <c r="F1077" s="310"/>
    </row>
    <row r="1078" spans="6:6" x14ac:dyDescent="0.2">
      <c r="F1078" s="310"/>
    </row>
    <row r="1079" spans="6:6" x14ac:dyDescent="0.2">
      <c r="F1079" s="310"/>
    </row>
    <row r="1080" spans="6:6" x14ac:dyDescent="0.2">
      <c r="F1080" s="310"/>
    </row>
    <row r="1081" spans="6:6" x14ac:dyDescent="0.2">
      <c r="F1081" s="310"/>
    </row>
    <row r="1082" spans="6:6" x14ac:dyDescent="0.2">
      <c r="F1082" s="310"/>
    </row>
    <row r="1083" spans="6:6" x14ac:dyDescent="0.2">
      <c r="F1083" s="310"/>
    </row>
    <row r="1084" spans="6:6" x14ac:dyDescent="0.2">
      <c r="F1084" s="310"/>
    </row>
    <row r="1085" spans="6:6" x14ac:dyDescent="0.2">
      <c r="F1085" s="310"/>
    </row>
    <row r="1086" spans="6:6" x14ac:dyDescent="0.2">
      <c r="F1086" s="310"/>
    </row>
    <row r="1087" spans="6:6" x14ac:dyDescent="0.2">
      <c r="F1087" s="310"/>
    </row>
    <row r="1088" spans="6:6" x14ac:dyDescent="0.2">
      <c r="F1088" s="310"/>
    </row>
    <row r="1089" spans="6:6" x14ac:dyDescent="0.2">
      <c r="F1089" s="310"/>
    </row>
    <row r="1090" spans="6:6" x14ac:dyDescent="0.2">
      <c r="F1090" s="310"/>
    </row>
    <row r="1091" spans="6:6" x14ac:dyDescent="0.2">
      <c r="F1091" s="310"/>
    </row>
    <row r="1092" spans="6:6" x14ac:dyDescent="0.2">
      <c r="F1092" s="310"/>
    </row>
    <row r="1093" spans="6:6" x14ac:dyDescent="0.2">
      <c r="F1093" s="310"/>
    </row>
    <row r="1094" spans="6:6" x14ac:dyDescent="0.2">
      <c r="F1094" s="310"/>
    </row>
    <row r="1095" spans="6:6" x14ac:dyDescent="0.2">
      <c r="F1095" s="310"/>
    </row>
    <row r="1096" spans="6:6" x14ac:dyDescent="0.2">
      <c r="F1096" s="310"/>
    </row>
    <row r="1097" spans="6:6" x14ac:dyDescent="0.2">
      <c r="F1097" s="310"/>
    </row>
    <row r="1098" spans="6:6" x14ac:dyDescent="0.2">
      <c r="F1098" s="310"/>
    </row>
    <row r="1099" spans="6:6" x14ac:dyDescent="0.2">
      <c r="F1099" s="310"/>
    </row>
    <row r="1100" spans="6:6" x14ac:dyDescent="0.2">
      <c r="F1100" s="310"/>
    </row>
    <row r="1101" spans="6:6" x14ac:dyDescent="0.2">
      <c r="F1101" s="310"/>
    </row>
    <row r="1102" spans="6:6" x14ac:dyDescent="0.2">
      <c r="F1102" s="310"/>
    </row>
    <row r="1103" spans="6:6" x14ac:dyDescent="0.2">
      <c r="F1103" s="310"/>
    </row>
    <row r="1104" spans="6:6" x14ac:dyDescent="0.2">
      <c r="F1104" s="310"/>
    </row>
    <row r="1105" spans="6:6" x14ac:dyDescent="0.2">
      <c r="F1105" s="310"/>
    </row>
    <row r="1106" spans="6:6" x14ac:dyDescent="0.2">
      <c r="F1106" s="310"/>
    </row>
    <row r="1107" spans="6:6" x14ac:dyDescent="0.2">
      <c r="F1107" s="310"/>
    </row>
    <row r="1108" spans="6:6" x14ac:dyDescent="0.2">
      <c r="F1108" s="310"/>
    </row>
    <row r="1109" spans="6:6" x14ac:dyDescent="0.2">
      <c r="F1109" s="310"/>
    </row>
    <row r="1110" spans="6:6" x14ac:dyDescent="0.2">
      <c r="F1110" s="310"/>
    </row>
    <row r="1111" spans="6:6" x14ac:dyDescent="0.2">
      <c r="F1111" s="310"/>
    </row>
    <row r="1112" spans="6:6" x14ac:dyDescent="0.2">
      <c r="F1112" s="310"/>
    </row>
    <row r="1113" spans="6:6" x14ac:dyDescent="0.2">
      <c r="F1113" s="310"/>
    </row>
    <row r="1114" spans="6:6" x14ac:dyDescent="0.2">
      <c r="F1114" s="310"/>
    </row>
    <row r="1115" spans="6:6" x14ac:dyDescent="0.2">
      <c r="F1115" s="310"/>
    </row>
    <row r="1116" spans="6:6" x14ac:dyDescent="0.2">
      <c r="F1116" s="310"/>
    </row>
    <row r="1117" spans="6:6" x14ac:dyDescent="0.2">
      <c r="F1117" s="310"/>
    </row>
    <row r="1118" spans="6:6" x14ac:dyDescent="0.2">
      <c r="F1118" s="310"/>
    </row>
    <row r="1119" spans="6:6" x14ac:dyDescent="0.2">
      <c r="F1119" s="310"/>
    </row>
    <row r="1120" spans="6:6" x14ac:dyDescent="0.2">
      <c r="F1120" s="310"/>
    </row>
    <row r="1121" spans="6:6" x14ac:dyDescent="0.2">
      <c r="F1121" s="310"/>
    </row>
    <row r="1122" spans="6:6" x14ac:dyDescent="0.2">
      <c r="F1122" s="310"/>
    </row>
    <row r="1123" spans="6:6" x14ac:dyDescent="0.2">
      <c r="F1123" s="310"/>
    </row>
    <row r="1124" spans="6:6" x14ac:dyDescent="0.2">
      <c r="F1124" s="310"/>
    </row>
    <row r="1125" spans="6:6" x14ac:dyDescent="0.2">
      <c r="F1125" s="310"/>
    </row>
    <row r="1126" spans="6:6" x14ac:dyDescent="0.2">
      <c r="F1126" s="310"/>
    </row>
    <row r="1127" spans="6:6" x14ac:dyDescent="0.2">
      <c r="F1127" s="310"/>
    </row>
    <row r="1128" spans="6:6" x14ac:dyDescent="0.2">
      <c r="F1128" s="310"/>
    </row>
    <row r="1129" spans="6:6" x14ac:dyDescent="0.2">
      <c r="F1129" s="310"/>
    </row>
    <row r="1130" spans="6:6" x14ac:dyDescent="0.2">
      <c r="F1130" s="310"/>
    </row>
    <row r="1131" spans="6:6" x14ac:dyDescent="0.2">
      <c r="F1131" s="310"/>
    </row>
    <row r="1132" spans="6:6" x14ac:dyDescent="0.2">
      <c r="F1132" s="310"/>
    </row>
    <row r="1133" spans="6:6" x14ac:dyDescent="0.2">
      <c r="F1133" s="310"/>
    </row>
    <row r="1134" spans="6:6" x14ac:dyDescent="0.2">
      <c r="F1134" s="310"/>
    </row>
    <row r="1135" spans="6:6" x14ac:dyDescent="0.2">
      <c r="F1135" s="310"/>
    </row>
    <row r="1136" spans="6:6" x14ac:dyDescent="0.2">
      <c r="F1136" s="310"/>
    </row>
    <row r="1137" spans="6:6" x14ac:dyDescent="0.2">
      <c r="F1137" s="310"/>
    </row>
    <row r="1138" spans="6:6" x14ac:dyDescent="0.2">
      <c r="F1138" s="310"/>
    </row>
    <row r="1139" spans="6:6" x14ac:dyDescent="0.2">
      <c r="F1139" s="310"/>
    </row>
    <row r="1140" spans="6:6" x14ac:dyDescent="0.2">
      <c r="F1140" s="310"/>
    </row>
    <row r="1141" spans="6:6" x14ac:dyDescent="0.2">
      <c r="F1141" s="310"/>
    </row>
    <row r="1142" spans="6:6" x14ac:dyDescent="0.2">
      <c r="F1142" s="310"/>
    </row>
    <row r="1143" spans="6:6" x14ac:dyDescent="0.2">
      <c r="F1143" s="310"/>
    </row>
    <row r="1144" spans="6:6" x14ac:dyDescent="0.2">
      <c r="F1144" s="310"/>
    </row>
    <row r="1145" spans="6:6" x14ac:dyDescent="0.2">
      <c r="F1145" s="310"/>
    </row>
    <row r="1146" spans="6:6" x14ac:dyDescent="0.2">
      <c r="F1146" s="310"/>
    </row>
    <row r="1147" spans="6:6" x14ac:dyDescent="0.2">
      <c r="F1147" s="310"/>
    </row>
    <row r="1148" spans="6:6" x14ac:dyDescent="0.2">
      <c r="F1148" s="310"/>
    </row>
  </sheetData>
  <sheetProtection algorithmName="SHA-512" hashValue="kqmS/opPKPRSDd/KRiIY7M7s4TAbbKae8OkBz4cT7PXE5aWpPfz1CoecGx2wH8Ym9K0urglerOVNRV5lmm3MbA==" saltValue="PZ6LCYr65cWYHMAl1uTXyA==" spinCount="100000" sheet="1" objects="1" scenarios="1" selectLockedCells="1"/>
  <mergeCells count="3">
    <mergeCell ref="A1:A2"/>
    <mergeCell ref="B1:B2"/>
    <mergeCell ref="B37:C37"/>
  </mergeCells>
  <printOptions gridLines="1"/>
  <pageMargins left="0.31" right="0.75" top="1" bottom="1" header="0.5" footer="0.5"/>
  <pageSetup paperSize="5" orientation="landscape" r:id="rId1"/>
  <headerFooter alignWithMargins="0">
    <oddFooter>&amp;L&amp;D &amp;T&amp;RS:\Cases\SIMA\NQ-000\Working Files\Research\StatisticsBi\ReportContentFiles\MktCharBi.xlsx   &amp;A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14</vt:i4>
      </vt:variant>
    </vt:vector>
  </HeadingPairs>
  <TitlesOfParts>
    <vt:vector size="23" baseType="lpstr">
      <vt:lpstr>Variables</vt:lpstr>
      <vt:lpstr>Intro</vt:lpstr>
      <vt:lpstr>Info</vt:lpstr>
      <vt:lpstr>Public</vt:lpstr>
      <vt:lpstr>AddPub</vt:lpstr>
      <vt:lpstr>Pro</vt:lpstr>
      <vt:lpstr>AddPro</vt:lpstr>
      <vt:lpstr>Confirm</vt:lpstr>
      <vt:lpstr>DB</vt:lpstr>
      <vt:lpstr>AddPro!Print_Area</vt:lpstr>
      <vt:lpstr>AddPub!Print_Area</vt:lpstr>
      <vt:lpstr>Confirm!Print_Area</vt:lpstr>
      <vt:lpstr>Info!Print_Area</vt:lpstr>
      <vt:lpstr>Intro!Print_Area</vt:lpstr>
      <vt:lpstr>Pro!Print_Area</vt:lpstr>
      <vt:lpstr>Public!Print_Area</vt:lpstr>
      <vt:lpstr>AddPro!Print_Titles</vt:lpstr>
      <vt:lpstr>AddPub!Print_Titles</vt:lpstr>
      <vt:lpstr>Confirm!Print_Titles</vt:lpstr>
      <vt:lpstr>Info!Print_Titles</vt:lpstr>
      <vt:lpstr>Intro!Print_Titles</vt:lpstr>
      <vt:lpstr>Pro!Print_Titles</vt:lpstr>
      <vt:lpstr>Public!Print_Titles</vt:lpstr>
    </vt:vector>
  </TitlesOfParts>
  <Company>CITT-TCCE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Suwalski</dc:creator>
  <cp:lastModifiedBy>Thivierge, François</cp:lastModifiedBy>
  <cp:lastPrinted>2024-07-29T18:59:40Z</cp:lastPrinted>
  <dcterms:created xsi:type="dcterms:W3CDTF">2013-02-14T16:37:31Z</dcterms:created>
  <dcterms:modified xsi:type="dcterms:W3CDTF">2026-09-17T13:03:27Z</dcterms:modified>
</cp:coreProperties>
</file>