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RR-2026-002\Working Files\Research\Questionnaires\Final for website\"/>
    </mc:Choice>
  </mc:AlternateContent>
  <xr:revisionPtr revIDLastSave="0" documentId="13_ncr:1_{A23E96A9-57DF-4C0A-8396-F165E7EBF072}" xr6:coauthVersionLast="47" xr6:coauthVersionMax="47" xr10:uidLastSave="{00000000-0000-0000-0000-000000000000}"/>
  <workbookProtection workbookAlgorithmName="SHA-512" workbookHashValue="tEDLwfn90UuAvMUVfZ9GnEtXOHuIoNOV30F89KTu09KvFeZwWaOp6iO31Qw3f/oW6y9R6BN3sNjMj35fIM6Uyw==" workbookSaltValue="MrNqOS+tS9XpflLl9FZMeA==" workbookSpinCount="100000" lockStructure="1"/>
  <bookViews>
    <workbookView xWindow="-28920" yWindow="-120" windowWidth="29040" windowHeight="15720" tabRatio="867" firstSheet="1" activeTab="1" xr2:uid="{28C13B86-152E-4458-AD7D-0C762FA22288}"/>
  </bookViews>
  <sheets>
    <sheet name="Variables" sheetId="24" state="hidden" r:id="rId1"/>
    <sheet name="Intro" sheetId="25" r:id="rId2"/>
    <sheet name="Info" sheetId="26" r:id="rId3"/>
    <sheet name="Public" sheetId="27" r:id="rId4"/>
    <sheet name="AddPub" sheetId="28" r:id="rId5"/>
    <sheet name="Pro 1" sheetId="29" r:id="rId6"/>
    <sheet name="Pro 2" sheetId="30" r:id="rId7"/>
    <sheet name="AddPro" sheetId="33" r:id="rId8"/>
    <sheet name="Confirm" sheetId="34" r:id="rId9"/>
    <sheet name="DBFirm" sheetId="35" state="hidden" r:id="rId10"/>
    <sheet name="DB" sheetId="36" state="hidden" r:id="rId11"/>
  </sheets>
  <definedNames>
    <definedName name="assofirm">#REF!</definedName>
    <definedName name="cogm">#REF!</definedName>
    <definedName name="cogs">#REF!</definedName>
    <definedName name="demp">#REF!</definedName>
    <definedName name="fexp">#REF!</definedName>
    <definedName name="gsa">#REF!</definedName>
    <definedName name="iemp">#REF!</definedName>
    <definedName name="ndsv">#REF!</definedName>
    <definedName name="nsv">#REF!</definedName>
    <definedName name="POR">#REF!</definedName>
    <definedName name="ppc">#REF!</definedName>
    <definedName name="_xlnm.Print_Area" localSheetId="7">AddPro!$B$1:$L$62</definedName>
    <definedName name="_xlnm.Print_Area" localSheetId="4">AddPub!$B$1:$L$62</definedName>
    <definedName name="_xlnm.Print_Area" localSheetId="8">Confirm!$B$1:$L$41</definedName>
    <definedName name="_xlnm.Print_Area" localSheetId="2">Info!$B$1:$L$42</definedName>
    <definedName name="_xlnm.Print_Area" localSheetId="1">Intro!$B$1:$L$126</definedName>
    <definedName name="_xlnm.Print_Area" localSheetId="5">'Pro 1'!$B$1:$L$106</definedName>
    <definedName name="_xlnm.Print_Area" localSheetId="6">'Pro 2'!$B$1:$L$166</definedName>
    <definedName name="_xlnm.Print_Area" localSheetId="3">Public!$B$1:$L$255</definedName>
    <definedName name="_xlnm.Print_Titles" localSheetId="7">AddPro!$1:$7</definedName>
    <definedName name="_xlnm.Print_Titles" localSheetId="4">AddPub!$1:$7</definedName>
    <definedName name="_xlnm.Print_Titles" localSheetId="8">Confirm!$1:$7</definedName>
    <definedName name="_xlnm.Print_Titles" localSheetId="2">Info!$1:$7</definedName>
    <definedName name="_xlnm.Print_Titles" localSheetId="1">Intro!$1:$7</definedName>
    <definedName name="_xlnm.Print_Titles" localSheetId="5">'Pro 1'!$1:$7</definedName>
    <definedName name="_xlnm.Print_Titles" localSheetId="6">'Pro 2'!$1:$7</definedName>
    <definedName name="_xlnm.Print_Titles" localSheetId="3">Public!$1:$7</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35" l="1"/>
  <c r="L9" i="35"/>
  <c r="K9" i="35"/>
  <c r="J9" i="35"/>
  <c r="M8" i="35"/>
  <c r="L8" i="35"/>
  <c r="K8" i="35"/>
  <c r="J8" i="35"/>
  <c r="M7" i="35"/>
  <c r="L7" i="35"/>
  <c r="K7" i="35"/>
  <c r="J7" i="35"/>
  <c r="M6" i="35"/>
  <c r="L6" i="35"/>
  <c r="K6" i="35"/>
  <c r="J6" i="35"/>
  <c r="M5" i="35"/>
  <c r="L5" i="35"/>
  <c r="K5" i="35"/>
  <c r="J5" i="35"/>
  <c r="I9" i="35"/>
  <c r="I8" i="35"/>
  <c r="I7" i="35"/>
  <c r="I6" i="35"/>
  <c r="I5" i="35"/>
  <c r="F9" i="35"/>
  <c r="I25" i="36"/>
  <c r="H25" i="36"/>
  <c r="G25" i="36"/>
  <c r="F25" i="36"/>
  <c r="I24" i="36"/>
  <c r="H24" i="36"/>
  <c r="G24" i="36"/>
  <c r="F24" i="36"/>
  <c r="I23" i="36"/>
  <c r="I26" i="36" s="1"/>
  <c r="H23" i="36"/>
  <c r="H26" i="36" s="1"/>
  <c r="G23" i="36"/>
  <c r="G26" i="36" s="1"/>
  <c r="F23" i="36"/>
  <c r="F26" i="36" s="1"/>
  <c r="I20" i="36"/>
  <c r="H20" i="36"/>
  <c r="G20" i="36"/>
  <c r="F20" i="36"/>
  <c r="I18" i="36"/>
  <c r="I13" i="36"/>
  <c r="H13" i="36"/>
  <c r="H18" i="36" s="1"/>
  <c r="G13" i="36"/>
  <c r="G18" i="36" s="1"/>
  <c r="F13" i="36"/>
  <c r="F18" i="36" s="1"/>
  <c r="I12" i="36"/>
  <c r="I17" i="36" s="1"/>
  <c r="H12" i="36"/>
  <c r="H17" i="36" s="1"/>
  <c r="G12" i="36"/>
  <c r="G17" i="36" s="1"/>
  <c r="F12" i="36"/>
  <c r="I11" i="36"/>
  <c r="I16" i="36" s="1"/>
  <c r="H11" i="36"/>
  <c r="H16" i="36" s="1"/>
  <c r="G11" i="36"/>
  <c r="G16" i="36" s="1"/>
  <c r="F11" i="36"/>
  <c r="F16" i="36" s="1"/>
  <c r="I8" i="36"/>
  <c r="H8" i="36"/>
  <c r="G8" i="36"/>
  <c r="F8" i="36"/>
  <c r="F17" i="36" s="1"/>
  <c r="E25" i="36"/>
  <c r="E24" i="36"/>
  <c r="E23" i="36"/>
  <c r="E20" i="36"/>
  <c r="E17" i="36"/>
  <c r="E16" i="36"/>
  <c r="E12" i="36"/>
  <c r="E11" i="36"/>
  <c r="E8" i="36"/>
  <c r="C4" i="36" l="1"/>
  <c r="K26" i="36"/>
  <c r="K25" i="36"/>
  <c r="K24" i="36"/>
  <c r="K23" i="36"/>
  <c r="E26" i="36"/>
  <c r="K22" i="36"/>
  <c r="K20" i="36"/>
  <c r="K18" i="36"/>
  <c r="D17" i="36"/>
  <c r="K17" i="36" s="1"/>
  <c r="C17" i="36"/>
  <c r="D16" i="36"/>
  <c r="K16" i="36" s="1"/>
  <c r="C16" i="36"/>
  <c r="K15" i="36"/>
  <c r="K13" i="36"/>
  <c r="K12" i="36"/>
  <c r="K11" i="36"/>
  <c r="E13" i="36"/>
  <c r="E18" i="36" s="1"/>
  <c r="K10" i="36"/>
  <c r="K8" i="36"/>
  <c r="A5" i="35"/>
  <c r="A6" i="35" s="1"/>
  <c r="A7" i="35" s="1"/>
  <c r="A8" i="35" s="1"/>
  <c r="A9" i="35" s="1"/>
  <c r="E39" i="34"/>
  <c r="P74" i="27"/>
  <c r="P8" i="27"/>
  <c r="H10" i="25" l="1"/>
  <c r="B10" i="25"/>
  <c r="B22" i="26"/>
  <c r="B89" i="25" l="1"/>
  <c r="B87" i="25"/>
  <c r="B85" i="25"/>
  <c r="B83" i="25"/>
  <c r="B81" i="25"/>
  <c r="B53" i="33"/>
  <c r="B43" i="33"/>
  <c r="B33" i="33"/>
  <c r="B23" i="33"/>
  <c r="B13" i="33"/>
  <c r="B23" i="28"/>
  <c r="B33" i="28"/>
  <c r="B43" i="28"/>
  <c r="B53" i="28"/>
  <c r="D12" i="33" l="1"/>
  <c r="C12" i="33"/>
  <c r="C12" i="28"/>
  <c r="O50" i="25"/>
  <c r="P50" i="25"/>
  <c r="P49" i="25"/>
  <c r="O49" i="25"/>
  <c r="J11" i="34"/>
  <c r="B51" i="30"/>
  <c r="B27" i="30"/>
  <c r="B26" i="30"/>
  <c r="B25" i="30"/>
  <c r="B24" i="30"/>
  <c r="B21" i="26"/>
  <c r="B6" i="26" l="1"/>
  <c r="P28" i="26" l="1"/>
  <c r="O28" i="26"/>
  <c r="D28" i="26"/>
  <c r="F35" i="34" l="1"/>
  <c r="G35" i="34"/>
  <c r="H35" i="34"/>
  <c r="I35" i="34"/>
  <c r="F36" i="34"/>
  <c r="G36" i="34"/>
  <c r="H36" i="34"/>
  <c r="I36" i="34"/>
  <c r="F37" i="34"/>
  <c r="G37" i="34"/>
  <c r="H37" i="34"/>
  <c r="I37" i="34"/>
  <c r="F38" i="34"/>
  <c r="G38" i="34"/>
  <c r="H38" i="34"/>
  <c r="I38" i="34"/>
  <c r="E38" i="34"/>
  <c r="E37" i="34"/>
  <c r="E36" i="34"/>
  <c r="E35" i="34"/>
  <c r="D12" i="28"/>
  <c r="P214" i="27"/>
  <c r="P47" i="25"/>
  <c r="B12" i="29"/>
  <c r="G73" i="30"/>
  <c r="P98" i="30" l="1"/>
  <c r="O98" i="30"/>
  <c r="B17" i="34"/>
  <c r="B6" i="25"/>
  <c r="E41" i="30" l="1"/>
  <c r="E47" i="30" s="1"/>
  <c r="E38" i="30"/>
  <c r="E44" i="30" l="1"/>
  <c r="O214" i="27" l="1"/>
  <c r="O47" i="25"/>
  <c r="O54" i="29"/>
  <c r="H21" i="29"/>
  <c r="I21" i="29"/>
  <c r="J21" i="29"/>
  <c r="K21" i="29"/>
  <c r="G21" i="29"/>
  <c r="D27" i="24"/>
  <c r="D26" i="24"/>
  <c r="K48" i="30" l="1"/>
  <c r="J48" i="30"/>
  <c r="I48" i="30"/>
  <c r="H48" i="30"/>
  <c r="G48" i="30"/>
  <c r="E48" i="30"/>
  <c r="E46" i="30"/>
  <c r="B46" i="30"/>
  <c r="B38" i="34" s="1"/>
  <c r="B8" i="33"/>
  <c r="B18" i="30"/>
  <c r="B2" i="29"/>
  <c r="B2" i="33" s="1"/>
  <c r="B226" i="27"/>
  <c r="B211" i="27"/>
  <c r="B12" i="27"/>
  <c r="B34" i="26"/>
  <c r="D39" i="26"/>
  <c r="B24" i="26"/>
  <c r="B19" i="26"/>
  <c r="B8" i="26"/>
  <c r="B4" i="26"/>
  <c r="B93" i="25"/>
  <c r="B111" i="25"/>
  <c r="B59" i="25"/>
  <c r="B53" i="25"/>
  <c r="B45" i="25"/>
  <c r="C33" i="25"/>
  <c r="B29" i="25"/>
  <c r="B5" i="25"/>
  <c r="C8" i="24"/>
  <c r="C6" i="24"/>
  <c r="B2" i="30" l="1"/>
  <c r="B12" i="34" l="1"/>
  <c r="O8" i="27" l="1"/>
  <c r="O74" i="27"/>
  <c r="P185" i="27"/>
  <c r="O185" i="27"/>
  <c r="B185" i="27" l="1"/>
  <c r="J124" i="25"/>
  <c r="E125" i="25"/>
  <c r="J125" i="25"/>
  <c r="P114" i="30"/>
  <c r="B199" i="27"/>
  <c r="E49" i="25" l="1"/>
  <c r="B49" i="25"/>
  <c r="E37" i="30"/>
  <c r="E39" i="30"/>
  <c r="E40" i="30"/>
  <c r="E42" i="30"/>
  <c r="E43" i="30"/>
  <c r="E45" i="30"/>
  <c r="E49" i="30"/>
  <c r="D35" i="26" l="1"/>
  <c r="B35" i="26"/>
  <c r="O114" i="30" l="1"/>
  <c r="K76" i="27"/>
  <c r="I76" i="27"/>
  <c r="G76" i="27"/>
  <c r="E76" i="27"/>
  <c r="C76" i="27"/>
  <c r="O28" i="27"/>
  <c r="H34" i="34" l="1"/>
  <c r="I34" i="34"/>
  <c r="K36" i="30"/>
  <c r="K73" i="30" s="1"/>
  <c r="J36" i="30"/>
  <c r="J73" i="30" s="1"/>
  <c r="K34" i="30"/>
  <c r="K71" i="30" s="1"/>
  <c r="J34" i="30"/>
  <c r="J92" i="30" s="1"/>
  <c r="J39" i="30"/>
  <c r="K39" i="30"/>
  <c r="J42" i="30"/>
  <c r="K42" i="30"/>
  <c r="J45" i="30"/>
  <c r="K45" i="30"/>
  <c r="K92" i="30" l="1"/>
  <c r="J74" i="30"/>
  <c r="K74" i="30"/>
  <c r="J71" i="30"/>
  <c r="K17" i="29"/>
  <c r="I32" i="34" s="1"/>
  <c r="J17" i="29"/>
  <c r="H32" i="34" s="1"/>
  <c r="J23" i="29"/>
  <c r="K23" i="29"/>
  <c r="J24" i="29"/>
  <c r="K24" i="29"/>
  <c r="P13" i="34" l="1"/>
  <c r="O13" i="34"/>
  <c r="O229" i="27" l="1"/>
  <c r="O56" i="30"/>
  <c r="P56" i="30"/>
  <c r="P54" i="29"/>
  <c r="P229" i="27"/>
  <c r="P28" i="27"/>
  <c r="I36" i="30" l="1"/>
  <c r="I73" i="30" s="1"/>
  <c r="H36" i="30"/>
  <c r="H73" i="30" s="1"/>
  <c r="I45" i="30"/>
  <c r="H45" i="30"/>
  <c r="G45" i="30"/>
  <c r="I42" i="30"/>
  <c r="H42" i="30"/>
  <c r="G42" i="30"/>
  <c r="I39" i="30"/>
  <c r="H39" i="30"/>
  <c r="G39" i="30"/>
  <c r="I24" i="29"/>
  <c r="H24" i="29"/>
  <c r="I23" i="29"/>
  <c r="H23" i="29"/>
  <c r="G23" i="29"/>
  <c r="I74" i="30" l="1"/>
  <c r="G24" i="29"/>
  <c r="B125" i="25" l="1"/>
  <c r="B39" i="26" l="1"/>
  <c r="G100" i="30" l="1"/>
  <c r="C100" i="30"/>
  <c r="F34" i="34" l="1"/>
  <c r="G34" i="34"/>
  <c r="B39" i="34"/>
  <c r="B37" i="30"/>
  <c r="B35" i="34" s="1"/>
  <c r="E34" i="34"/>
  <c r="B114" i="30" l="1"/>
  <c r="B98" i="30"/>
  <c r="B56" i="30"/>
  <c r="L23" i="30"/>
  <c r="B21" i="30"/>
  <c r="F94" i="30"/>
  <c r="B94" i="30"/>
  <c r="G92" i="30"/>
  <c r="L90" i="30"/>
  <c r="K90" i="30"/>
  <c r="J90" i="30"/>
  <c r="I90" i="30"/>
  <c r="H90" i="30"/>
  <c r="G90" i="30"/>
  <c r="F90" i="30"/>
  <c r="E90" i="30"/>
  <c r="D90" i="30"/>
  <c r="B90" i="30"/>
  <c r="H92" i="30" l="1"/>
  <c r="I92" i="30" s="1"/>
  <c r="G74" i="30" l="1"/>
  <c r="B28" i="27" l="1"/>
  <c r="B6" i="29" l="1"/>
  <c r="E32" i="34"/>
  <c r="B30" i="34"/>
  <c r="B28" i="34"/>
  <c r="B15" i="34"/>
  <c r="I14" i="34"/>
  <c r="H14" i="34"/>
  <c r="G14" i="34"/>
  <c r="F14" i="34"/>
  <c r="E14" i="34"/>
  <c r="B14" i="34"/>
  <c r="B13" i="34"/>
  <c r="B9" i="34"/>
  <c r="B8" i="34"/>
  <c r="B10" i="33"/>
  <c r="B155" i="30"/>
  <c r="B141" i="30"/>
  <c r="B128" i="30"/>
  <c r="B77" i="30"/>
  <c r="F74" i="30"/>
  <c r="B74" i="30"/>
  <c r="F73" i="30"/>
  <c r="B73" i="30"/>
  <c r="G71" i="30"/>
  <c r="B69" i="30"/>
  <c r="B49" i="30"/>
  <c r="B43" i="30"/>
  <c r="B37" i="34" s="1"/>
  <c r="B40" i="30"/>
  <c r="B36" i="34" s="1"/>
  <c r="E36" i="30"/>
  <c r="B36" i="30"/>
  <c r="G34" i="30"/>
  <c r="B32" i="30"/>
  <c r="B16" i="30"/>
  <c r="B15" i="30"/>
  <c r="B14" i="30"/>
  <c r="B13" i="30"/>
  <c r="B12" i="30"/>
  <c r="B95" i="29"/>
  <c r="B81" i="29"/>
  <c r="B67" i="29"/>
  <c r="B54" i="29"/>
  <c r="B41" i="29"/>
  <c r="B28" i="29"/>
  <c r="B24" i="29"/>
  <c r="B23" i="29"/>
  <c r="F22" i="29"/>
  <c r="B22" i="29"/>
  <c r="F21" i="29"/>
  <c r="B21" i="29"/>
  <c r="F20" i="29"/>
  <c r="B20" i="29"/>
  <c r="F19" i="29"/>
  <c r="B19" i="29"/>
  <c r="B34" i="34" s="1"/>
  <c r="G17" i="29"/>
  <c r="B15" i="29"/>
  <c r="P10" i="29"/>
  <c r="B10" i="29" s="1"/>
  <c r="B10" i="30" s="1"/>
  <c r="B13" i="28"/>
  <c r="B10" i="28"/>
  <c r="B8" i="28"/>
  <c r="B243" i="27"/>
  <c r="B229" i="27"/>
  <c r="B214" i="27"/>
  <c r="B74" i="27"/>
  <c r="J47" i="27"/>
  <c r="G47" i="27"/>
  <c r="E47" i="27"/>
  <c r="C47" i="27"/>
  <c r="B42" i="27"/>
  <c r="B15" i="27"/>
  <c r="B10" i="27"/>
  <c r="B9" i="27"/>
  <c r="B8" i="27"/>
  <c r="B26" i="26"/>
  <c r="L24" i="26"/>
  <c r="K24" i="26"/>
  <c r="J24" i="26"/>
  <c r="I24" i="26"/>
  <c r="H24" i="26"/>
  <c r="G24" i="26"/>
  <c r="F24" i="26"/>
  <c r="E24" i="26"/>
  <c r="C24" i="26"/>
  <c r="L19" i="26"/>
  <c r="K19" i="26"/>
  <c r="J19" i="26"/>
  <c r="I19" i="26"/>
  <c r="H19" i="26"/>
  <c r="G19" i="26"/>
  <c r="F19" i="26"/>
  <c r="E19" i="26"/>
  <c r="C19" i="26"/>
  <c r="B15" i="26"/>
  <c r="B12" i="26"/>
  <c r="B10" i="26"/>
  <c r="L8" i="26"/>
  <c r="K8" i="26"/>
  <c r="J8" i="26"/>
  <c r="I8" i="26"/>
  <c r="H8" i="26"/>
  <c r="G8" i="26"/>
  <c r="F8" i="26"/>
  <c r="E8" i="26"/>
  <c r="C8" i="26"/>
  <c r="E124" i="25"/>
  <c r="B124" i="25"/>
  <c r="B122" i="25"/>
  <c r="L120" i="25"/>
  <c r="K120" i="25"/>
  <c r="J120" i="25"/>
  <c r="I120" i="25"/>
  <c r="H120" i="25"/>
  <c r="G120" i="25"/>
  <c r="E120" i="25"/>
  <c r="D120" i="25"/>
  <c r="C120" i="25"/>
  <c r="B115" i="25"/>
  <c r="B117" i="25"/>
  <c r="B114" i="25"/>
  <c r="B113" i="25"/>
  <c r="L111" i="25"/>
  <c r="K111" i="25"/>
  <c r="J111" i="25"/>
  <c r="I111" i="25"/>
  <c r="H111" i="25"/>
  <c r="G111" i="25"/>
  <c r="E111" i="25"/>
  <c r="D111" i="25"/>
  <c r="C111" i="25"/>
  <c r="B108" i="25"/>
  <c r="B105" i="25"/>
  <c r="B103" i="25"/>
  <c r="B101" i="25"/>
  <c r="B99" i="25"/>
  <c r="B97" i="25"/>
  <c r="B95" i="25"/>
  <c r="B69" i="25"/>
  <c r="B68" i="25"/>
  <c r="B65" i="25"/>
  <c r="B63" i="25"/>
  <c r="B61" i="25"/>
  <c r="P55" i="25"/>
  <c r="O55" i="25"/>
  <c r="B47" i="25"/>
  <c r="B42" i="25"/>
  <c r="B31" i="25"/>
  <c r="L29" i="25"/>
  <c r="K29" i="25"/>
  <c r="J29" i="25"/>
  <c r="I29" i="25"/>
  <c r="H29" i="25"/>
  <c r="G29" i="25"/>
  <c r="E29" i="25"/>
  <c r="D29" i="25"/>
  <c r="C29" i="25"/>
  <c r="C2" i="24"/>
  <c r="B6" i="33" l="1"/>
  <c r="B6" i="27"/>
  <c r="B6" i="28"/>
  <c r="B6" i="30"/>
  <c r="B6" i="34"/>
  <c r="D55" i="25"/>
  <c r="B4" i="27"/>
  <c r="B4" i="29"/>
  <c r="B4" i="30"/>
  <c r="B4" i="34"/>
  <c r="B4" i="28"/>
  <c r="B4" i="33"/>
  <c r="B8" i="30"/>
  <c r="B8" i="29"/>
  <c r="B9" i="30"/>
  <c r="B9" i="29"/>
  <c r="H17" i="29"/>
  <c r="I17" i="29" s="1"/>
  <c r="E15" i="34"/>
  <c r="H34" i="30"/>
  <c r="H74" i="30"/>
  <c r="H71" i="30"/>
  <c r="I71" i="30" s="1"/>
  <c r="F32" i="34"/>
  <c r="G32" i="34" s="1"/>
  <c r="B5" i="26" l="1"/>
  <c r="F15" i="34"/>
  <c r="I34" i="30"/>
  <c r="H15" i="34" s="1"/>
  <c r="B5" i="33" l="1"/>
  <c r="B5" i="30"/>
  <c r="B5" i="29"/>
  <c r="B5" i="28"/>
  <c r="B5" i="27"/>
  <c r="B5" i="34"/>
  <c r="G15" i="34"/>
  <c r="I1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1CD29C3B-7C3A-41AC-875A-70C032F82D05}">
      <text>
        <r>
          <rPr>
            <sz val="9"/>
            <color indexed="81"/>
            <rFont val="Tahoma"/>
            <family val="2"/>
          </rPr>
          <t>If there is more than one type (i.e. dumping for China, dumping &amp; subsidizing for Korea), you must manually modify the Intro paragraph.</t>
        </r>
      </text>
    </comment>
    <comment ref="A17" authorId="0" shapeId="0" xr:uid="{4BE00987-F307-4B3C-B9A0-83C4940519AC}">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tc={C7627019-4FBA-4EC1-BF7D-1BB9425B051F}</author>
  </authors>
  <commentList>
    <comment ref="O1" authorId="0" shapeId="0" xr:uid="{C7627019-4FBA-4EC1-BF7D-1BB9425B051F}">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<sst xmlns="http://schemas.openxmlformats.org/spreadsheetml/2006/main" count="514" uniqueCount="374">
  <si>
    <t>PUBLIC</t>
  </si>
  <si>
    <t>QUESTIONNAIRE DUE DATE</t>
  </si>
  <si>
    <t>DATE D'ÉCHÉANCE DU QUESTIONNAIRE</t>
  </si>
  <si>
    <t>TRANSMISSION DU QUESTIONNAIRE REMPLI</t>
  </si>
  <si>
    <t>Veuillez retourner le questionnaire rempli en utilisant l’une des options suivantes :</t>
  </si>
  <si>
    <t>CERTIFICATION</t>
  </si>
  <si>
    <t>ATTESTATION</t>
  </si>
  <si>
    <t>FIRM INFORMATION</t>
  </si>
  <si>
    <t>RENSEIGNEMENTS SUR L’ENTREPRISE</t>
  </si>
  <si>
    <t>Firm Address</t>
  </si>
  <si>
    <t>Adresse de l'entreprise</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</si>
  <si>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</si>
  <si>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</si>
  <si>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</si>
  <si>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</si>
  <si>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</si>
  <si>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</si>
  <si>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</si>
  <si>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</si>
  <si>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</si>
  <si>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OF REPORTED DATA</t>
  </si>
  <si>
    <t>Date</t>
  </si>
  <si>
    <t>Question 1</t>
  </si>
  <si>
    <t>Question 2</t>
  </si>
  <si>
    <t>Question 3</t>
  </si>
  <si>
    <t>Question 4</t>
  </si>
  <si>
    <t>Question 5</t>
  </si>
  <si>
    <t>Question 6</t>
  </si>
  <si>
    <t>What other products, if any, can be produced on the same equipment used to produce the goods?</t>
  </si>
  <si>
    <t>Quels autres produits, le cas échéant, pourraient être fabriqués à l’aide du même outillage utilisé pour la production des marchandises?</t>
  </si>
  <si>
    <t>Question 7</t>
  </si>
  <si>
    <t>Question 8</t>
  </si>
  <si>
    <t>Question 9</t>
  </si>
  <si>
    <t>Question 10</t>
  </si>
  <si>
    <t>Ventes dans le pays de production</t>
  </si>
  <si>
    <t>CONFIRMATION DES DONNÉES DÉCLARÉES</t>
  </si>
  <si>
    <t>I understand that checking this box constitutes my legally binding signature.</t>
  </si>
  <si>
    <t>Je comprends que le fait de cocher cette case constitue ma signature juridiquement contraignante.</t>
  </si>
  <si>
    <t>Adresse de courrier électronique</t>
  </si>
  <si>
    <t>CUSTOMS TARIFF</t>
  </si>
  <si>
    <t>TARIF DES DOUANES</t>
  </si>
  <si>
    <t>SUBMITTING THE QUESTIONNAIRE RESPONSE</t>
  </si>
  <si>
    <t>Provide a brief history of your firm, with particular emphasis on activities regarding the goods.</t>
  </si>
  <si>
    <t>Donnez un bref historique de votre entreprise, en insistant plus particulièrement sur les activités entourant les marchandises.</t>
  </si>
  <si>
    <t>Firm Name</t>
  </si>
  <si>
    <t>Role in the Industry</t>
  </si>
  <si>
    <t xml:space="preserve">Dénomination sociale de l'entreprise </t>
  </si>
  <si>
    <t>Rôle dans l'industrie</t>
  </si>
  <si>
    <t>Facility Name and Location</t>
  </si>
  <si>
    <t xml:space="preserve">Dénomination sociale et emplacement de l'établissement </t>
  </si>
  <si>
    <t>PUBLIC COMMENTS</t>
  </si>
  <si>
    <t>COMMENTAIRES PUBLICS</t>
  </si>
  <si>
    <t>Should your firm wish to add any comments related to its responses, submit them here. Be sure to indicate the question number being commented on.</t>
  </si>
  <si>
    <t xml:space="preserve">Explain in detail how your firm determines practical plant capacity. </t>
  </si>
  <si>
    <t xml:space="preserve">Fournissez des détails sur la façon dont votre entreprise détermine la capacité pratique des usines. </t>
  </si>
  <si>
    <t>Provide the following estimated percentages:</t>
  </si>
  <si>
    <t>Fournissez les estimations suivantes en pourcentage:</t>
  </si>
  <si>
    <t>PROTECTED COMMENTS</t>
  </si>
  <si>
    <t>Confirm that all information is reported on a calendar-year basis.</t>
  </si>
  <si>
    <t>Confirmez que tous les renseignements déclarés le sont selon l’année civile.</t>
  </si>
  <si>
    <t>English</t>
  </si>
  <si>
    <t>French</t>
  </si>
  <si>
    <t>Data Validation comments</t>
  </si>
  <si>
    <t>Case Number</t>
  </si>
  <si>
    <t>The Goods</t>
  </si>
  <si>
    <t>Due Date</t>
  </si>
  <si>
    <t>Note: Public/non-confidential information in this table is automatically generated from the information provided in the "Pro 1" and "Pro 2" tabs. Any changes to this public summary must therefore be made in the "Pro 1" and "Pro 2" tabs.</t>
  </si>
  <si>
    <t>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t>
  </si>
  <si>
    <t>Product Defn</t>
  </si>
  <si>
    <t>HS Code defn change date</t>
  </si>
  <si>
    <t>HS Codes before change</t>
  </si>
  <si>
    <t>HS Codes after change</t>
  </si>
  <si>
    <t>Français</t>
  </si>
  <si>
    <t>In which language would you prefer to complete this questionnaire?</t>
  </si>
  <si>
    <t>Provide the names and addresses of other locations, facilities, and outlets in Canada on behalf of which your company is responding.</t>
  </si>
  <si>
    <t>Fournissez les noms et adresses des autres emplacements, installations et points de vente au Canada au nom de laquelle votre entreprise répond. </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</si>
  <si>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</si>
  <si>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</si>
  <si>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</si>
  <si>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</si>
  <si>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</si>
  <si>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</si>
  <si>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</si>
  <si>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Des informations sur le produit et un glossaire de termes sont disponibles dans l'onglet Info.</t>
  </si>
  <si>
    <t>Utilisez l'onglet AddPub si vous avez besoin de plus d'espace.</t>
  </si>
  <si>
    <t>%</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</si>
  <si>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</si>
  <si>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</si>
  <si>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</si>
  <si>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</si>
  <si>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</si>
  <si>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</si>
  <si>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</si>
  <si>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</si>
  <si>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</si>
  <si>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</si>
  <si>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</si>
  <si>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</si>
  <si>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</si>
  <si>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Total</t>
  </si>
  <si>
    <t>Capacité pratique des usines</t>
  </si>
  <si>
    <t>Capacity utilization rate of the goods</t>
  </si>
  <si>
    <t>Taux d'utilisation des capacités des marchandises</t>
  </si>
  <si>
    <t>Total capacity utilization rate</t>
  </si>
  <si>
    <t>Taux d'utilisation total des capacités</t>
  </si>
  <si>
    <t xml:space="preserve">If any of the calculated capacity utilization rates are higher than 100%, explain why this has occurred.
</t>
  </si>
  <si>
    <t>Décrivez les plans de votre entreprise pour augmenter ou diminuer la capacité pratique de son usine de marchandises au cours des deux prochaines années, y compris les dates cibles, la capacité pratique cible de l'usine, les usines concernées et les raisons du changement.</t>
  </si>
  <si>
    <t>Décrivez les plans de votre entreprise pour accroître, réduire ou cesser sa production des marchandises d'ici les deux prochaines années, soit dans ses installations où sont fabriquées actuellement des marchandises, soit dans ses installations où sont fabriqués d’autres produits. Fournissez les motifs et les hypothèses sous-tendant ces objectifs et ces stratégies.</t>
  </si>
  <si>
    <t>Décrivez les plans de votre entreprise visant à modifier la gamme de produits fabriqués sur le même équipement au cours des deux prochaines années. Fournissez les motifs et les hypothèses sous-tendant ces objectifs et ces stratégies.</t>
  </si>
  <si>
    <t>For the questions in this tab, note the following:</t>
  </si>
  <si>
    <t>Pour les questions de cet onglet, notez ce qui suit :</t>
  </si>
  <si>
    <t>Beginning inventory</t>
  </si>
  <si>
    <t>Stock d'ouverture</t>
  </si>
  <si>
    <t>Ending inventory</t>
  </si>
  <si>
    <t>Décrivez les plans de votre entreprise pour gérer les niveaux de stocks au cours des deux prochaines années. Fournissez les motifs et les hypothèses sous-tendant ces objectifs et ces stratégies.</t>
  </si>
  <si>
    <t>Fournissez les stratégies et les objectifs de votre entreprise pour les deux prochaines années en ce qui concerne les prix des marchandises. Fournir la justification et les hypothèses qui sous-tendent ces stratégies et objectifs.</t>
  </si>
  <si>
    <t>Provide your firm’s strategies and objectives for the next two years with respect to the export sales of the goods. Provide the rationale and assumptions underlying these strategies and objectives.</t>
  </si>
  <si>
    <t>Fournissez les stratégies et les objectifs de votre entreprise pour les deux prochaines années en ce qui concerne les ventes à l'exportation des marchandises. Fournir la justification et les hypothèses qui sous-tendent ces stratégies et objectifs.</t>
  </si>
  <si>
    <t>References to "the goods" in this questionnaire refer to:</t>
  </si>
  <si>
    <t>Les références aux « marchandises » dans ce questionnaire font référence à :</t>
  </si>
  <si>
    <t xml:space="preserve">Description and specifications of the goods produced </t>
  </si>
  <si>
    <t>Description et spécifications des marchandises produites</t>
  </si>
  <si>
    <t>Si cette installation ne produit pas les marchandises, quelles modifications seraient nécessaires pour pouvoir produire les marchandises?</t>
  </si>
  <si>
    <t>If this facility does not produce the goods, what modifications would be needed to be able to produce the goods?</t>
  </si>
  <si>
    <t>Provide your firm’s strategies and objectives for the next two years with respect to the pricing of the goods. Provide the rationale and assumptions underlying these strategies and objectives.</t>
  </si>
  <si>
    <t>Type</t>
  </si>
  <si>
    <t>Export sales to Canada</t>
  </si>
  <si>
    <t>Ventes à l'exportation au Canada</t>
  </si>
  <si>
    <t>Ventes à l'exportation vers tous les autres pays</t>
  </si>
  <si>
    <t>Export sales to all other countries</t>
  </si>
  <si>
    <t>Finished ending inventory for the Canadian market</t>
  </si>
  <si>
    <t>Using data provided in Question 1 on the Pro 1 tab with the data provided in Question 2 above, the questionnaire calculates ending inventory as follows:</t>
  </si>
  <si>
    <t>Select Yes or No</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</si>
  <si>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</si>
  <si>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</si>
  <si>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Practical plant capacity</t>
  </si>
  <si>
    <t xml:space="preserve">La capacité pratique des usines
</t>
  </si>
  <si>
    <t>Variable</t>
  </si>
  <si>
    <t>Describe your firm's production processes for the goods and provide flow charts illustrating the processes.</t>
  </si>
  <si>
    <t>Décrivez les processus de production de votre entreprise pour les marchandises et fournissez des organigrammes illustrant les processus.</t>
  </si>
  <si>
    <t>GLOSSAIRE</t>
  </si>
  <si>
    <t/>
  </si>
  <si>
    <t>Firm Name (In English and French, if applicable)</t>
  </si>
  <si>
    <t>Dénomination sociale (en français et en anglais, le cas échéant)</t>
  </si>
  <si>
    <t>Dans quelle langue préférez-vous remplir ce questionnaire?</t>
  </si>
  <si>
    <t>Nature of association</t>
  </si>
  <si>
    <t>Explain whether this facility produces the goods for the Canadian market and other export markets.</t>
  </si>
  <si>
    <t>Expliquez si cette installation produit les marchandises destinées au marché canadien et/ou à d'autres marchés d'exportation.</t>
  </si>
  <si>
    <t>Si votre entreprise désire ajouter des commentaires concernant vos réponses, vous les inscrivez ici. Indiquez à quelle question se rapportent vos commentaires.</t>
  </si>
  <si>
    <t>Describe your firm’s plans to increase or decrease its practical plant capacity of the goods in the next two years, including target dates, target practical plant capacity, the plants involved and the reasons for the change.</t>
  </si>
  <si>
    <t>Describe your firm’s plans to increase, decrease or shut down its production of the goods, either at facilities currently producing the goods or currently being used to produce other products, in the next two years. Provide the rationale and assumptions underlying these strategies and objectives.</t>
  </si>
  <si>
    <t>Describe your firm’s plans to change the product mix of the goods produced on the same equipment, in the next two years. Provide the rationale and assumptions underlying these strategies and objectives.</t>
  </si>
  <si>
    <t>Si l'un ou l'autre des taux d'utilisation de la capacité, telle que calculée, est supérieur à 100 %, expliquez.</t>
  </si>
  <si>
    <t>Difference between ending inventory in Question 2 above and the calculated ending inventory.</t>
  </si>
  <si>
    <t>COMMENTAIRES PROTÉGÉS</t>
  </si>
  <si>
    <t>Confirm that all values reported in this questionnaire are in Canadian dollars.</t>
  </si>
  <si>
    <t>Confirmez que toutes les valeurs déclarées dans ce questionnaire sont en dollars canadiens.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</si>
  <si>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</si>
  <si>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</si>
  <si>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1000 character limit | limite de 1000 caractères</t>
  </si>
  <si>
    <t>AA</t>
  </si>
  <si>
    <t>Int period 1</t>
  </si>
  <si>
    <t>Int period 2</t>
  </si>
  <si>
    <t>Sales in country of production</t>
  </si>
  <si>
    <t>If the volume of ending inventory in Question 2 above differs from the calculated ending inventory, explain why.</t>
  </si>
  <si>
    <t>Describe your firm’s plans to manage inventory levels in the next two years. Provide the rationale and assumptions underlying these strategies and objectives.</t>
  </si>
  <si>
    <t>Date of change</t>
  </si>
  <si>
    <t>• Report only sales of your firm’s production.</t>
  </si>
  <si>
    <t>• Report all sales to Canadian and foreign associated firms.</t>
  </si>
  <si>
    <t>• Report all sales as of the date of shipment to the customer or the customer’s warehouse.</t>
  </si>
  <si>
    <t>• Report all values in Canadian dollars.</t>
  </si>
  <si>
    <t>• Indiquez seulement les ventes effectuées à partir de la production de votre entreprise.</t>
  </si>
  <si>
    <t>• Déclarez toutes les ventes aux entreprises associées canadiennes et étrangères.</t>
  </si>
  <si>
    <t>• Déclarez toutes les ventes à compter de la date de l’expédition au client ou à son entrepôt.</t>
  </si>
  <si>
    <t>• Déclarez toutes les valeurs en dollars canadiens.</t>
  </si>
  <si>
    <t>Différence entre le stock de clôture à la question 2 ci-dessus et le stock de clôture calculé</t>
  </si>
  <si>
    <t>Si le volume du stock de clôture à la question 2 ci-dessus diffère du stock de clôture calculé, donnez la raison.</t>
  </si>
  <si>
    <t>Stock de clôture pour le marché canadien</t>
  </si>
  <si>
    <t>The undersigned certifies that the information supplied herein is complete and correct to the best of his/her knowledge and belief.</t>
  </si>
  <si>
    <t>Le ou la soussignée déclare que, pour autant qu'il ou elle sache, les renseignements fournis aux présentes sont complets et exacts.</t>
  </si>
  <si>
    <t>2. Par courriel à l'adresse tcce-citt@tribunal.gc.ca si vous acceptez les risques connexes et vous transmettez des renseignements qui sont ceux de votre entreprise seulement.</t>
  </si>
  <si>
    <t>2. E-mail to citt-tcce@tribunal.gc.ca should you accept the associated risks and you are filing information that belongs to your firm only.</t>
  </si>
  <si>
    <t>When submitting the completed questionnaire using the secure E-filing service, designate the questionnaire as confidential. Note that the information in the public (blue) tabs in your questionnaire will be treated as public information.</t>
  </si>
  <si>
    <t>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t>
  </si>
  <si>
    <t>Toutes les questions relatives au présent questionnaire doivent être adressées à :</t>
  </si>
  <si>
    <t>Questions relating to this questionnaire should be directed to:</t>
  </si>
  <si>
    <t>For additional details, view the "Info" tab.</t>
  </si>
  <si>
    <t>Pour plus de détails, consultez l’onglet « Info ».</t>
  </si>
  <si>
    <t>Product information and a glossary of terms can be found in the Info tab.</t>
  </si>
  <si>
    <t>Use the AddPub tab if more space is needed.</t>
  </si>
  <si>
    <t>Explain any changes you expect to see in your home market, in the Canadian market and in other markets globally for the goods over the next two years with respect to demand, prices, capacity utilization, import volumes or any other factor. Explain any impacts on these outlooks should the finding or order be continued or rescinded. Provide documents, or the names of documents, such as studies or articles in trade journals, that support your firm's statement.</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</si>
  <si>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</si>
  <si>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</si>
  <si>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t>
  </si>
  <si>
    <t>Related firms</t>
  </si>
  <si>
    <t>Entreprises affiliées</t>
  </si>
  <si>
    <t>Date de modification</t>
  </si>
  <si>
    <t>First Year of POR</t>
  </si>
  <si>
    <t>Last Day of POR</t>
  </si>
  <si>
    <t>Last Year of POR</t>
  </si>
  <si>
    <t>Analyst 1</t>
  </si>
  <si>
    <t>Analyst 2</t>
  </si>
  <si>
    <t>Unit of measure (plural)</t>
  </si>
  <si>
    <t>tonnes</t>
  </si>
  <si>
    <t>Unit of measure (singular)</t>
  </si>
  <si>
    <t>tonne</t>
  </si>
  <si>
    <t>INTRODUCTION</t>
  </si>
  <si>
    <t>LANGUAGE PREFERENCE | PRÉFÉRENCE LINGUISTIQUE</t>
  </si>
  <si>
    <t>DEFINITION OF "THE GOODS"</t>
  </si>
  <si>
    <t>LA DÉFINITION "DES MARCHANDISES"</t>
  </si>
  <si>
    <t>DO YOU NEED TO COMPLETE THIS QUESTIONNAIRE?</t>
  </si>
  <si>
    <t>QUESTIONS</t>
  </si>
  <si>
    <t>QUESTIONNAIRE À L'INTENTION DES PRODUCTEURS ÉTRANGERS</t>
  </si>
  <si>
    <t>QUESTIONNAIRE OUTLINE</t>
  </si>
  <si>
    <t>APERÇU DU QUESTIONNAIRE</t>
  </si>
  <si>
    <t>ADDITIONAL PRODUCT INFORMATION</t>
  </si>
  <si>
    <t>RENSEIGNEMENTS ADDITIONNELS SUR LE PRODUIT</t>
  </si>
  <si>
    <t>Les marchandises sont généralement classées dans le Tarif des douanes sous les numéros suivants du Système harmonisé de désignation et de codification des marchandises (SH) :</t>
  </si>
  <si>
    <t>GLOSSARY</t>
  </si>
  <si>
    <t>GENERAL FIRM INFORMATION</t>
  </si>
  <si>
    <t>INFORMATIONS GÉNÉRALES SUR L'ENTREPRISE</t>
  </si>
  <si>
    <t>PRODUCTION</t>
  </si>
  <si>
    <t>SALES</t>
  </si>
  <si>
    <t>VENTES</t>
  </si>
  <si>
    <t>MARKETS</t>
  </si>
  <si>
    <t>MARCHÉS</t>
  </si>
  <si>
    <t>PROTECTED</t>
  </si>
  <si>
    <t>PROTÉGÉ</t>
  </si>
  <si>
    <t>PRODUCTION AND CAPACITY</t>
  </si>
  <si>
    <t>PRODUCTION ET CAPACITÉ</t>
  </si>
  <si>
    <t>SALES AND INVENTORIES</t>
  </si>
  <si>
    <t>VENTES ET STOCKS</t>
  </si>
  <si>
    <t>GENERAL</t>
  </si>
  <si>
    <t>GÉNÉRAL</t>
  </si>
  <si>
    <t>PRODUCTION AND SALES</t>
  </si>
  <si>
    <t>PRODUCTION ET VENTES</t>
  </si>
  <si>
    <t>Export markets</t>
  </si>
  <si>
    <t>Marchés d'exportation</t>
  </si>
  <si>
    <t>Important notes for formatting</t>
  </si>
  <si>
    <t>Insert and merge rows where needed to expand height of text boxes.</t>
  </si>
  <si>
    <t>Export sales to the United States of America</t>
  </si>
  <si>
    <t xml:space="preserve">Ventes à l'exportation aux États-Unis d'Amérique </t>
  </si>
  <si>
    <t>HS codes/Codes SH</t>
  </si>
  <si>
    <t>Drop down lists</t>
  </si>
  <si>
    <t>Yes</t>
  </si>
  <si>
    <t>No</t>
  </si>
  <si>
    <t>Oui</t>
  </si>
  <si>
    <t>Non</t>
  </si>
  <si>
    <t>Report your firm's volumes of finished inventory of the goods produced for the Canadian market.</t>
  </si>
  <si>
    <t>Indiquez le volume du stock des marchandises finies produites pour le marché canadien.</t>
  </si>
  <si>
    <t>Ex Works (CAD)</t>
  </si>
  <si>
    <t>à l'usine (CAD)</t>
  </si>
  <si>
    <t>FOB Country of Export (CAD)</t>
  </si>
  <si>
    <t>FOB pays d'exportation (CAD)</t>
  </si>
  <si>
    <t>If no, explain.</t>
  </si>
  <si>
    <t>Si non, expliquez.</t>
  </si>
  <si>
    <t>DEVEZ-VOUS REMPLIR CE QUESTIONNAIRE?</t>
  </si>
  <si>
    <t>Remplir le tableau suivant pour les ventes et les stocks des marchandises par votre entreprise.</t>
  </si>
  <si>
    <t>June 30</t>
  </si>
  <si>
    <t>30 juin</t>
  </si>
  <si>
    <t>Jan-Jun 2025</t>
  </si>
  <si>
    <t>Type d'affiliation</t>
  </si>
  <si>
    <t>Sélectionnez oui ou non</t>
  </si>
  <si>
    <t>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</si>
  <si>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</si>
  <si>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Stock de clôture</t>
  </si>
  <si>
    <t>En utilisant les données fournies à la question 1 sur l'onglet Pro 1 avec les données fournies à la question 2 ci-dessus, le questionnaire calcule le stock de clôture comme suit :</t>
  </si>
  <si>
    <t>Expliquez les changements que vous prévoyez voir sur votre marché intérieur, sur le marché canadien et sur d’autres marchés mondiaux pour les marchandises au cours des deux prochaines années en ce qui concerne la demande, les prix, l’utilisation des capacités, les volumes d’importations ou tout autre facteur. Expliquez les effets possibles sur ces perspectives si les conclusions ou l'ordonnance étai(en)t maintenue(s) ou annulée(s). Fournissez des documents, ou les noms de documents, tels que des études ou des articles dans des revues spécialisées, qui appuient la déclaration de votre entreprise.</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</si>
  <si>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</si>
  <si>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</si>
  <si>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</si>
  <si>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</si>
  <si>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les pays sujets</t>
  </si>
  <si>
    <t>When adding or modifying columns, please ensure the total of all column widths in a tab equals 1760 pixels to allow for consistent scaling when exported to PDF.</t>
  </si>
  <si>
    <t>i.e. columns B-L should be 160 pixels each.</t>
  </si>
  <si>
    <t>hiddenc</t>
  </si>
  <si>
    <t>Subject Countries (incl. French pronouns: de la, du, des)</t>
  </si>
  <si>
    <t>Production of the goods</t>
  </si>
  <si>
    <t>Production des marchandises</t>
  </si>
  <si>
    <t>Complete the following table for your firm's production of the goods and other products made with the same equipment.</t>
  </si>
  <si>
    <t>Remplir le tableau suivant pour la production des marchandises par votre entreprise et d'autres produits fabriqués avec le même équipement.</t>
  </si>
  <si>
    <t>Production of other products made with the same equipment</t>
  </si>
  <si>
    <t>Production d'autres produits fabriqués avec le même équipement</t>
  </si>
  <si>
    <t>janv-juin 2025</t>
  </si>
  <si>
    <t>dumping</t>
  </si>
  <si>
    <t>Additional Product Info</t>
  </si>
  <si>
    <t>Your firm's sales volume of the goods divided by your firm's total sales volume</t>
  </si>
  <si>
    <t>Your firm's sales value of the goods divided by your firm's total sales value</t>
  </si>
  <si>
    <t>La valeur des ventes des marchandises de votre entreprise divisée par la valeur des ventes totales de votre entreprise</t>
  </si>
  <si>
    <t>Your firm's production volume of the goods divided by your home country's total production volume of the goods</t>
  </si>
  <si>
    <t xml:space="preserve">Your firm's volume of exports of the goods to Canada divided by your home country's total volume of exports of the goods to Canada </t>
  </si>
  <si>
    <t>Le volume des ventes des marchandises de votre entreprise divisé par le volume des ventes totales de votre entreprise</t>
  </si>
  <si>
    <t>Le volume de production des marchandises par votre entreprise divisé par le volume total de production des marchandises de votre pays</t>
  </si>
  <si>
    <t>Le volume total des exportations des marchandises au Canada par votre entreprise divisé par le volume total des exportations des marchandises au Canada par votre pays</t>
  </si>
  <si>
    <t>List all other countries:</t>
  </si>
  <si>
    <t>Précisez tous les autres pays:</t>
  </si>
  <si>
    <t>The goods are commonly classified in the Customs Tariff under the following Harmonized Commodity Description and Coding System (HS) numbers:</t>
  </si>
  <si>
    <t>Complete the following table for your firm's sales and inventories of the goods.</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</si>
  <si>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</si>
  <si>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</si>
  <si>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CONTACT INFORMATION OF THE PERSON WHO COMPLETED THIS QUESTIONNAIRE</t>
  </si>
  <si>
    <t>COORDONNÉES DE LA PERSONNE QUI A REMPLI LE QUESTIONNAIRE</t>
  </si>
  <si>
    <t>Name</t>
  </si>
  <si>
    <t>Nom</t>
  </si>
  <si>
    <t>Title</t>
  </si>
  <si>
    <t>Titre</t>
  </si>
  <si>
    <t>Adresse courriel</t>
  </si>
  <si>
    <t>FOREIGN PRODUCER QUESTIONNAIRE | QUESTIONNAIRE À L'INTENTION DES PRODUCTEURS ÉTRANGERS</t>
  </si>
  <si>
    <t>FOREIGN PRODUCER QUESTIONNAIRE</t>
  </si>
  <si>
    <t>*Adjust decimal points in tables as needed.</t>
  </si>
  <si>
    <t>RR-2026-002 &amp; RR-2026-003</t>
  </si>
  <si>
    <t>concrete reinforcing bar</t>
  </si>
  <si>
    <t>barres d'armature pour béton</t>
  </si>
  <si>
    <t>le dumping</t>
  </si>
  <si>
    <t>janv-juin 2026</t>
  </si>
  <si>
    <t>Jan-Jun 2026</t>
  </si>
  <si>
    <t>October 9, 2026</t>
  </si>
  <si>
    <t>Thy Dao</t>
  </si>
  <si>
    <t>William Phan</t>
  </si>
  <si>
    <t>william.phan@tribunal.gc.ca</t>
  </si>
  <si>
    <t>343-543-7269</t>
  </si>
  <si>
    <t>thy.dao@tribunal.gc.ca</t>
  </si>
  <si>
    <t>613-558-6438</t>
  </si>
  <si>
    <t>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t>
  </si>
  <si>
    <t>7213.10.00.11, 7213.10.00.12, 7213.10.00.13, 7213.10.00.90, 7214.20.00.11, 7214.20.00.12, 7214.20.00.13, 7214.20.00.14, 7214.20.00.21, 7214.20.00.22, 7214.20.00.23, 7214.20.00.24, 7214.20.00.31, 7214.20.00.32, 7214.20.00.33, 7214.20.00.34, 7214.20.00.90, 7215.90.00.20, 7215.90.00.30, 7227.90.00.50, 7228.30.00.51, 7228.30.00.52, 7228.30.00.53</t>
  </si>
  <si>
    <t>9 octobre 2026</t>
  </si>
  <si>
    <t>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t>
  </si>
  <si>
    <t>https://www.cbsa-asfc.gc.ca/sima-lmsi/i-e/rb32020/rb32020-in-eng.html#toc4-2</t>
  </si>
  <si>
    <t>https://www.cbsa-asfc.gc.ca/sima-lmsi/i-e/rb32020/rb32020-in-fra.html#toc4-2</t>
  </si>
  <si>
    <t>https://www.cbsa-asfc.gc.ca/sima-lmsi/i-e/rb42020/rb42020-fd-eng.html#toc5-2</t>
  </si>
  <si>
    <t>https://www.cbsa-asfc.gc.ca/sima-lmsi/i-e/rb42020/rb42020-fd-fra.html#toc5-2</t>
  </si>
  <si>
    <t>Algeria, Egypt, Indonesia, Italy, Malaysia, Singapore, Vietnam, Oman and Russia</t>
  </si>
  <si>
    <t>de l’Algérie, de l’Égypte, de l’Indonésie, de l’Italie, de la Malaisie, de Singapour, du Vietnam, d’Oman et de la Russie</t>
  </si>
  <si>
    <t>Company:</t>
  </si>
  <si>
    <t>Respondent Type:</t>
  </si>
  <si>
    <t>Activity:</t>
  </si>
  <si>
    <t>Country:</t>
  </si>
  <si>
    <t>Subject/Non:</t>
  </si>
  <si>
    <t>Other Country:</t>
  </si>
  <si>
    <t>Trade Level:</t>
  </si>
  <si>
    <t>Sales To:</t>
  </si>
  <si>
    <t>Foreign Producer  |  Producteur étranger</t>
  </si>
  <si>
    <t>Production</t>
  </si>
  <si>
    <t>-</t>
  </si>
  <si>
    <t>Sales to Home Market | Ventes sur le marché intérieur</t>
  </si>
  <si>
    <t>Export Sales |  Ventes à l'exportation</t>
  </si>
  <si>
    <t>Canada</t>
  </si>
  <si>
    <t>United States  |  États-Unis</t>
  </si>
  <si>
    <t>Other Countries  |  Autres pays</t>
  </si>
  <si>
    <t>Practical plant capacity (tonnes)</t>
  </si>
  <si>
    <t>Capacité pratique des usines (tonnes)</t>
  </si>
  <si>
    <t>Production (tonnes)</t>
  </si>
  <si>
    <t>Other goods produced on the same equipment</t>
  </si>
  <si>
    <t>Autres marchandises produites sur le même équipement</t>
  </si>
  <si>
    <t>Total - Production</t>
  </si>
  <si>
    <t>Utilization rate (%)</t>
  </si>
  <si>
    <t>Taux d'utilisation (%)</t>
  </si>
  <si>
    <t>Total - Utilization rate (%)</t>
  </si>
  <si>
    <t>Total - Taux d'utilisation (%)</t>
  </si>
  <si>
    <t>Domestic sales (tonnes)</t>
  </si>
  <si>
    <t>Ventes nationales (tonnes)</t>
  </si>
  <si>
    <t>Export sales (tonnes)</t>
  </si>
  <si>
    <t>Ventes à l'exportation  (tonnes)</t>
  </si>
  <si>
    <t>United States</t>
  </si>
  <si>
    <t xml:space="preserve">États-Unis </t>
  </si>
  <si>
    <t>Other countries</t>
  </si>
  <si>
    <t>Autres pays</t>
  </si>
  <si>
    <t>Total - Export sales</t>
  </si>
  <si>
    <t xml:space="preserve">Total - Ventes à l'exportation </t>
  </si>
  <si>
    <t>Jan. - Jun.  |  janv. - juin</t>
  </si>
  <si>
    <t>I-2025</t>
  </si>
  <si>
    <t>I-2026</t>
  </si>
  <si>
    <t>Subject goods</t>
  </si>
  <si>
    <t>Marchandises en cause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</si>
</sst>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_);_(* \(#,##0\);_(* &quot;-&quot;??_);_(@_)"/>
    <numFmt numFmtId="166" formatCode="#,##0;\(#,##0\);\-"/>
    <numFmt numFmtId="167" formatCode="_(#,##0_);_(\(#,##0\);_(* &quot;-&quot;_);_(_ \ \ \ \ \ \ \ @"/>
    <numFmt numFmtId="168" formatCode="_-* #,##0_-;\-* #,##0_-;_-* &quot;-&quot;??_-;_-@_-"/>
  </numFmts>
  <fonts count="33"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sz val="10.5"/>
      <color theme="0"/>
      <name val="Calibri"/>
      <family val="2"/>
      <scheme val="minor"/>
    </font>
    <font>
      <b/>
      <sz val="10.5"/>
      <color theme="0"/>
      <name val="Calibri"/>
      <family val="2"/>
      <scheme val="minor"/>
    </font>
    <font>
      <sz val="10.5"/>
      <name val="Calibri"/>
      <family val="2"/>
      <scheme val="minor"/>
    </font>
    <font>
      <b/>
      <sz val="10.5"/>
      <color theme="1"/>
      <name val="Calibri"/>
      <family val="2"/>
      <scheme val="minor"/>
    </font>
    <font>
      <sz val="10.5"/>
      <color theme="1"/>
      <name val="Calibri"/>
      <family val="2"/>
      <scheme val="minor"/>
    </font>
    <font>
      <sz val="10.5"/>
      <color rgb="FF000000"/>
      <name val="Calibri"/>
      <family val="2"/>
      <scheme val="minor"/>
    </font>
    <font>
      <b/>
      <sz val="10.5"/>
      <name val="Calibri"/>
      <family val="2"/>
      <scheme val="minor"/>
    </font>
    <font>
      <u/>
      <sz val="10.5"/>
      <color rgb="FF0070C0"/>
      <name val="Calibri"/>
      <family val="2"/>
      <scheme val="minor"/>
    </font>
    <font>
      <b/>
      <sz val="12"/>
      <name val="Calibri"/>
      <family val="2"/>
      <scheme val="minor"/>
    </font>
    <font>
      <sz val="8"/>
      <name val="Calibri"/>
      <family val="2"/>
      <scheme val="minor"/>
    </font>
    <font>
      <sz val="16"/>
      <color rgb="FF000000"/>
      <name val="Calibri"/>
      <family val="2"/>
      <scheme val="minor"/>
    </font>
    <font>
      <sz val="10.5"/>
      <color rgb="FF000000"/>
      <name val="Calibri"/>
      <family val="2"/>
    </font>
    <font>
      <b/>
      <u/>
      <sz val="10.5"/>
      <color theme="1"/>
      <name val="Calibri"/>
      <family val="2"/>
      <scheme val="minor"/>
    </font>
    <font>
      <sz val="10.5"/>
      <color rgb="FFFF0000"/>
      <name val="Calibri"/>
      <family val="2"/>
      <scheme val="minor"/>
    </font>
    <font>
      <b/>
      <sz val="9"/>
      <color indexed="81"/>
      <name val="Tahoma"/>
      <family val="2"/>
    </font>
    <font>
      <sz val="10.5"/>
      <color rgb="FF0070C0"/>
      <name val="Calibri"/>
      <family val="2"/>
      <scheme val="minor"/>
    </font>
    <font>
      <sz val="9"/>
      <color indexed="81"/>
      <name val="Tahoma"/>
      <family val="2"/>
    </font>
    <font>
      <b/>
      <u/>
      <sz val="10"/>
      <color theme="0"/>
      <name val="Calibri Light"/>
      <family val="2"/>
      <scheme val="major"/>
    </font>
    <font>
      <b/>
      <sz val="10"/>
      <color theme="1"/>
      <name val="Calibri"/>
      <family val="2"/>
      <scheme val="minor"/>
    </font>
    <font>
      <sz val="10"/>
      <color theme="1"/>
      <name val="Calibri"/>
      <family val="2"/>
      <scheme val="minor"/>
    </font>
    <font>
      <b/>
      <sz val="10.5"/>
      <color rgb="FFFF0000"/>
      <name val="Calibri"/>
      <family val="2"/>
    </font>
    <font>
      <sz val="10"/>
      <name val="Calibri"/>
      <family val="2"/>
    </font>
    <font>
      <b/>
      <sz val="10"/>
      <color rgb="FFC00000"/>
      <name val="Calibri"/>
      <family val="2"/>
    </font>
    <font>
      <b/>
      <sz val="10"/>
      <color rgb="FF000000"/>
      <name val="Calibri"/>
      <family val="2"/>
    </font>
    <font>
      <b/>
      <sz val="10"/>
      <name val="Calibri"/>
      <family val="2"/>
    </font>
    <font>
      <b/>
      <u/>
      <sz val="10"/>
      <name val="Calibri"/>
      <family val="2"/>
    </font>
    <font>
      <sz val="10"/>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FF"/>
        <bgColor indexed="64"/>
      </patternFill>
    </fill>
    <fill>
      <patternFill patternType="solid">
        <fgColor rgb="FFFFC000"/>
        <bgColor indexed="64"/>
      </patternFill>
    </fill>
    <fill>
      <patternFill patternType="solid">
        <fgColor rgb="FFFFD966"/>
        <bgColor indexed="64"/>
      </patternFill>
    </fill>
    <fill>
      <patternFill patternType="solid">
        <fgColor rgb="FFFFF2CC"/>
        <bgColor indexed="64"/>
      </patternFill>
    </fill>
    <fill>
      <patternFill patternType="solid">
        <fgColor rgb="FFFFFFFF"/>
        <bgColor rgb="FF000000"/>
      </patternFill>
    </fill>
    <fill>
      <patternFill patternType="solid">
        <fgColor rgb="FFFFC000"/>
        <bgColor rgb="FF000000"/>
      </patternFill>
    </fill>
    <fill>
      <patternFill patternType="solid">
        <fgColor rgb="FFFFFF00"/>
        <bgColor rgb="FF000000"/>
      </patternFill>
    </fill>
    <fill>
      <patternFill patternType="solid">
        <fgColor rgb="FFFFFF00"/>
        <bgColor indexed="64"/>
      </patternFill>
    </fill>
  </fills>
  <borders count="7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auto="1"/>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auto="1"/>
      </left>
      <right/>
      <top style="thin">
        <color theme="0" tint="-0.499984740745262"/>
      </top>
      <bottom/>
      <diagonal/>
    </border>
    <border>
      <left/>
      <right style="thin">
        <color auto="1"/>
      </right>
      <top style="thin">
        <color theme="0" tint="-0.499984740745262"/>
      </top>
      <bottom/>
      <diagonal/>
    </border>
    <border>
      <left style="thin">
        <color indexed="64"/>
      </left>
      <right/>
      <top/>
      <bottom style="thin">
        <color theme="0" tint="-0.499984740745262"/>
      </bottom>
      <diagonal/>
    </border>
    <border>
      <left/>
      <right style="thin">
        <color indexed="64"/>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right style="thin">
        <color theme="0" tint="-0.499984740745262"/>
      </right>
      <top style="medium">
        <color theme="0" tint="-0.499984740745262"/>
      </top>
      <bottom style="thin">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style="thin">
        <color theme="0" tint="-0.499984740745262"/>
      </right>
      <top style="medium">
        <color theme="0" tint="-0.499984740745262"/>
      </top>
      <bottom style="thin">
        <color theme="0" tint="-0.499984740745262"/>
      </bottom>
      <diagonal/>
    </border>
    <border>
      <left style="thin">
        <color theme="0" tint="-0.499984740745262"/>
      </left>
      <right style="thin">
        <color auto="1"/>
      </right>
      <top style="medium">
        <color theme="0" tint="-0.499984740745262"/>
      </top>
      <bottom style="thin">
        <color theme="0" tint="-0.499984740745262"/>
      </bottom>
      <diagonal/>
    </border>
    <border>
      <left style="thin">
        <color auto="1"/>
      </left>
      <right style="thin">
        <color theme="0" tint="-0.499984740745262"/>
      </right>
      <top style="thin">
        <color theme="0" tint="-0.499984740745262"/>
      </top>
      <bottom style="medium">
        <color theme="0" tint="-0.499984740745262"/>
      </bottom>
      <diagonal/>
    </border>
    <border>
      <left style="thin">
        <color theme="0" tint="-0.499984740745262"/>
      </left>
      <right style="thin">
        <color auto="1"/>
      </right>
      <top style="thin">
        <color theme="0" tint="-0.499984740745262"/>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style="thin">
        <color theme="0" tint="-0.499984740745262"/>
      </left>
      <right/>
      <top style="medium">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bottom style="thin">
        <color auto="1"/>
      </bottom>
      <diagonal/>
    </border>
    <border>
      <left style="thin">
        <color indexed="64"/>
      </left>
      <right style="thin">
        <color theme="0" tint="-0.499984740745262"/>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464">
    <xf numFmtId="0" fontId="0" fillId="0" borderId="0" xfId="0"/>
    <xf numFmtId="0" fontId="4" fillId="2" borderId="0" xfId="0" applyFont="1" applyFill="1" applyAlignment="1">
      <alignment horizontal="left" vertical="center"/>
    </xf>
    <xf numFmtId="0" fontId="9"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top"/>
    </xf>
    <xf numFmtId="0" fontId="4" fillId="2" borderId="0" xfId="0" applyFont="1" applyFill="1" applyAlignment="1">
      <alignment vertical="top"/>
    </xf>
    <xf numFmtId="0" fontId="3" fillId="2" borderId="0" xfId="0" applyFont="1" applyFill="1" applyAlignment="1">
      <alignment vertical="top"/>
    </xf>
    <xf numFmtId="0" fontId="6" fillId="2" borderId="0" xfId="0" applyFont="1" applyFill="1" applyAlignment="1">
      <alignment vertical="top" wrapText="1"/>
    </xf>
    <xf numFmtId="0" fontId="9" fillId="2" borderId="0" xfId="0" applyFont="1" applyFill="1" applyAlignment="1">
      <alignment vertical="top"/>
    </xf>
    <xf numFmtId="0" fontId="12" fillId="2" borderId="0" xfId="0" applyFont="1" applyFill="1" applyAlignment="1">
      <alignment horizontal="left" vertical="top" wrapText="1"/>
    </xf>
    <xf numFmtId="0" fontId="2" fillId="2" borderId="0" xfId="0" applyFont="1" applyFill="1" applyAlignment="1">
      <alignment vertical="top" wrapText="1"/>
    </xf>
    <xf numFmtId="0" fontId="5" fillId="2" borderId="0" xfId="0" applyFont="1" applyFill="1" applyAlignment="1">
      <alignment vertical="top"/>
    </xf>
    <xf numFmtId="0" fontId="7" fillId="2" borderId="0" xfId="0" applyFont="1" applyFill="1" applyAlignment="1">
      <alignment horizontal="left" vertical="top" wrapText="1"/>
    </xf>
    <xf numFmtId="0" fontId="4" fillId="2" borderId="0" xfId="0" applyFont="1" applyFill="1" applyAlignment="1">
      <alignment vertical="top" wrapText="1"/>
    </xf>
    <xf numFmtId="0" fontId="12" fillId="2" borderId="6" xfId="0" applyFont="1" applyFill="1" applyBorder="1" applyAlignment="1">
      <alignment horizontal="centerContinuous" vertical="top" wrapText="1"/>
    </xf>
    <xf numFmtId="0" fontId="12" fillId="2" borderId="0" xfId="0" applyFont="1" applyFill="1" applyAlignment="1">
      <alignment horizontal="centerContinuous" vertical="top" wrapText="1"/>
    </xf>
    <xf numFmtId="0" fontId="10" fillId="2" borderId="0" xfId="0" applyFont="1" applyFill="1" applyAlignment="1">
      <alignment horizontal="centerContinuous" vertical="top" wrapText="1"/>
    </xf>
    <xf numFmtId="0" fontId="10" fillId="2" borderId="4" xfId="0" applyFont="1" applyFill="1" applyBorder="1" applyAlignment="1">
      <alignment horizontal="centerContinuous" vertical="top" wrapText="1"/>
    </xf>
    <xf numFmtId="0" fontId="12" fillId="2" borderId="6" xfId="0" applyFont="1" applyFill="1" applyBorder="1" applyAlignment="1">
      <alignment horizontal="center" vertical="top" wrapText="1"/>
    </xf>
    <xf numFmtId="0" fontId="12" fillId="2" borderId="0" xfId="0" applyFont="1" applyFill="1" applyAlignment="1">
      <alignment horizontal="center" vertical="top" wrapText="1"/>
    </xf>
    <xf numFmtId="0" fontId="10" fillId="2" borderId="0" xfId="0" applyFont="1" applyFill="1" applyAlignment="1">
      <alignment horizontal="center" vertical="top" wrapText="1"/>
    </xf>
    <xf numFmtId="0" fontId="10" fillId="2" borderId="4" xfId="0" applyFont="1" applyFill="1" applyBorder="1" applyAlignment="1">
      <alignment horizontal="center" vertical="top" wrapText="1"/>
    </xf>
    <xf numFmtId="0" fontId="2" fillId="2" borderId="0" xfId="0" applyFont="1" applyFill="1" applyAlignment="1">
      <alignment vertical="top"/>
    </xf>
    <xf numFmtId="0" fontId="8" fillId="2" borderId="0" xfId="0" applyFont="1" applyFill="1" applyAlignment="1">
      <alignment vertical="top"/>
    </xf>
    <xf numFmtId="0" fontId="10" fillId="2" borderId="0" xfId="0" applyFont="1" applyFill="1"/>
    <xf numFmtId="49" fontId="10" fillId="2" borderId="0" xfId="0" applyNumberFormat="1" applyFont="1" applyFill="1" applyAlignment="1">
      <alignment vertical="top"/>
    </xf>
    <xf numFmtId="49" fontId="10" fillId="2" borderId="0" xfId="0" applyNumberFormat="1" applyFont="1" applyFill="1" applyAlignment="1">
      <alignment vertical="top" wrapText="1"/>
    </xf>
    <xf numFmtId="0" fontId="11" fillId="2" borderId="0" xfId="1" applyNumberFormat="1" applyFont="1" applyFill="1" applyBorder="1" applyAlignment="1" applyProtection="1">
      <alignment vertical="center" wrapText="1"/>
    </xf>
    <xf numFmtId="0" fontId="11" fillId="2" borderId="4" xfId="1" applyNumberFormat="1" applyFont="1" applyFill="1" applyBorder="1" applyAlignment="1" applyProtection="1">
      <alignment vertical="center" wrapText="1"/>
    </xf>
    <xf numFmtId="0" fontId="4" fillId="3" borderId="12" xfId="0" applyFont="1" applyFill="1" applyBorder="1" applyAlignment="1">
      <alignment vertical="top" wrapText="1"/>
    </xf>
    <xf numFmtId="0" fontId="10" fillId="2" borderId="0" xfId="0" applyFont="1" applyFill="1" applyAlignment="1">
      <alignment vertical="top" wrapText="1"/>
    </xf>
    <xf numFmtId="15" fontId="10" fillId="2" borderId="0" xfId="0" applyNumberFormat="1" applyFont="1" applyFill="1" applyAlignment="1">
      <alignment vertical="top"/>
    </xf>
    <xf numFmtId="0" fontId="9" fillId="2" borderId="0" xfId="0" applyFont="1" applyFill="1"/>
    <xf numFmtId="0" fontId="8" fillId="2" borderId="6" xfId="0" applyFont="1" applyFill="1" applyBorder="1" applyAlignment="1">
      <alignment vertical="top"/>
    </xf>
    <xf numFmtId="0" fontId="12" fillId="2" borderId="6" xfId="0" applyFont="1" applyFill="1" applyBorder="1" applyAlignment="1">
      <alignment vertical="top" wrapText="1"/>
    </xf>
    <xf numFmtId="0" fontId="5" fillId="2" borderId="0" xfId="0" applyFont="1" applyFill="1" applyAlignment="1">
      <alignment horizontal="left" vertical="top"/>
    </xf>
    <xf numFmtId="0" fontId="4" fillId="0" borderId="0" xfId="0" applyFont="1" applyAlignment="1">
      <alignment vertical="top" wrapText="1"/>
    </xf>
    <xf numFmtId="0" fontId="10" fillId="0" borderId="0" xfId="0" applyFont="1" applyAlignment="1">
      <alignment vertical="top"/>
    </xf>
    <xf numFmtId="0" fontId="9" fillId="7" borderId="13" xfId="0" applyFont="1" applyFill="1" applyBorder="1" applyAlignment="1">
      <alignment horizontal="center" vertical="top" wrapText="1"/>
    </xf>
    <xf numFmtId="165" fontId="11" fillId="5" borderId="40" xfId="2" applyNumberFormat="1" applyFont="1" applyFill="1" applyBorder="1" applyAlignment="1" applyProtection="1">
      <alignment vertical="top" wrapText="1"/>
    </xf>
    <xf numFmtId="0" fontId="8" fillId="2" borderId="13" xfId="0" applyFont="1" applyFill="1" applyBorder="1" applyAlignment="1">
      <alignment horizontal="center" vertical="top" wrapText="1"/>
    </xf>
    <xf numFmtId="0" fontId="12" fillId="2" borderId="13" xfId="0" applyFont="1" applyFill="1" applyBorder="1" applyAlignment="1">
      <alignment horizontal="center" vertical="top" wrapText="1"/>
    </xf>
    <xf numFmtId="0" fontId="10" fillId="2" borderId="6" xfId="0" applyFont="1" applyFill="1" applyBorder="1" applyAlignment="1">
      <alignment vertical="top"/>
    </xf>
    <xf numFmtId="1" fontId="11" fillId="5" borderId="13" xfId="1" applyNumberFormat="1" applyFont="1" applyFill="1" applyBorder="1" applyAlignment="1" applyProtection="1">
      <alignment horizontal="center" vertical="top" wrapText="1"/>
    </xf>
    <xf numFmtId="0" fontId="8" fillId="2" borderId="0" xfId="0" applyFont="1" applyFill="1" applyAlignment="1">
      <alignment vertical="center" wrapText="1"/>
    </xf>
    <xf numFmtId="0" fontId="10" fillId="0" borderId="0" xfId="0" applyFont="1"/>
    <xf numFmtId="0" fontId="8" fillId="2" borderId="6" xfId="0" applyFont="1" applyFill="1" applyBorder="1" applyAlignment="1">
      <alignment horizontal="left" vertical="top" wrapText="1"/>
    </xf>
    <xf numFmtId="0" fontId="8" fillId="2" borderId="0" xfId="0" applyFont="1" applyFill="1" applyAlignment="1">
      <alignment horizontal="left" vertical="top" wrapText="1"/>
    </xf>
    <xf numFmtId="0" fontId="8" fillId="2" borderId="4" xfId="0" applyFont="1" applyFill="1" applyBorder="1" applyAlignment="1">
      <alignment horizontal="left" vertical="top" wrapText="1"/>
    </xf>
    <xf numFmtId="0" fontId="8" fillId="2" borderId="0" xfId="0" applyFont="1" applyFill="1" applyAlignment="1">
      <alignment horizontal="left" vertical="top"/>
    </xf>
    <xf numFmtId="0" fontId="8" fillId="2" borderId="0" xfId="0" applyFont="1" applyFill="1" applyAlignment="1">
      <alignment vertical="top" wrapText="1"/>
    </xf>
    <xf numFmtId="0" fontId="8" fillId="2" borderId="4" xfId="0" applyFont="1" applyFill="1" applyBorder="1" applyAlignment="1">
      <alignment vertical="top" wrapText="1"/>
    </xf>
    <xf numFmtId="0" fontId="11" fillId="4" borderId="13" xfId="1" applyNumberFormat="1" applyFont="1" applyFill="1" applyBorder="1" applyAlignment="1" applyProtection="1">
      <alignment horizontal="center" vertical="center" wrapText="1"/>
      <protection locked="0"/>
    </xf>
    <xf numFmtId="0" fontId="10" fillId="2" borderId="0" xfId="0" applyFont="1" applyFill="1" applyAlignment="1">
      <alignment vertical="top"/>
    </xf>
    <xf numFmtId="0" fontId="10" fillId="6" borderId="0" xfId="0" applyFont="1" applyFill="1"/>
    <xf numFmtId="0" fontId="10" fillId="6" borderId="0" xfId="0" applyFont="1" applyFill="1" applyAlignment="1">
      <alignment wrapText="1"/>
    </xf>
    <xf numFmtId="0" fontId="10" fillId="6" borderId="0" xfId="0" applyFont="1" applyFill="1" applyAlignment="1">
      <alignment vertical="top"/>
    </xf>
    <xf numFmtId="0" fontId="10" fillId="0" borderId="0" xfId="0" applyFont="1" applyAlignment="1">
      <alignment horizontal="left" vertical="top"/>
    </xf>
    <xf numFmtId="15" fontId="10" fillId="0" borderId="0" xfId="0" quotePrefix="1" applyNumberFormat="1" applyFont="1"/>
    <xf numFmtId="0" fontId="10" fillId="2" borderId="6" xfId="0" applyFont="1" applyFill="1" applyBorder="1" applyAlignment="1">
      <alignment vertical="top" wrapText="1"/>
    </xf>
    <xf numFmtId="0" fontId="10" fillId="2" borderId="4" xfId="0" applyFont="1" applyFill="1" applyBorder="1" applyAlignment="1">
      <alignment vertical="top" wrapText="1"/>
    </xf>
    <xf numFmtId="0" fontId="6" fillId="2" borderId="0" xfId="0" applyFont="1" applyFill="1" applyAlignment="1">
      <alignment wrapText="1"/>
    </xf>
    <xf numFmtId="0" fontId="10" fillId="2" borderId="0" xfId="0" applyFont="1" applyFill="1" applyAlignment="1">
      <alignment wrapText="1"/>
    </xf>
    <xf numFmtId="0" fontId="10" fillId="2" borderId="4" xfId="0" applyFont="1" applyFill="1" applyBorder="1" applyAlignment="1">
      <alignment wrapText="1"/>
    </xf>
    <xf numFmtId="0" fontId="10" fillId="2" borderId="4" xfId="0" applyFont="1" applyFill="1" applyBorder="1"/>
    <xf numFmtId="0" fontId="10" fillId="2" borderId="7" xfId="0" applyFont="1" applyFill="1" applyBorder="1" applyAlignment="1">
      <alignment vertical="top" wrapText="1"/>
    </xf>
    <xf numFmtId="0" fontId="10" fillId="2" borderId="10" xfId="0" applyFont="1" applyFill="1" applyBorder="1" applyAlignment="1">
      <alignment vertical="top" wrapText="1"/>
    </xf>
    <xf numFmtId="0" fontId="10" fillId="2" borderId="8" xfId="0" applyFont="1" applyFill="1" applyBorder="1" applyAlignment="1">
      <alignment vertical="top" wrapText="1"/>
    </xf>
    <xf numFmtId="0" fontId="6" fillId="2" borderId="0" xfId="0" applyFont="1" applyFill="1" applyAlignment="1">
      <alignment horizontal="left" vertical="top" wrapText="1"/>
    </xf>
    <xf numFmtId="0" fontId="10" fillId="2" borderId="0" xfId="0" applyFont="1" applyFill="1" applyAlignment="1">
      <alignment horizontal="left" vertical="top"/>
    </xf>
    <xf numFmtId="0" fontId="10" fillId="2" borderId="6" xfId="0" applyFont="1" applyFill="1" applyBorder="1" applyAlignment="1">
      <alignment wrapText="1"/>
    </xf>
    <xf numFmtId="0" fontId="10" fillId="2" borderId="7" xfId="0" applyFont="1" applyFill="1" applyBorder="1" applyAlignment="1">
      <alignment wrapText="1"/>
    </xf>
    <xf numFmtId="0" fontId="10" fillId="2" borderId="10" xfId="0" applyFont="1" applyFill="1" applyBorder="1" applyAlignment="1">
      <alignment wrapText="1"/>
    </xf>
    <xf numFmtId="0" fontId="10" fillId="2" borderId="8" xfId="0" applyFont="1" applyFill="1" applyBorder="1" applyAlignment="1">
      <alignment wrapText="1"/>
    </xf>
    <xf numFmtId="0" fontId="7" fillId="2" borderId="0" xfId="0" applyFont="1" applyFill="1" applyAlignment="1">
      <alignment wrapText="1"/>
    </xf>
    <xf numFmtId="15" fontId="10" fillId="0" borderId="0" xfId="0" quotePrefix="1" applyNumberFormat="1" applyFont="1" applyAlignment="1">
      <alignment vertical="top"/>
    </xf>
    <xf numFmtId="49" fontId="10" fillId="0" borderId="0" xfId="0" quotePrefix="1" applyNumberFormat="1" applyFont="1" applyAlignment="1">
      <alignment vertical="top"/>
    </xf>
    <xf numFmtId="0" fontId="16" fillId="4" borderId="13" xfId="1" applyNumberFormat="1" applyFont="1" applyFill="1" applyBorder="1" applyAlignment="1" applyProtection="1">
      <alignment horizontal="center" vertical="center" wrapText="1"/>
      <protection locked="0"/>
    </xf>
    <xf numFmtId="0" fontId="17" fillId="8" borderId="0" xfId="0" applyFont="1" applyFill="1" applyAlignment="1">
      <alignment vertical="center"/>
    </xf>
    <xf numFmtId="0" fontId="17" fillId="0" borderId="0" xfId="0" applyFont="1" applyAlignment="1">
      <alignment vertical="center"/>
    </xf>
    <xf numFmtId="0" fontId="11" fillId="0" borderId="0" xfId="0" applyFont="1"/>
    <xf numFmtId="0" fontId="18" fillId="6" borderId="0" xfId="0" applyFont="1" applyFill="1"/>
    <xf numFmtId="0" fontId="18" fillId="0" borderId="0" xfId="0" applyFont="1"/>
    <xf numFmtId="0" fontId="10" fillId="0" borderId="0" xfId="0" applyFont="1" applyAlignment="1">
      <alignment horizontal="left"/>
    </xf>
    <xf numFmtId="0" fontId="17" fillId="2" borderId="0" xfId="0" applyFont="1" applyFill="1" applyAlignment="1">
      <alignment vertical="center"/>
    </xf>
    <xf numFmtId="0" fontId="10" fillId="0" borderId="0" xfId="0" quotePrefix="1" applyFont="1" applyAlignment="1">
      <alignment vertical="top"/>
    </xf>
    <xf numFmtId="0" fontId="19" fillId="2" borderId="0" xfId="0" applyFont="1" applyFill="1" applyAlignment="1">
      <alignment vertical="top"/>
    </xf>
    <xf numFmtId="0" fontId="6" fillId="0" borderId="0" xfId="0" applyFont="1" applyAlignment="1">
      <alignment vertical="top" wrapText="1"/>
    </xf>
    <xf numFmtId="0" fontId="8" fillId="0" borderId="0" xfId="0" applyFont="1" applyAlignment="1">
      <alignment vertical="top" wrapText="1"/>
    </xf>
    <xf numFmtId="0" fontId="8" fillId="0" borderId="4" xfId="0" applyFont="1" applyBorder="1" applyAlignment="1">
      <alignment vertical="top" wrapText="1"/>
    </xf>
    <xf numFmtId="0" fontId="6" fillId="0" borderId="0" xfId="0" applyFont="1" applyAlignment="1">
      <alignment wrapText="1"/>
    </xf>
    <xf numFmtId="0" fontId="4" fillId="3" borderId="6" xfId="0" applyFont="1" applyFill="1" applyBorder="1" applyAlignment="1">
      <alignment vertical="top" wrapText="1"/>
    </xf>
    <xf numFmtId="0" fontId="4" fillId="3" borderId="0" xfId="0" applyFont="1" applyFill="1" applyAlignment="1">
      <alignment vertical="top" wrapText="1"/>
    </xf>
    <xf numFmtId="0" fontId="4" fillId="3" borderId="4" xfId="0" applyFont="1" applyFill="1" applyBorder="1" applyAlignment="1">
      <alignment vertical="top" wrapText="1"/>
    </xf>
    <xf numFmtId="0" fontId="7" fillId="3" borderId="6" xfId="0" applyFont="1" applyFill="1" applyBorder="1" applyAlignment="1">
      <alignment horizontal="left" vertical="top" wrapText="1"/>
    </xf>
    <xf numFmtId="0" fontId="7" fillId="3" borderId="0" xfId="0" applyFont="1" applyFill="1" applyAlignment="1">
      <alignment horizontal="left" vertical="top" wrapText="1"/>
    </xf>
    <xf numFmtId="165" fontId="11" fillId="4" borderId="15" xfId="2" applyNumberFormat="1" applyFont="1" applyFill="1" applyBorder="1" applyAlignment="1" applyProtection="1">
      <alignment vertical="center" wrapText="1"/>
      <protection locked="0"/>
    </xf>
    <xf numFmtId="0" fontId="10" fillId="6" borderId="0" xfId="0" applyFont="1" applyFill="1" applyAlignment="1">
      <alignment vertical="top" wrapText="1"/>
    </xf>
    <xf numFmtId="0" fontId="8" fillId="2" borderId="13" xfId="0" applyFont="1" applyFill="1" applyBorder="1" applyAlignment="1">
      <alignment horizontal="center" vertical="center" wrapText="1"/>
    </xf>
    <xf numFmtId="0" fontId="10" fillId="2" borderId="4" xfId="0" applyFont="1" applyFill="1" applyBorder="1" applyAlignment="1">
      <alignment vertical="top"/>
    </xf>
    <xf numFmtId="0" fontId="8" fillId="2" borderId="6" xfId="0" applyFont="1" applyFill="1" applyBorder="1" applyAlignment="1">
      <alignment horizontal="left" vertical="center" wrapText="1" indent="1"/>
    </xf>
    <xf numFmtId="0" fontId="8" fillId="2" borderId="0" xfId="0" applyFont="1" applyFill="1" applyAlignment="1">
      <alignment horizontal="left" vertical="center" wrapText="1" indent="1"/>
    </xf>
    <xf numFmtId="0" fontId="8" fillId="2" borderId="0" xfId="0" applyFont="1" applyFill="1" applyAlignment="1">
      <alignment horizontal="right" vertical="center" indent="1"/>
    </xf>
    <xf numFmtId="0" fontId="9" fillId="2" borderId="0" xfId="0" applyFont="1" applyFill="1" applyAlignment="1">
      <alignment horizontal="center" vertical="top" wrapText="1"/>
    </xf>
    <xf numFmtId="0" fontId="9" fillId="7" borderId="13" xfId="0" applyFont="1" applyFill="1" applyBorder="1" applyAlignment="1">
      <alignment horizontal="center" vertical="center" wrapText="1"/>
    </xf>
    <xf numFmtId="165" fontId="11" fillId="4" borderId="40" xfId="2" applyNumberFormat="1" applyFont="1" applyFill="1" applyBorder="1" applyAlignment="1" applyProtection="1">
      <alignment vertical="top" wrapText="1"/>
      <protection locked="0"/>
    </xf>
    <xf numFmtId="165" fontId="11" fillId="4" borderId="13" xfId="2" applyNumberFormat="1" applyFont="1" applyFill="1" applyBorder="1" applyAlignment="1" applyProtection="1">
      <alignment vertical="top" wrapText="1"/>
      <protection locked="0"/>
    </xf>
    <xf numFmtId="165" fontId="11" fillId="5" borderId="13" xfId="2" applyNumberFormat="1" applyFont="1" applyFill="1" applyBorder="1" applyAlignment="1" applyProtection="1">
      <alignment vertical="top" wrapText="1"/>
    </xf>
    <xf numFmtId="165" fontId="11" fillId="4" borderId="44" xfId="2" applyNumberFormat="1" applyFont="1" applyFill="1" applyBorder="1" applyAlignment="1" applyProtection="1">
      <alignment vertical="center"/>
      <protection locked="0"/>
    </xf>
    <xf numFmtId="165" fontId="11" fillId="5" borderId="42" xfId="2" applyNumberFormat="1" applyFont="1" applyFill="1" applyBorder="1" applyAlignment="1" applyProtection="1">
      <alignment vertical="center"/>
    </xf>
    <xf numFmtId="165" fontId="11" fillId="5" borderId="50" xfId="2" applyNumberFormat="1" applyFont="1" applyFill="1" applyBorder="1" applyAlignment="1" applyProtection="1">
      <alignment vertical="center"/>
    </xf>
    <xf numFmtId="165" fontId="11" fillId="4" borderId="43" xfId="2" applyNumberFormat="1" applyFont="1" applyFill="1" applyBorder="1" applyAlignment="1" applyProtection="1">
      <alignment vertical="center"/>
      <protection locked="0"/>
    </xf>
    <xf numFmtId="165" fontId="11" fillId="4" borderId="41" xfId="2" applyNumberFormat="1" applyFont="1" applyFill="1" applyBorder="1" applyAlignment="1" applyProtection="1">
      <alignment vertical="center"/>
      <protection locked="0"/>
    </xf>
    <xf numFmtId="165" fontId="11" fillId="4" borderId="48" xfId="2" applyNumberFormat="1" applyFont="1" applyFill="1" applyBorder="1" applyAlignment="1" applyProtection="1">
      <alignment vertical="center"/>
      <protection locked="0"/>
    </xf>
    <xf numFmtId="165" fontId="11" fillId="4" borderId="40" xfId="2" applyNumberFormat="1" applyFont="1" applyFill="1" applyBorder="1" applyAlignment="1" applyProtection="1">
      <alignment vertical="center"/>
      <protection locked="0"/>
    </xf>
    <xf numFmtId="165" fontId="11" fillId="4" borderId="13" xfId="2" applyNumberFormat="1" applyFont="1" applyFill="1" applyBorder="1" applyAlignment="1" applyProtection="1">
      <alignment vertical="center"/>
      <protection locked="0"/>
    </xf>
    <xf numFmtId="165" fontId="11" fillId="4" borderId="24" xfId="2" applyNumberFormat="1" applyFont="1" applyFill="1" applyBorder="1" applyAlignment="1" applyProtection="1">
      <alignment vertical="center"/>
      <protection locked="0"/>
    </xf>
    <xf numFmtId="165" fontId="11" fillId="5" borderId="44" xfId="2" applyNumberFormat="1" applyFont="1" applyFill="1" applyBorder="1" applyAlignment="1" applyProtection="1">
      <alignment vertical="center"/>
    </xf>
    <xf numFmtId="165" fontId="11" fillId="5" borderId="13" xfId="2" applyNumberFormat="1" applyFont="1" applyFill="1" applyBorder="1" applyAlignment="1" applyProtection="1">
      <alignment vertical="center"/>
    </xf>
    <xf numFmtId="0" fontId="12" fillId="0" borderId="6" xfId="0" applyFont="1" applyBorder="1" applyAlignment="1">
      <alignment horizontal="centerContinuous" vertical="top" wrapText="1"/>
    </xf>
    <xf numFmtId="0" fontId="12" fillId="0" borderId="0" xfId="0" applyFont="1" applyAlignment="1">
      <alignment horizontal="centerContinuous" vertical="top" wrapText="1"/>
    </xf>
    <xf numFmtId="0" fontId="10" fillId="0" borderId="0" xfId="0" applyFont="1" applyAlignment="1">
      <alignment horizontal="centerContinuous" vertical="top" wrapText="1"/>
    </xf>
    <xf numFmtId="0" fontId="10" fillId="0" borderId="4" xfId="0" applyFont="1" applyBorder="1" applyAlignment="1">
      <alignment horizontal="centerContinuous" vertical="top" wrapText="1"/>
    </xf>
    <xf numFmtId="0" fontId="8" fillId="0" borderId="0" xfId="0" applyFont="1" applyAlignment="1">
      <alignment horizontal="left" vertical="top"/>
    </xf>
    <xf numFmtId="0" fontId="10" fillId="0" borderId="7" xfId="0" applyFont="1" applyBorder="1" applyAlignment="1">
      <alignment vertical="top" wrapText="1"/>
    </xf>
    <xf numFmtId="0" fontId="10" fillId="0" borderId="10" xfId="0" applyFont="1" applyBorder="1" applyAlignment="1">
      <alignment vertical="top" wrapText="1"/>
    </xf>
    <xf numFmtId="0" fontId="10" fillId="0" borderId="8" xfId="0" applyFont="1" applyBorder="1" applyAlignment="1">
      <alignment vertical="top" wrapText="1"/>
    </xf>
    <xf numFmtId="0" fontId="2" fillId="0" borderId="0" xfId="0" applyFont="1" applyAlignment="1">
      <alignment vertical="top" wrapText="1"/>
    </xf>
    <xf numFmtId="0" fontId="7" fillId="0" borderId="0" xfId="0" applyFont="1" applyAlignment="1">
      <alignment horizontal="left" vertical="top" wrapText="1"/>
    </xf>
    <xf numFmtId="0" fontId="4" fillId="0" borderId="0" xfId="0" applyFont="1" applyAlignment="1">
      <alignment vertical="top"/>
    </xf>
    <xf numFmtId="0" fontId="5" fillId="0" borderId="0" xfId="0" applyFont="1" applyAlignment="1">
      <alignment vertical="top"/>
    </xf>
    <xf numFmtId="0" fontId="8" fillId="2" borderId="6" xfId="0" applyFont="1" applyFill="1" applyBorder="1" applyAlignment="1">
      <alignment horizontal="left" vertical="center" wrapText="1"/>
    </xf>
    <xf numFmtId="0" fontId="8" fillId="2" borderId="0" xfId="0" applyFont="1" applyFill="1" applyAlignment="1">
      <alignment horizontal="left" vertical="center" wrapText="1"/>
    </xf>
    <xf numFmtId="0" fontId="8" fillId="9" borderId="0" xfId="0" applyFont="1" applyFill="1" applyAlignment="1">
      <alignment horizontal="left" vertical="top"/>
    </xf>
    <xf numFmtId="0" fontId="10" fillId="9" borderId="0" xfId="0" applyFont="1" applyFill="1" applyAlignment="1">
      <alignment vertical="top"/>
    </xf>
    <xf numFmtId="0" fontId="8" fillId="2" borderId="15" xfId="0" applyFont="1" applyFill="1" applyBorder="1" applyAlignment="1">
      <alignment horizontal="center" vertical="center" wrapText="1"/>
    </xf>
    <xf numFmtId="1" fontId="11" fillId="4" borderId="15" xfId="2" applyNumberFormat="1" applyFont="1" applyFill="1" applyBorder="1" applyAlignment="1" applyProtection="1">
      <alignment horizontal="right" vertical="center"/>
      <protection locked="0"/>
    </xf>
    <xf numFmtId="0" fontId="10" fillId="2" borderId="32" xfId="0" applyFont="1" applyFill="1" applyBorder="1" applyAlignment="1">
      <alignment horizontal="center" vertical="center"/>
    </xf>
    <xf numFmtId="0" fontId="10" fillId="0" borderId="0" xfId="0" applyFont="1" applyAlignment="1">
      <alignment wrapText="1"/>
    </xf>
    <xf numFmtId="15" fontId="10" fillId="0" borderId="0" xfId="0" quotePrefix="1" applyNumberFormat="1" applyFont="1" applyAlignment="1">
      <alignment wrapText="1"/>
    </xf>
    <xf numFmtId="0" fontId="23" fillId="3" borderId="57" xfId="0" applyFont="1" applyFill="1" applyBorder="1" applyAlignment="1">
      <alignment horizontal="center"/>
    </xf>
    <xf numFmtId="1" fontId="24" fillId="9" borderId="58" xfId="0" applyNumberFormat="1" applyFont="1" applyFill="1" applyBorder="1" applyAlignment="1">
      <alignment horizontal="center"/>
    </xf>
    <xf numFmtId="1" fontId="24" fillId="9" borderId="11" xfId="0" applyNumberFormat="1" applyFont="1" applyFill="1" applyBorder="1" applyAlignment="1">
      <alignment horizontal="center"/>
    </xf>
    <xf numFmtId="1" fontId="24" fillId="9" borderId="59" xfId="0" applyNumberFormat="1" applyFont="1" applyFill="1" applyBorder="1" applyAlignment="1">
      <alignment horizontal="center"/>
    </xf>
    <xf numFmtId="1" fontId="25" fillId="9" borderId="60" xfId="0" applyNumberFormat="1" applyFont="1" applyFill="1" applyBorder="1" applyAlignment="1">
      <alignment horizontal="center"/>
    </xf>
    <xf numFmtId="1" fontId="25" fillId="9" borderId="61" xfId="0" applyNumberFormat="1" applyFont="1" applyFill="1" applyBorder="1" applyAlignment="1">
      <alignment horizontal="center"/>
    </xf>
    <xf numFmtId="49" fontId="26" fillId="0" borderId="0" xfId="0" applyNumberFormat="1" applyFont="1" applyAlignment="1">
      <alignment horizontal="center" vertical="top"/>
    </xf>
    <xf numFmtId="0" fontId="27" fillId="12" borderId="62" xfId="0" applyFont="1" applyFill="1" applyBorder="1"/>
    <xf numFmtId="0" fontId="27" fillId="12" borderId="63" xfId="0" applyFont="1" applyFill="1" applyBorder="1"/>
    <xf numFmtId="0" fontId="27" fillId="12" borderId="64" xfId="0" applyFont="1" applyFill="1" applyBorder="1"/>
    <xf numFmtId="0" fontId="27" fillId="12" borderId="60" xfId="0" applyFont="1" applyFill="1" applyBorder="1"/>
    <xf numFmtId="0" fontId="28" fillId="12" borderId="0" xfId="0" applyFont="1" applyFill="1"/>
    <xf numFmtId="0" fontId="27" fillId="12" borderId="0" xfId="0" applyFont="1" applyFill="1"/>
    <xf numFmtId="0" fontId="27" fillId="12" borderId="61" xfId="0" applyFont="1" applyFill="1" applyBorder="1"/>
    <xf numFmtId="0" fontId="29" fillId="12" borderId="0" xfId="0" applyFont="1" applyFill="1"/>
    <xf numFmtId="0" fontId="27" fillId="12" borderId="0" xfId="0" applyFont="1" applyFill="1" applyAlignment="1">
      <alignment horizontal="left"/>
    </xf>
    <xf numFmtId="0" fontId="30" fillId="12" borderId="0" xfId="0" applyFont="1" applyFill="1" applyAlignment="1">
      <alignment horizontal="centerContinuous"/>
    </xf>
    <xf numFmtId="166" fontId="30" fillId="12" borderId="0" xfId="0" applyNumberFormat="1" applyFont="1" applyFill="1" applyAlignment="1">
      <alignment horizontal="center"/>
    </xf>
    <xf numFmtId="166" fontId="31" fillId="12" borderId="0" xfId="0" applyNumberFormat="1" applyFont="1" applyFill="1"/>
    <xf numFmtId="0" fontId="31" fillId="12" borderId="0" xfId="0" applyFont="1" applyFill="1"/>
    <xf numFmtId="0" fontId="30" fillId="12" borderId="60" xfId="0" applyFont="1" applyFill="1" applyBorder="1"/>
    <xf numFmtId="0" fontId="30" fillId="12" borderId="0" xfId="0" applyFont="1" applyFill="1"/>
    <xf numFmtId="166" fontId="27" fillId="13" borderId="0" xfId="2" applyNumberFormat="1" applyFont="1" applyFill="1" applyBorder="1" applyAlignment="1">
      <alignment horizontal="right"/>
    </xf>
    <xf numFmtId="166" fontId="27" fillId="12" borderId="0" xfId="2" applyNumberFormat="1" applyFont="1" applyFill="1" applyBorder="1" applyAlignment="1">
      <alignment horizontal="right"/>
    </xf>
    <xf numFmtId="0" fontId="30" fillId="12" borderId="61" xfId="0" applyFont="1" applyFill="1" applyBorder="1"/>
    <xf numFmtId="167" fontId="27" fillId="12" borderId="0" xfId="2" applyNumberFormat="1" applyFont="1" applyFill="1" applyBorder="1"/>
    <xf numFmtId="0" fontId="27" fillId="12" borderId="0" xfId="0" applyFont="1" applyFill="1" applyAlignment="1">
      <alignment horizontal="left" indent="1"/>
    </xf>
    <xf numFmtId="0" fontId="27" fillId="12" borderId="0" xfId="0" applyFont="1" applyFill="1" applyAlignment="1">
      <alignment horizontal="left" wrapText="1" indent="1"/>
    </xf>
    <xf numFmtId="0" fontId="30" fillId="12" borderId="0" xfId="0" applyFont="1" applyFill="1" applyAlignment="1">
      <alignment horizontal="left"/>
    </xf>
    <xf numFmtId="166" fontId="27" fillId="14" borderId="11" xfId="2" applyNumberFormat="1" applyFont="1" applyFill="1" applyBorder="1" applyAlignment="1">
      <alignment horizontal="right"/>
    </xf>
    <xf numFmtId="166" fontId="32" fillId="15" borderId="0" xfId="2" applyNumberFormat="1" applyFont="1" applyFill="1" applyBorder="1" applyAlignment="1">
      <alignment horizontal="right"/>
    </xf>
    <xf numFmtId="166" fontId="32" fillId="15" borderId="10" xfId="2" applyNumberFormat="1" applyFont="1" applyFill="1" applyBorder="1" applyAlignment="1">
      <alignment horizontal="right"/>
    </xf>
    <xf numFmtId="0" fontId="30" fillId="12" borderId="0" xfId="0" applyFont="1" applyFill="1" applyAlignment="1">
      <alignment horizontal="left" wrapText="1"/>
    </xf>
    <xf numFmtId="168" fontId="30" fillId="12" borderId="60" xfId="2" applyNumberFormat="1" applyFont="1" applyFill="1" applyBorder="1"/>
    <xf numFmtId="0" fontId="31" fillId="12" borderId="0" xfId="0" applyFont="1" applyFill="1" applyAlignment="1">
      <alignment wrapText="1"/>
    </xf>
    <xf numFmtId="0" fontId="30" fillId="12" borderId="0" xfId="0" applyFont="1" applyFill="1" applyAlignment="1">
      <alignment wrapText="1"/>
    </xf>
    <xf numFmtId="3" fontId="27" fillId="12" borderId="0" xfId="0" applyNumberFormat="1" applyFont="1" applyFill="1" applyAlignment="1">
      <alignment horizontal="left" indent="1"/>
    </xf>
    <xf numFmtId="168" fontId="30" fillId="12" borderId="65" xfId="2" applyNumberFormat="1" applyFont="1" applyFill="1" applyBorder="1"/>
    <xf numFmtId="0" fontId="30" fillId="12" borderId="66" xfId="0" applyFont="1" applyFill="1" applyBorder="1" applyAlignment="1">
      <alignment horizontal="left"/>
    </xf>
    <xf numFmtId="166" fontId="27" fillId="12" borderId="66" xfId="2" applyNumberFormat="1" applyFont="1" applyFill="1" applyBorder="1" applyAlignment="1">
      <alignment horizontal="right"/>
    </xf>
    <xf numFmtId="0" fontId="27" fillId="12" borderId="67" xfId="0" applyFont="1" applyFill="1" applyBorder="1"/>
    <xf numFmtId="0" fontId="23" fillId="3" borderId="68" xfId="0" applyFont="1" applyFill="1" applyBorder="1"/>
    <xf numFmtId="0" fontId="23" fillId="3" borderId="69" xfId="0" applyFont="1" applyFill="1" applyBorder="1"/>
    <xf numFmtId="165" fontId="23" fillId="3" borderId="69" xfId="2" applyNumberFormat="1" applyFont="1" applyFill="1" applyBorder="1"/>
    <xf numFmtId="165" fontId="23" fillId="3" borderId="69" xfId="2" applyNumberFormat="1" applyFont="1" applyFill="1" applyBorder="1" applyAlignment="1">
      <alignment horizontal="left"/>
    </xf>
    <xf numFmtId="165" fontId="23" fillId="3" borderId="57" xfId="2" applyNumberFormat="1" applyFont="1" applyFill="1" applyBorder="1"/>
    <xf numFmtId="0" fontId="23" fillId="3" borderId="69" xfId="0" applyFont="1" applyFill="1" applyBorder="1" applyAlignment="1">
      <alignment horizontal="center"/>
    </xf>
    <xf numFmtId="1" fontId="25" fillId="9" borderId="0" xfId="0" applyNumberFormat="1" applyFont="1" applyFill="1" applyAlignment="1">
      <alignment horizontal="center"/>
    </xf>
    <xf numFmtId="1" fontId="25" fillId="9" borderId="65" xfId="0" applyNumberFormat="1" applyFont="1" applyFill="1" applyBorder="1" applyAlignment="1">
      <alignment horizontal="center"/>
    </xf>
    <xf numFmtId="1" fontId="25" fillId="9" borderId="66" xfId="0" applyNumberFormat="1" applyFont="1" applyFill="1" applyBorder="1" applyAlignment="1">
      <alignment horizontal="center"/>
    </xf>
    <xf numFmtId="1" fontId="25" fillId="9" borderId="67" xfId="0" applyNumberFormat="1" applyFont="1" applyFill="1" applyBorder="1" applyAlignment="1">
      <alignment horizontal="center"/>
    </xf>
    <xf numFmtId="0" fontId="24" fillId="9" borderId="58" xfId="0" applyFont="1" applyFill="1" applyBorder="1"/>
    <xf numFmtId="0" fontId="24" fillId="10" borderId="11" xfId="0" applyFont="1" applyFill="1" applyBorder="1"/>
    <xf numFmtId="165" fontId="24" fillId="10" borderId="11" xfId="2" applyNumberFormat="1" applyFont="1" applyFill="1" applyBorder="1"/>
    <xf numFmtId="165" fontId="24" fillId="10" borderId="11" xfId="2" applyNumberFormat="1" applyFont="1" applyFill="1" applyBorder="1" applyAlignment="1">
      <alignment horizontal="left"/>
    </xf>
    <xf numFmtId="0" fontId="25" fillId="2" borderId="60" xfId="0" applyFont="1" applyFill="1" applyBorder="1"/>
    <xf numFmtId="0" fontId="25" fillId="2" borderId="0" xfId="0" applyFont="1" applyFill="1"/>
    <xf numFmtId="165" fontId="25" fillId="2" borderId="0" xfId="2" applyNumberFormat="1" applyFont="1" applyFill="1" applyBorder="1"/>
    <xf numFmtId="165" fontId="25" fillId="2" borderId="0" xfId="2" applyNumberFormat="1" applyFont="1" applyFill="1" applyBorder="1" applyAlignment="1">
      <alignment horizontal="left"/>
    </xf>
    <xf numFmtId="0" fontId="25" fillId="11" borderId="60" xfId="0" applyFont="1" applyFill="1" applyBorder="1"/>
    <xf numFmtId="0" fontId="25" fillId="11" borderId="0" xfId="0" applyFont="1" applyFill="1"/>
    <xf numFmtId="165" fontId="25" fillId="11" borderId="0" xfId="2" applyNumberFormat="1" applyFont="1" applyFill="1" applyBorder="1"/>
    <xf numFmtId="165" fontId="25" fillId="11" borderId="0" xfId="2" applyNumberFormat="1" applyFont="1" applyFill="1" applyBorder="1" applyAlignment="1">
      <alignment horizontal="left"/>
    </xf>
    <xf numFmtId="0" fontId="25" fillId="11" borderId="65" xfId="0" applyFont="1" applyFill="1" applyBorder="1"/>
    <xf numFmtId="0" fontId="25" fillId="11" borderId="66" xfId="0" applyFont="1" applyFill="1" applyBorder="1"/>
    <xf numFmtId="165" fontId="25" fillId="11" borderId="66" xfId="2" applyNumberFormat="1" applyFont="1" applyFill="1" applyBorder="1"/>
    <xf numFmtId="165" fontId="25" fillId="9" borderId="66" xfId="2" applyNumberFormat="1" applyFont="1" applyFill="1" applyBorder="1"/>
    <xf numFmtId="165" fontId="25" fillId="11" borderId="66" xfId="2" applyNumberFormat="1" applyFont="1" applyFill="1" applyBorder="1" applyAlignment="1">
      <alignment horizontal="left"/>
    </xf>
    <xf numFmtId="49" fontId="11" fillId="4" borderId="13" xfId="1" applyNumberFormat="1" applyFont="1" applyFill="1" applyBorder="1" applyAlignment="1" applyProtection="1">
      <alignment vertical="center"/>
      <protection locked="0"/>
    </xf>
    <xf numFmtId="0" fontId="8" fillId="2" borderId="6" xfId="0" applyFont="1" applyFill="1" applyBorder="1" applyAlignment="1">
      <alignment vertical="center" wrapText="1"/>
    </xf>
    <xf numFmtId="0" fontId="8" fillId="2" borderId="0" xfId="0" applyFont="1" applyFill="1" applyAlignment="1">
      <alignment vertical="center" wrapText="1"/>
    </xf>
    <xf numFmtId="0" fontId="8" fillId="2" borderId="4" xfId="0" applyFont="1" applyFill="1" applyBorder="1" applyAlignment="1">
      <alignment vertical="center" wrapText="1"/>
    </xf>
    <xf numFmtId="0" fontId="8" fillId="2" borderId="6"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4" xfId="0" applyFont="1" applyFill="1" applyBorder="1" applyAlignment="1">
      <alignment horizontal="left" vertical="center" wrapText="1"/>
    </xf>
    <xf numFmtId="0" fontId="8" fillId="2" borderId="6" xfId="0" applyFont="1" applyFill="1" applyBorder="1" applyAlignment="1">
      <alignment horizontal="left" vertical="top" wrapText="1"/>
    </xf>
    <xf numFmtId="0" fontId="8" fillId="2" borderId="0" xfId="0" applyFont="1" applyFill="1" applyAlignment="1">
      <alignment horizontal="left" vertical="top" wrapText="1"/>
    </xf>
    <xf numFmtId="0" fontId="8" fillId="2" borderId="4" xfId="0" applyFont="1" applyFill="1" applyBorder="1" applyAlignment="1">
      <alignment horizontal="left" vertical="top" wrapText="1"/>
    </xf>
    <xf numFmtId="0" fontId="8" fillId="2" borderId="6" xfId="0" applyFont="1" applyFill="1" applyBorder="1" applyAlignment="1">
      <alignment vertical="top" wrapText="1"/>
    </xf>
    <xf numFmtId="0" fontId="8" fillId="2" borderId="0" xfId="0" applyFont="1" applyFill="1" applyAlignment="1">
      <alignment vertical="top" wrapText="1"/>
    </xf>
    <xf numFmtId="0" fontId="8" fillId="2" borderId="4" xfId="0" applyFont="1" applyFill="1" applyBorder="1" applyAlignment="1">
      <alignment vertical="top" wrapText="1"/>
    </xf>
    <xf numFmtId="0" fontId="12" fillId="7" borderId="13" xfId="0" applyFont="1" applyFill="1" applyBorder="1" applyAlignment="1">
      <alignment horizontal="center" vertical="top" wrapText="1"/>
    </xf>
    <xf numFmtId="0" fontId="10" fillId="4" borderId="6" xfId="0" applyFont="1" applyFill="1" applyBorder="1" applyAlignment="1" applyProtection="1">
      <alignment horizontal="left" vertical="top" wrapText="1"/>
      <protection locked="0"/>
    </xf>
    <xf numFmtId="0" fontId="10" fillId="4" borderId="0" xfId="0" applyFont="1" applyFill="1" applyAlignment="1" applyProtection="1">
      <alignment horizontal="left" vertical="top" wrapText="1"/>
      <protection locked="0"/>
    </xf>
    <xf numFmtId="0" fontId="10" fillId="4" borderId="4" xfId="0" applyFont="1" applyFill="1" applyBorder="1" applyAlignment="1" applyProtection="1">
      <alignment horizontal="left" vertical="top" wrapText="1"/>
      <protection locked="0"/>
    </xf>
    <xf numFmtId="0" fontId="12" fillId="6" borderId="3" xfId="0" applyFont="1" applyFill="1" applyBorder="1" applyAlignment="1">
      <alignment horizontal="center" vertical="top"/>
    </xf>
    <xf numFmtId="0" fontId="12" fillId="6" borderId="11" xfId="0" applyFont="1" applyFill="1" applyBorder="1" applyAlignment="1">
      <alignment horizontal="center" vertical="top"/>
    </xf>
    <xf numFmtId="0" fontId="12" fillId="6" borderId="5" xfId="0" applyFont="1" applyFill="1" applyBorder="1" applyAlignment="1">
      <alignment horizontal="center" vertical="top"/>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49" fontId="11" fillId="4" borderId="51" xfId="1" applyNumberFormat="1" applyFont="1" applyFill="1" applyBorder="1" applyAlignment="1" applyProtection="1">
      <alignment vertical="center"/>
      <protection locked="0"/>
    </xf>
    <xf numFmtId="49" fontId="11" fillId="4" borderId="46" xfId="1" applyNumberFormat="1" applyFont="1" applyFill="1" applyBorder="1" applyAlignment="1" applyProtection="1">
      <alignment vertical="center"/>
      <protection locked="0"/>
    </xf>
    <xf numFmtId="49" fontId="11" fillId="4" borderId="54" xfId="1" applyNumberFormat="1" applyFont="1" applyFill="1" applyBorder="1" applyAlignment="1" applyProtection="1">
      <alignment vertical="center"/>
      <protection locked="0"/>
    </xf>
    <xf numFmtId="0" fontId="7" fillId="3" borderId="3"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5"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4" xfId="0" applyFont="1" applyFill="1" applyBorder="1" applyAlignment="1">
      <alignment horizontal="center" vertical="top" wrapText="1"/>
    </xf>
    <xf numFmtId="0" fontId="12" fillId="6" borderId="6" xfId="0" applyFont="1" applyFill="1" applyBorder="1" applyAlignment="1">
      <alignment horizontal="center" vertical="top"/>
    </xf>
    <xf numFmtId="0" fontId="12" fillId="6" borderId="0" xfId="0" applyFont="1" applyFill="1" applyAlignment="1">
      <alignment horizontal="center" vertical="top"/>
    </xf>
    <xf numFmtId="0" fontId="12" fillId="6" borderId="4" xfId="0" applyFont="1" applyFill="1" applyBorder="1" applyAlignment="1">
      <alignment horizontal="center" vertical="top"/>
    </xf>
    <xf numFmtId="0" fontId="7" fillId="3" borderId="6" xfId="0" applyFont="1" applyFill="1" applyBorder="1" applyAlignment="1">
      <alignment horizontal="left" vertical="top" wrapText="1"/>
    </xf>
    <xf numFmtId="0" fontId="7" fillId="3" borderId="0" xfId="0" applyFont="1" applyFill="1" applyAlignment="1">
      <alignment horizontal="left" vertical="top" wrapText="1"/>
    </xf>
    <xf numFmtId="0" fontId="7" fillId="3" borderId="4"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6" xfId="0" applyFont="1" applyFill="1" applyBorder="1" applyAlignment="1">
      <alignment horizontal="left" wrapText="1"/>
    </xf>
    <xf numFmtId="0" fontId="7" fillId="3" borderId="0" xfId="0" applyFont="1" applyFill="1" applyAlignment="1">
      <alignment horizontal="left" wrapText="1"/>
    </xf>
    <xf numFmtId="0" fontId="7" fillId="3" borderId="4" xfId="0" applyFont="1" applyFill="1" applyBorder="1" applyAlignment="1">
      <alignment horizontal="left" wrapText="1"/>
    </xf>
    <xf numFmtId="0" fontId="7" fillId="3" borderId="1" xfId="0" applyFont="1" applyFill="1" applyBorder="1" applyAlignment="1">
      <alignment horizontal="center" vertical="top"/>
    </xf>
    <xf numFmtId="0" fontId="7" fillId="3" borderId="9" xfId="0" applyFont="1" applyFill="1" applyBorder="1" applyAlignment="1">
      <alignment horizontal="center" vertical="top"/>
    </xf>
    <xf numFmtId="0" fontId="7" fillId="3" borderId="2" xfId="0" applyFont="1" applyFill="1" applyBorder="1" applyAlignment="1">
      <alignment horizontal="center" vertical="top"/>
    </xf>
    <xf numFmtId="1" fontId="11" fillId="4" borderId="15" xfId="2" applyNumberFormat="1" applyFont="1" applyFill="1" applyBorder="1" applyAlignment="1" applyProtection="1">
      <alignment horizontal="right" vertical="center"/>
      <protection locked="0"/>
    </xf>
    <xf numFmtId="1" fontId="11" fillId="4" borderId="16" xfId="2" applyNumberFormat="1" applyFont="1" applyFill="1" applyBorder="1" applyAlignment="1" applyProtection="1">
      <alignment horizontal="right" vertical="center"/>
      <protection locked="0"/>
    </xf>
    <xf numFmtId="0" fontId="8" fillId="2" borderId="47" xfId="0" applyFont="1" applyFill="1" applyBorder="1" applyAlignment="1">
      <alignment horizontal="left" vertical="center" wrapText="1" indent="1"/>
    </xf>
    <xf numFmtId="0" fontId="8" fillId="2" borderId="41" xfId="0" applyFont="1" applyFill="1" applyBorder="1" applyAlignment="1">
      <alignment horizontal="left" vertical="center" wrapText="1" indent="1"/>
    </xf>
    <xf numFmtId="0" fontId="8" fillId="2" borderId="32" xfId="0" applyFont="1" applyFill="1" applyBorder="1" applyAlignment="1">
      <alignment horizontal="left" vertical="center" wrapText="1" indent="1"/>
    </xf>
    <xf numFmtId="0" fontId="8" fillId="2" borderId="13" xfId="0" applyFont="1" applyFill="1" applyBorder="1" applyAlignment="1">
      <alignment horizontal="left" vertical="center" wrapText="1" indent="1"/>
    </xf>
    <xf numFmtId="0" fontId="8" fillId="2" borderId="49" xfId="0" applyFont="1" applyFill="1" applyBorder="1" applyAlignment="1">
      <alignment horizontal="left" vertical="center" wrapText="1" indent="1"/>
    </xf>
    <xf numFmtId="0" fontId="8" fillId="2" borderId="42" xfId="0" applyFont="1" applyFill="1" applyBorder="1" applyAlignment="1">
      <alignment horizontal="left" vertical="center" wrapText="1" indent="1"/>
    </xf>
    <xf numFmtId="165" fontId="11" fillId="5" borderId="15" xfId="2" applyNumberFormat="1" applyFont="1" applyFill="1" applyBorder="1" applyAlignment="1" applyProtection="1">
      <alignment vertical="center"/>
    </xf>
    <xf numFmtId="165" fontId="11" fillId="5" borderId="16" xfId="2" applyNumberFormat="1" applyFont="1" applyFill="1" applyBorder="1" applyAlignment="1" applyProtection="1">
      <alignment vertical="center"/>
    </xf>
    <xf numFmtId="0" fontId="8" fillId="2" borderId="52" xfId="0" applyFont="1" applyFill="1" applyBorder="1" applyAlignment="1">
      <alignment horizontal="right" vertical="center" indent="1"/>
    </xf>
    <xf numFmtId="0" fontId="8" fillId="2" borderId="44" xfId="0" applyFont="1" applyFill="1" applyBorder="1" applyAlignment="1">
      <alignment horizontal="right" vertical="center" inden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30" xfId="0" applyFont="1" applyFill="1" applyBorder="1" applyAlignment="1">
      <alignment horizontal="center" vertical="center" wrapText="1"/>
    </xf>
    <xf numFmtId="0" fontId="9" fillId="7" borderId="26" xfId="0" applyFont="1" applyFill="1" applyBorder="1" applyAlignment="1">
      <alignment horizontal="center" vertical="center" wrapText="1"/>
    </xf>
    <xf numFmtId="0" fontId="8" fillId="2" borderId="45" xfId="0" applyFont="1" applyFill="1" applyBorder="1" applyAlignment="1">
      <alignment horizontal="left" vertical="center" wrapText="1"/>
    </xf>
    <xf numFmtId="0" fontId="8" fillId="2" borderId="46"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8" fillId="2" borderId="36"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2" borderId="53" xfId="0" applyFont="1" applyFill="1" applyBorder="1" applyAlignment="1">
      <alignment horizontal="right" vertical="center" indent="1"/>
    </xf>
    <xf numFmtId="0" fontId="8" fillId="2" borderId="43" xfId="0" applyFont="1" applyFill="1" applyBorder="1" applyAlignment="1">
      <alignment horizontal="right" vertical="center" indent="1"/>
    </xf>
    <xf numFmtId="0" fontId="8" fillId="2" borderId="51" xfId="0" applyFont="1" applyFill="1" applyBorder="1" applyAlignment="1">
      <alignment horizontal="right" vertical="center" indent="1"/>
    </xf>
    <xf numFmtId="0" fontId="8" fillId="2" borderId="40" xfId="0" applyFont="1" applyFill="1" applyBorder="1" applyAlignment="1">
      <alignment horizontal="right" vertical="center" indent="1"/>
    </xf>
    <xf numFmtId="165" fontId="11" fillId="5" borderId="24" xfId="2" applyNumberFormat="1" applyFont="1" applyFill="1" applyBorder="1" applyAlignment="1" applyProtection="1">
      <alignment vertical="center"/>
    </xf>
    <xf numFmtId="0" fontId="8" fillId="2" borderId="3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12" fillId="7" borderId="51" xfId="0" applyFont="1" applyFill="1" applyBorder="1" applyAlignment="1">
      <alignment horizontal="center" vertical="top" wrapText="1"/>
    </xf>
    <xf numFmtId="0" fontId="12" fillId="7" borderId="46" xfId="0" applyFont="1" applyFill="1" applyBorder="1" applyAlignment="1">
      <alignment horizontal="center" vertical="top" wrapText="1"/>
    </xf>
    <xf numFmtId="0" fontId="12" fillId="7" borderId="54" xfId="0" applyFont="1" applyFill="1" applyBorder="1" applyAlignment="1">
      <alignment horizontal="center" vertical="top" wrapText="1"/>
    </xf>
    <xf numFmtId="49" fontId="8" fillId="4" borderId="0" xfId="0" applyNumberFormat="1" applyFont="1" applyFill="1" applyAlignment="1" applyProtection="1">
      <alignment horizontal="left" vertical="top" wrapText="1"/>
      <protection locked="0"/>
    </xf>
    <xf numFmtId="0" fontId="8" fillId="0" borderId="36" xfId="0" applyFont="1" applyBorder="1" applyAlignment="1">
      <alignment horizontal="left" vertical="center" wrapText="1"/>
    </xf>
    <xf numFmtId="0" fontId="8" fillId="0" borderId="14" xfId="0" applyFont="1" applyBorder="1" applyAlignment="1">
      <alignment horizontal="left" vertical="center" wrapText="1"/>
    </xf>
    <xf numFmtId="0" fontId="8" fillId="0" borderId="18" xfId="0" applyFont="1" applyBorder="1" applyAlignment="1">
      <alignment horizontal="left" vertical="center" wrapText="1"/>
    </xf>
    <xf numFmtId="0" fontId="8" fillId="0" borderId="38"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11" fillId="4" borderId="17" xfId="1" applyNumberFormat="1" applyFont="1" applyFill="1" applyBorder="1" applyAlignment="1" applyProtection="1">
      <alignment horizontal="left" vertical="center" wrapText="1"/>
      <protection locked="0"/>
    </xf>
    <xf numFmtId="0" fontId="11" fillId="4" borderId="14" xfId="1" applyNumberFormat="1" applyFont="1" applyFill="1" applyBorder="1" applyAlignment="1" applyProtection="1">
      <alignment horizontal="left" vertical="center" wrapText="1"/>
      <protection locked="0"/>
    </xf>
    <xf numFmtId="0" fontId="11" fillId="4" borderId="37" xfId="1" applyNumberFormat="1" applyFont="1" applyFill="1" applyBorder="1" applyAlignment="1" applyProtection="1">
      <alignment horizontal="left" vertical="center" wrapText="1"/>
      <protection locked="0"/>
    </xf>
    <xf numFmtId="0" fontId="11" fillId="4" borderId="21" xfId="1" applyNumberFormat="1" applyFont="1" applyFill="1" applyBorder="1" applyAlignment="1" applyProtection="1">
      <alignment horizontal="left" vertical="center" wrapText="1"/>
      <protection locked="0"/>
    </xf>
    <xf numFmtId="0" fontId="11" fillId="4" borderId="22" xfId="1" applyNumberFormat="1" applyFont="1" applyFill="1" applyBorder="1" applyAlignment="1" applyProtection="1">
      <alignment horizontal="left" vertical="center" wrapText="1"/>
      <protection locked="0"/>
    </xf>
    <xf numFmtId="0" fontId="11" fillId="4" borderId="39" xfId="1" applyNumberFormat="1" applyFont="1" applyFill="1" applyBorder="1" applyAlignment="1" applyProtection="1">
      <alignment horizontal="left" vertical="center" wrapText="1"/>
      <protection locked="0"/>
    </xf>
    <xf numFmtId="0" fontId="8" fillId="2" borderId="0" xfId="0" applyFont="1" applyFill="1" applyAlignment="1">
      <alignment horizontal="left" vertical="top"/>
    </xf>
    <xf numFmtId="0" fontId="10" fillId="2" borderId="0" xfId="0" applyFont="1" applyFill="1" applyAlignment="1">
      <alignment vertical="top"/>
    </xf>
    <xf numFmtId="0" fontId="8" fillId="7" borderId="13" xfId="0" applyFont="1" applyFill="1" applyBorder="1" applyAlignment="1">
      <alignment horizontal="center" vertical="top" wrapText="1"/>
    </xf>
    <xf numFmtId="0" fontId="12" fillId="2" borderId="6" xfId="0" applyFont="1" applyFill="1" applyBorder="1" applyAlignment="1">
      <alignment horizontal="right" vertical="center" wrapText="1" indent="1"/>
    </xf>
    <xf numFmtId="0" fontId="12" fillId="2" borderId="0" xfId="0" applyFont="1" applyFill="1" applyAlignment="1">
      <alignment horizontal="right" vertical="center" wrapText="1" indent="1"/>
    </xf>
    <xf numFmtId="0" fontId="12" fillId="2" borderId="20" xfId="0" applyFont="1" applyFill="1" applyBorder="1" applyAlignment="1">
      <alignment horizontal="right" vertical="center" wrapText="1" indent="1"/>
    </xf>
    <xf numFmtId="0" fontId="7" fillId="3" borderId="1"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3" borderId="2" xfId="0" applyFont="1" applyFill="1" applyBorder="1" applyAlignment="1">
      <alignment horizontal="center" vertical="top" wrapText="1"/>
    </xf>
    <xf numFmtId="0" fontId="8" fillId="2" borderId="27"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8" fillId="2" borderId="31"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11" fillId="4" borderId="15" xfId="1" applyNumberFormat="1" applyFont="1" applyFill="1" applyBorder="1" applyAlignment="1" applyProtection="1">
      <alignment horizontal="left" vertical="center" wrapText="1"/>
      <protection locked="0"/>
    </xf>
    <xf numFmtId="0" fontId="11" fillId="4" borderId="25" xfId="1" applyNumberFormat="1" applyFont="1" applyFill="1" applyBorder="1" applyAlignment="1" applyProtection="1">
      <alignment horizontal="left" vertical="center" wrapText="1"/>
      <protection locked="0"/>
    </xf>
    <xf numFmtId="0" fontId="11" fillId="4" borderId="29" xfId="1" applyNumberFormat="1" applyFont="1" applyFill="1" applyBorder="1" applyAlignment="1" applyProtection="1">
      <alignment horizontal="left" vertical="center" wrapText="1"/>
      <protection locked="0"/>
    </xf>
    <xf numFmtId="0" fontId="11" fillId="4" borderId="30" xfId="1" applyNumberFormat="1" applyFont="1" applyFill="1" applyBorder="1" applyAlignment="1" applyProtection="1">
      <alignment horizontal="left" vertical="center" wrapText="1"/>
      <protection locked="0"/>
    </xf>
    <xf numFmtId="0" fontId="11" fillId="4" borderId="16" xfId="1" applyNumberFormat="1" applyFont="1" applyFill="1" applyBorder="1" applyAlignment="1" applyProtection="1">
      <alignment horizontal="left" vertical="center" wrapText="1"/>
      <protection locked="0"/>
    </xf>
    <xf numFmtId="0" fontId="11" fillId="4" borderId="26" xfId="1" applyNumberFormat="1" applyFont="1" applyFill="1" applyBorder="1" applyAlignment="1" applyProtection="1">
      <alignment horizontal="left" vertical="center" wrapText="1"/>
      <protection locked="0"/>
    </xf>
    <xf numFmtId="0" fontId="13" fillId="2" borderId="6" xfId="0" applyFont="1" applyFill="1" applyBorder="1" applyAlignment="1" applyProtection="1">
      <alignment horizontal="left" vertical="top" wrapText="1"/>
      <protection locked="0"/>
    </xf>
    <xf numFmtId="0" fontId="13" fillId="2" borderId="0" xfId="0" applyFont="1" applyFill="1" applyAlignment="1" applyProtection="1">
      <alignment horizontal="left" vertical="top" wrapText="1"/>
      <protection locked="0"/>
    </xf>
    <xf numFmtId="0" fontId="13" fillId="2" borderId="4" xfId="0" applyFont="1" applyFill="1" applyBorder="1" applyAlignment="1" applyProtection="1">
      <alignment horizontal="left" vertical="top" wrapText="1"/>
      <protection locked="0"/>
    </xf>
    <xf numFmtId="0" fontId="11" fillId="4" borderId="13" xfId="1" applyNumberFormat="1" applyFont="1" applyFill="1" applyBorder="1" applyAlignment="1" applyProtection="1">
      <alignment horizontal="left" vertical="center" wrapText="1"/>
      <protection locked="0"/>
    </xf>
    <xf numFmtId="0" fontId="11" fillId="4" borderId="24" xfId="1" applyNumberFormat="1" applyFont="1" applyFill="1" applyBorder="1" applyAlignment="1" applyProtection="1">
      <alignment horizontal="left" vertical="center" wrapText="1"/>
      <protection locked="0"/>
    </xf>
    <xf numFmtId="0" fontId="14" fillId="7" borderId="17"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10" fillId="0" borderId="6" xfId="0" applyFont="1" applyBorder="1" applyAlignment="1">
      <alignment horizontal="right" vertical="center" wrapText="1" indent="1"/>
    </xf>
    <xf numFmtId="0" fontId="10" fillId="0" borderId="0" xfId="0" applyFont="1" applyAlignment="1">
      <alignment horizontal="right" vertical="center" wrapText="1" indent="1"/>
    </xf>
    <xf numFmtId="0" fontId="11" fillId="7" borderId="17" xfId="1" applyNumberFormat="1" applyFont="1" applyFill="1" applyBorder="1" applyAlignment="1" applyProtection="1">
      <alignment horizontal="left" vertical="center" wrapText="1" indent="2"/>
    </xf>
    <xf numFmtId="0" fontId="11" fillId="7" borderId="14" xfId="1" applyNumberFormat="1" applyFont="1" applyFill="1" applyBorder="1" applyAlignment="1" applyProtection="1">
      <alignment horizontal="left" vertical="center" wrapText="1" indent="2"/>
    </xf>
    <xf numFmtId="0" fontId="11" fillId="7" borderId="18" xfId="1" applyNumberFormat="1" applyFont="1" applyFill="1" applyBorder="1" applyAlignment="1" applyProtection="1">
      <alignment horizontal="left" vertical="center" wrapText="1" indent="2"/>
    </xf>
    <xf numFmtId="0" fontId="11" fillId="7" borderId="21" xfId="1" applyNumberFormat="1" applyFont="1" applyFill="1" applyBorder="1" applyAlignment="1" applyProtection="1">
      <alignment horizontal="left" vertical="center" wrapText="1" indent="2"/>
    </xf>
    <xf numFmtId="0" fontId="11" fillId="7" borderId="22" xfId="1" applyNumberFormat="1" applyFont="1" applyFill="1" applyBorder="1" applyAlignment="1" applyProtection="1">
      <alignment horizontal="left" vertical="center" wrapText="1" indent="2"/>
    </xf>
    <xf numFmtId="0" fontId="11" fillId="7" borderId="23" xfId="1" applyNumberFormat="1" applyFont="1" applyFill="1" applyBorder="1" applyAlignment="1" applyProtection="1">
      <alignment horizontal="left" vertical="center" wrapText="1" indent="2"/>
    </xf>
    <xf numFmtId="0" fontId="11" fillId="4" borderId="15" xfId="1" applyNumberFormat="1" applyFont="1" applyFill="1" applyBorder="1" applyAlignment="1" applyProtection="1">
      <alignment horizontal="center" vertical="center" wrapText="1"/>
      <protection locked="0"/>
    </xf>
    <xf numFmtId="0" fontId="11" fillId="4" borderId="16" xfId="1" applyNumberFormat="1" applyFont="1" applyFill="1" applyBorder="1" applyAlignment="1" applyProtection="1">
      <alignment horizontal="center" vertical="center" wrapText="1"/>
      <protection locked="0"/>
    </xf>
    <xf numFmtId="0" fontId="8" fillId="2" borderId="6" xfId="0" applyFont="1" applyFill="1" applyBorder="1" applyAlignment="1">
      <alignment horizontal="right" vertical="center" wrapText="1" indent="1"/>
    </xf>
    <xf numFmtId="0" fontId="8" fillId="2" borderId="0" xfId="0" applyFont="1" applyFill="1" applyAlignment="1">
      <alignment horizontal="right" vertical="center" wrapText="1" indent="1"/>
    </xf>
    <xf numFmtId="0" fontId="10" fillId="4" borderId="15" xfId="0" applyFont="1" applyFill="1" applyBorder="1" applyAlignment="1" applyProtection="1">
      <alignment horizontal="center" vertical="center" wrapText="1"/>
      <protection locked="0"/>
    </xf>
    <xf numFmtId="0" fontId="10" fillId="4" borderId="16" xfId="0" applyFont="1" applyFill="1" applyBorder="1" applyAlignment="1" applyProtection="1">
      <alignment horizontal="center" vertical="center" wrapText="1"/>
      <protection locked="0"/>
    </xf>
    <xf numFmtId="0" fontId="10" fillId="2" borderId="0" xfId="0" applyFont="1" applyFill="1" applyAlignment="1">
      <alignment horizontal="left" vertical="center" wrapText="1" indent="1"/>
    </xf>
    <xf numFmtId="0" fontId="10" fillId="2" borderId="4" xfId="0" applyFont="1" applyFill="1" applyBorder="1" applyAlignment="1">
      <alignment horizontal="left" vertical="center" wrapText="1" indent="1"/>
    </xf>
    <xf numFmtId="0" fontId="8" fillId="7" borderId="17" xfId="0" applyFont="1" applyFill="1" applyBorder="1" applyAlignment="1">
      <alignment horizontal="left" vertical="center" wrapText="1"/>
    </xf>
    <xf numFmtId="0" fontId="8" fillId="7" borderId="14" xfId="0" applyFont="1" applyFill="1" applyBorder="1" applyAlignment="1">
      <alignment horizontal="left" vertical="center" wrapText="1"/>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20" xfId="0" applyFont="1" applyFill="1" applyBorder="1" applyAlignment="1">
      <alignment horizontal="left" vertical="center" wrapText="1"/>
    </xf>
    <xf numFmtId="0" fontId="8" fillId="7" borderId="21" xfId="0" applyFont="1" applyFill="1" applyBorder="1" applyAlignment="1">
      <alignment horizontal="left" vertical="center" wrapText="1"/>
    </xf>
    <xf numFmtId="0" fontId="8" fillId="7" borderId="22" xfId="0" applyFont="1" applyFill="1" applyBorder="1" applyAlignment="1">
      <alignment horizontal="left" vertical="center" wrapText="1"/>
    </xf>
    <xf numFmtId="0" fontId="8" fillId="7" borderId="23" xfId="0" applyFont="1" applyFill="1" applyBorder="1" applyAlignment="1">
      <alignment horizontal="left" vertical="center" wrapText="1"/>
    </xf>
    <xf numFmtId="0" fontId="8" fillId="7" borderId="24" xfId="0" applyFont="1" applyFill="1" applyBorder="1" applyAlignment="1">
      <alignment horizontal="center" vertical="top" wrapText="1"/>
    </xf>
    <xf numFmtId="0" fontId="8" fillId="7" borderId="32" xfId="0" applyFont="1" applyFill="1" applyBorder="1" applyAlignment="1">
      <alignment horizontal="center" vertical="top" wrapText="1"/>
    </xf>
    <xf numFmtId="0" fontId="8" fillId="2" borderId="6" xfId="0" applyFont="1" applyFill="1" applyBorder="1" applyAlignment="1">
      <alignment horizontal="left" vertical="top" wrapText="1" indent="1"/>
    </xf>
    <xf numFmtId="0" fontId="8" fillId="2" borderId="0" xfId="0" applyFont="1" applyFill="1" applyAlignment="1">
      <alignment horizontal="left" vertical="top" wrapText="1" indent="1"/>
    </xf>
    <xf numFmtId="0" fontId="8" fillId="2" borderId="4" xfId="0" applyFont="1" applyFill="1" applyBorder="1" applyAlignment="1">
      <alignment horizontal="left" vertical="top" wrapText="1" indent="1"/>
    </xf>
    <xf numFmtId="0" fontId="19" fillId="2" borderId="0" xfId="0" applyFont="1" applyFill="1" applyAlignment="1">
      <alignment horizontal="left" vertical="top" wrapText="1"/>
    </xf>
    <xf numFmtId="0" fontId="7" fillId="3" borderId="7"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8" xfId="0" applyFont="1" applyFill="1" applyBorder="1" applyAlignment="1">
      <alignment horizontal="center" vertical="top" wrapText="1"/>
    </xf>
    <xf numFmtId="0" fontId="10" fillId="2" borderId="0" xfId="0" applyFont="1" applyFill="1" applyAlignment="1">
      <alignment horizontal="left" vertical="center" wrapText="1"/>
    </xf>
    <xf numFmtId="0" fontId="10" fillId="2" borderId="4"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20" xfId="0" applyFont="1" applyBorder="1" applyAlignment="1">
      <alignment horizontal="left" vertical="center" wrapText="1"/>
    </xf>
    <xf numFmtId="15" fontId="12" fillId="7" borderId="17" xfId="0" applyNumberFormat="1" applyFont="1" applyFill="1" applyBorder="1" applyAlignment="1">
      <alignment horizontal="center" vertical="center" wrapText="1"/>
    </xf>
    <xf numFmtId="0" fontId="12" fillId="7" borderId="14"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7" borderId="0" xfId="0" applyFont="1" applyFill="1" applyAlignment="1">
      <alignment horizontal="center" vertical="center" wrapText="1"/>
    </xf>
    <xf numFmtId="0" fontId="12" fillId="7" borderId="20" xfId="0" applyFont="1" applyFill="1" applyBorder="1" applyAlignment="1">
      <alignment horizontal="center" vertical="center" wrapText="1"/>
    </xf>
    <xf numFmtId="0" fontId="12" fillId="7" borderId="21" xfId="0" applyFont="1" applyFill="1" applyBorder="1" applyAlignment="1">
      <alignment horizontal="center" vertical="center" wrapText="1"/>
    </xf>
    <xf numFmtId="0" fontId="12" fillId="7" borderId="22" xfId="0" applyFont="1" applyFill="1" applyBorder="1" applyAlignment="1">
      <alignment horizontal="center" vertical="center" wrapText="1"/>
    </xf>
    <xf numFmtId="0" fontId="12" fillId="7" borderId="23" xfId="0" applyFont="1" applyFill="1" applyBorder="1" applyAlignment="1">
      <alignment horizontal="center" vertical="center" wrapText="1"/>
    </xf>
    <xf numFmtId="0" fontId="21" fillId="2" borderId="6" xfId="0" applyFont="1" applyFill="1" applyBorder="1" applyAlignment="1" applyProtection="1">
      <alignment horizontal="left" vertical="top" wrapText="1"/>
      <protection locked="0"/>
    </xf>
    <xf numFmtId="0" fontId="21" fillId="2" borderId="0" xfId="0" applyFont="1" applyFill="1" applyAlignment="1" applyProtection="1">
      <alignment horizontal="left" vertical="top" wrapText="1"/>
      <protection locked="0"/>
    </xf>
    <xf numFmtId="0" fontId="21" fillId="2" borderId="4" xfId="0" applyFont="1" applyFill="1" applyBorder="1" applyAlignment="1" applyProtection="1">
      <alignment horizontal="left" vertical="top" wrapText="1"/>
      <protection locked="0"/>
    </xf>
    <xf numFmtId="0" fontId="21" fillId="2" borderId="7" xfId="0" applyFont="1" applyFill="1" applyBorder="1" applyAlignment="1" applyProtection="1">
      <alignment horizontal="left" vertical="top" wrapText="1"/>
      <protection locked="0"/>
    </xf>
    <xf numFmtId="0" fontId="21" fillId="2" borderId="10" xfId="0" applyFont="1" applyFill="1" applyBorder="1" applyAlignment="1" applyProtection="1">
      <alignment horizontal="left" vertical="top" wrapText="1"/>
      <protection locked="0"/>
    </xf>
    <xf numFmtId="0" fontId="21" fillId="2" borderId="8" xfId="0" applyFont="1" applyFill="1" applyBorder="1" applyAlignment="1" applyProtection="1">
      <alignment horizontal="left" vertical="top" wrapText="1"/>
      <protection locked="0"/>
    </xf>
    <xf numFmtId="0" fontId="7" fillId="3" borderId="3" xfId="0" applyFont="1" applyFill="1" applyBorder="1" applyAlignment="1">
      <alignment horizontal="center" vertical="top"/>
    </xf>
    <xf numFmtId="0" fontId="7" fillId="3" borderId="11" xfId="0" applyFont="1" applyFill="1" applyBorder="1" applyAlignment="1">
      <alignment horizontal="center" vertical="top"/>
    </xf>
    <xf numFmtId="0" fontId="7" fillId="3" borderId="5" xfId="0" applyFont="1" applyFill="1" applyBorder="1" applyAlignment="1">
      <alignment horizontal="center" vertical="top"/>
    </xf>
    <xf numFmtId="0" fontId="7" fillId="3" borderId="6" xfId="0" applyFont="1" applyFill="1" applyBorder="1" applyAlignment="1">
      <alignment horizontal="center" vertical="top"/>
    </xf>
    <xf numFmtId="0" fontId="7" fillId="3" borderId="0" xfId="0" applyFont="1" applyFill="1" applyAlignment="1">
      <alignment horizontal="center" vertical="top"/>
    </xf>
    <xf numFmtId="0" fontId="7" fillId="3" borderId="4" xfId="0" applyFont="1" applyFill="1" applyBorder="1" applyAlignment="1">
      <alignment horizontal="center" vertical="top"/>
    </xf>
    <xf numFmtId="0" fontId="7" fillId="3" borderId="7" xfId="0" applyFont="1" applyFill="1" applyBorder="1" applyAlignment="1">
      <alignment horizontal="center" vertical="top"/>
    </xf>
    <xf numFmtId="0" fontId="7" fillId="3" borderId="10" xfId="0" applyFont="1" applyFill="1" applyBorder="1" applyAlignment="1">
      <alignment horizontal="center" vertical="top"/>
    </xf>
    <xf numFmtId="0" fontId="7" fillId="3" borderId="8" xfId="0" applyFont="1" applyFill="1" applyBorder="1" applyAlignment="1">
      <alignment horizontal="center" vertical="top"/>
    </xf>
    <xf numFmtId="0" fontId="12" fillId="2" borderId="32" xfId="0" applyFont="1" applyFill="1" applyBorder="1" applyAlignment="1">
      <alignment vertical="center" wrapText="1"/>
    </xf>
    <xf numFmtId="0" fontId="12" fillId="2" borderId="13" xfId="0" applyFont="1" applyFill="1" applyBorder="1" applyAlignment="1">
      <alignment vertical="center" wrapText="1"/>
    </xf>
    <xf numFmtId="0" fontId="12" fillId="2" borderId="33" xfId="0" applyFont="1" applyFill="1" applyBorder="1" applyAlignment="1">
      <alignment vertical="center" wrapText="1"/>
    </xf>
    <xf numFmtId="0" fontId="12" fillId="2" borderId="34" xfId="0" applyFont="1" applyFill="1" applyBorder="1" applyAlignment="1">
      <alignment vertical="center" wrapText="1"/>
    </xf>
    <xf numFmtId="0" fontId="8" fillId="2" borderId="13" xfId="0" applyFont="1" applyFill="1" applyBorder="1" applyAlignment="1">
      <alignment vertical="center" wrapText="1"/>
    </xf>
    <xf numFmtId="0" fontId="8" fillId="2" borderId="24" xfId="0" applyFont="1" applyFill="1" applyBorder="1" applyAlignment="1">
      <alignment vertical="center" wrapText="1"/>
    </xf>
    <xf numFmtId="0" fontId="8" fillId="2" borderId="34" xfId="0" applyFont="1" applyFill="1" applyBorder="1" applyAlignment="1">
      <alignment vertical="center" wrapText="1"/>
    </xf>
    <xf numFmtId="0" fontId="8" fillId="2" borderId="35" xfId="0" applyFont="1" applyFill="1" applyBorder="1" applyAlignment="1">
      <alignment vertical="center" wrapText="1"/>
    </xf>
    <xf numFmtId="0" fontId="9" fillId="2" borderId="32" xfId="0" applyFont="1" applyFill="1" applyBorder="1" applyAlignment="1">
      <alignment horizontal="center" vertical="center"/>
    </xf>
    <xf numFmtId="0" fontId="11" fillId="4" borderId="13" xfId="1" applyNumberFormat="1" applyFont="1" applyFill="1" applyBorder="1" applyAlignment="1" applyProtection="1">
      <alignment horizontal="center" vertical="center" wrapText="1"/>
      <protection locked="0"/>
    </xf>
    <xf numFmtId="0" fontId="8" fillId="7" borderId="15" xfId="0" applyFont="1" applyFill="1" applyBorder="1" applyAlignment="1">
      <alignment horizontal="left" vertical="top" wrapText="1"/>
    </xf>
    <xf numFmtId="0" fontId="8" fillId="7" borderId="29" xfId="0" applyFont="1" applyFill="1" applyBorder="1" applyAlignment="1">
      <alignment horizontal="left" vertical="top" wrapText="1"/>
    </xf>
    <xf numFmtId="0" fontId="8" fillId="7" borderId="16" xfId="0" applyFont="1" applyFill="1" applyBorder="1" applyAlignment="1">
      <alignment horizontal="left" vertical="top" wrapText="1"/>
    </xf>
    <xf numFmtId="0" fontId="4" fillId="3" borderId="6" xfId="0" applyFont="1" applyFill="1" applyBorder="1" applyAlignment="1">
      <alignment horizontal="center" vertical="top" wrapText="1"/>
    </xf>
    <xf numFmtId="0" fontId="4" fillId="3" borderId="0" xfId="0" applyFont="1" applyFill="1" applyAlignment="1">
      <alignment horizontal="center" vertical="top" wrapText="1"/>
    </xf>
    <xf numFmtId="0" fontId="4" fillId="3" borderId="4" xfId="0" applyFont="1" applyFill="1" applyBorder="1" applyAlignment="1">
      <alignment horizontal="center" vertical="top" wrapText="1"/>
    </xf>
    <xf numFmtId="0" fontId="12" fillId="6" borderId="3" xfId="0" applyFont="1" applyFill="1" applyBorder="1" applyAlignment="1">
      <alignment horizontal="center" vertical="top" wrapText="1"/>
    </xf>
    <xf numFmtId="0" fontId="12" fillId="6" borderId="11" xfId="0" applyFont="1" applyFill="1" applyBorder="1" applyAlignment="1">
      <alignment horizontal="center" vertical="top" wrapText="1"/>
    </xf>
    <xf numFmtId="0" fontId="12" fillId="6" borderId="5" xfId="0" applyFont="1" applyFill="1" applyBorder="1" applyAlignment="1">
      <alignment horizontal="center" vertical="top" wrapText="1"/>
    </xf>
    <xf numFmtId="0" fontId="12" fillId="6" borderId="6" xfId="0" applyFont="1" applyFill="1" applyBorder="1" applyAlignment="1">
      <alignment horizontal="center" vertical="top" wrapText="1"/>
    </xf>
    <xf numFmtId="0" fontId="12" fillId="6" borderId="0" xfId="0" applyFont="1" applyFill="1" applyAlignment="1">
      <alignment horizontal="center" vertical="top" wrapText="1"/>
    </xf>
    <xf numFmtId="0" fontId="12" fillId="6" borderId="4" xfId="0" applyFont="1" applyFill="1" applyBorder="1" applyAlignment="1">
      <alignment horizontal="center" vertical="top" wrapText="1"/>
    </xf>
    <xf numFmtId="0" fontId="12" fillId="7" borderId="17" xfId="0" applyFont="1" applyFill="1" applyBorder="1" applyAlignment="1">
      <alignment horizontal="center" vertical="center" wrapText="1"/>
    </xf>
    <xf numFmtId="0" fontId="12" fillId="7" borderId="37" xfId="0" applyFont="1" applyFill="1" applyBorder="1" applyAlignment="1">
      <alignment horizontal="center" vertical="center" wrapText="1"/>
    </xf>
    <xf numFmtId="0" fontId="12" fillId="7" borderId="39" xfId="0" applyFont="1" applyFill="1" applyBorder="1" applyAlignment="1">
      <alignment horizontal="center" vertical="center" wrapText="1"/>
    </xf>
    <xf numFmtId="0" fontId="11" fillId="4" borderId="13" xfId="1" applyNumberFormat="1" applyFont="1" applyFill="1" applyBorder="1" applyAlignment="1" applyProtection="1">
      <alignment horizontal="left" vertical="top" wrapText="1"/>
      <protection locked="0"/>
    </xf>
    <xf numFmtId="0" fontId="8" fillId="2" borderId="27" xfId="0" applyFont="1" applyFill="1" applyBorder="1" applyAlignment="1">
      <alignment horizontal="left" vertical="top" wrapText="1"/>
    </xf>
    <xf numFmtId="0" fontId="8" fillId="2" borderId="28" xfId="0" applyFont="1" applyFill="1" applyBorder="1" applyAlignment="1">
      <alignment horizontal="left" vertical="top" wrapText="1"/>
    </xf>
    <xf numFmtId="0" fontId="8" fillId="2" borderId="31" xfId="0" applyFont="1" applyFill="1" applyBorder="1" applyAlignment="1">
      <alignment horizontal="left" vertical="top" wrapText="1"/>
    </xf>
    <xf numFmtId="0" fontId="9" fillId="7" borderId="51" xfId="0" applyFont="1" applyFill="1" applyBorder="1" applyAlignment="1">
      <alignment horizontal="center" vertical="center" wrapText="1"/>
    </xf>
    <xf numFmtId="0" fontId="9" fillId="7" borderId="46" xfId="0" applyFont="1" applyFill="1" applyBorder="1" applyAlignment="1">
      <alignment horizontal="center" vertical="center" wrapText="1"/>
    </xf>
    <xf numFmtId="0" fontId="9" fillId="7" borderId="54" xfId="0" applyFont="1" applyFill="1" applyBorder="1" applyAlignment="1">
      <alignment horizontal="center" vertical="center" wrapText="1"/>
    </xf>
    <xf numFmtId="0" fontId="11" fillId="4" borderId="17" xfId="1" applyNumberFormat="1" applyFont="1" applyFill="1" applyBorder="1" applyAlignment="1" applyProtection="1">
      <alignment horizontal="left" vertical="top" wrapText="1"/>
      <protection locked="0"/>
    </xf>
    <xf numFmtId="0" fontId="11" fillId="4" borderId="14" xfId="1" applyNumberFormat="1" applyFont="1" applyFill="1" applyBorder="1" applyAlignment="1" applyProtection="1">
      <alignment horizontal="left" vertical="top" wrapText="1"/>
      <protection locked="0"/>
    </xf>
    <xf numFmtId="0" fontId="11" fillId="4" borderId="37" xfId="1" applyNumberFormat="1" applyFont="1" applyFill="1" applyBorder="1" applyAlignment="1" applyProtection="1">
      <alignment horizontal="left" vertical="top" wrapText="1"/>
      <protection locked="0"/>
    </xf>
    <xf numFmtId="0" fontId="11" fillId="4" borderId="19" xfId="1" applyNumberFormat="1" applyFont="1" applyFill="1" applyBorder="1" applyAlignment="1" applyProtection="1">
      <alignment horizontal="left" vertical="top" wrapText="1"/>
      <protection locked="0"/>
    </xf>
    <xf numFmtId="0" fontId="11" fillId="4" borderId="0" xfId="1" applyNumberFormat="1" applyFont="1" applyFill="1" applyBorder="1" applyAlignment="1" applyProtection="1">
      <alignment horizontal="left" vertical="top" wrapText="1"/>
      <protection locked="0"/>
    </xf>
    <xf numFmtId="0" fontId="11" fillId="4" borderId="4" xfId="1" applyNumberFormat="1" applyFont="1" applyFill="1" applyBorder="1" applyAlignment="1" applyProtection="1">
      <alignment horizontal="left" vertical="top" wrapText="1"/>
      <protection locked="0"/>
    </xf>
    <xf numFmtId="0" fontId="11" fillId="4" borderId="21" xfId="1" applyNumberFormat="1" applyFont="1" applyFill="1" applyBorder="1" applyAlignment="1" applyProtection="1">
      <alignment horizontal="left" vertical="top" wrapText="1"/>
      <protection locked="0"/>
    </xf>
    <xf numFmtId="0" fontId="11" fillId="4" borderId="22" xfId="1" applyNumberFormat="1" applyFont="1" applyFill="1" applyBorder="1" applyAlignment="1" applyProtection="1">
      <alignment horizontal="left" vertical="top" wrapText="1"/>
      <protection locked="0"/>
    </xf>
    <xf numFmtId="0" fontId="11" fillId="4" borderId="39" xfId="1" applyNumberFormat="1" applyFont="1" applyFill="1" applyBorder="1" applyAlignment="1" applyProtection="1">
      <alignment horizontal="left" vertical="top" wrapText="1"/>
      <protection locked="0"/>
    </xf>
    <xf numFmtId="0" fontId="11" fillId="4" borderId="34" xfId="1" applyNumberFormat="1" applyFont="1" applyFill="1" applyBorder="1" applyAlignment="1" applyProtection="1">
      <alignment horizontal="left" vertical="top" wrapText="1"/>
      <protection locked="0"/>
    </xf>
    <xf numFmtId="0" fontId="11" fillId="4" borderId="55" xfId="1" applyNumberFormat="1" applyFont="1" applyFill="1" applyBorder="1" applyAlignment="1" applyProtection="1">
      <alignment horizontal="left" vertical="top" wrapText="1"/>
      <protection locked="0"/>
    </xf>
    <xf numFmtId="0" fontId="11" fillId="4" borderId="10" xfId="1" applyNumberFormat="1" applyFont="1" applyFill="1" applyBorder="1" applyAlignment="1" applyProtection="1">
      <alignment horizontal="left" vertical="top" wrapText="1"/>
      <protection locked="0"/>
    </xf>
    <xf numFmtId="0" fontId="11" fillId="4" borderId="8" xfId="1" applyNumberFormat="1" applyFont="1" applyFill="1" applyBorder="1" applyAlignment="1" applyProtection="1">
      <alignment horizontal="left" vertical="top" wrapText="1"/>
      <protection locked="0"/>
    </xf>
    <xf numFmtId="0" fontId="8" fillId="2" borderId="56" xfId="0" applyFont="1" applyFill="1" applyBorder="1" applyAlignment="1">
      <alignment horizontal="left" vertical="top" wrapText="1"/>
    </xf>
    <xf numFmtId="0" fontId="8" fillId="2" borderId="32" xfId="0" applyFont="1" applyFill="1" applyBorder="1" applyAlignment="1">
      <alignment horizontal="left" vertical="top" wrapText="1"/>
    </xf>
    <xf numFmtId="0" fontId="8" fillId="2" borderId="13"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13" xfId="0" applyFont="1" applyFill="1" applyBorder="1" applyAlignment="1">
      <alignment horizontal="left" vertical="top" wrapText="1"/>
    </xf>
    <xf numFmtId="0" fontId="10" fillId="0" borderId="13" xfId="0" applyFont="1" applyBorder="1" applyAlignment="1">
      <alignment horizontal="left" vertical="top" wrapText="1"/>
    </xf>
    <xf numFmtId="0" fontId="7" fillId="3" borderId="12" xfId="0" applyFont="1" applyFill="1" applyBorder="1" applyAlignment="1">
      <alignment horizontal="center" vertical="top" wrapText="1"/>
    </xf>
    <xf numFmtId="0" fontId="7" fillId="3" borderId="12" xfId="0" applyFont="1" applyFill="1" applyBorder="1" applyAlignment="1">
      <alignment horizontal="left" vertical="top" wrapText="1"/>
    </xf>
    <xf numFmtId="0" fontId="7" fillId="3" borderId="3" xfId="0" applyFont="1" applyFill="1" applyBorder="1" applyAlignment="1">
      <alignment horizontal="left" wrapText="1"/>
    </xf>
    <xf numFmtId="0" fontId="7" fillId="3" borderId="11" xfId="0" applyFont="1" applyFill="1" applyBorder="1" applyAlignment="1">
      <alignment horizontal="left" wrapText="1"/>
    </xf>
    <xf numFmtId="0" fontId="7" fillId="3" borderId="5" xfId="0" applyFont="1" applyFill="1" applyBorder="1" applyAlignment="1">
      <alignment horizontal="left" wrapText="1"/>
    </xf>
    <xf numFmtId="0" fontId="8" fillId="2" borderId="45" xfId="0" applyFont="1" applyFill="1" applyBorder="1" applyAlignment="1">
      <alignment horizontal="left" vertical="top" wrapText="1"/>
    </xf>
    <xf numFmtId="0" fontId="8" fillId="2" borderId="46" xfId="0" applyFont="1" applyFill="1" applyBorder="1" applyAlignment="1">
      <alignment horizontal="left" vertical="top" wrapText="1"/>
    </xf>
    <xf numFmtId="0" fontId="8" fillId="2" borderId="40" xfId="0" applyFont="1" applyFill="1" applyBorder="1" applyAlignment="1">
      <alignment horizontal="left" vertical="top" wrapText="1"/>
    </xf>
    <xf numFmtId="1" fontId="11" fillId="5" borderId="17" xfId="1" applyNumberFormat="1" applyFont="1" applyFill="1" applyBorder="1" applyAlignment="1" applyProtection="1">
      <alignment vertical="top" wrapText="1"/>
    </xf>
    <xf numFmtId="1" fontId="11" fillId="5" borderId="14" xfId="1" applyNumberFormat="1" applyFont="1" applyFill="1" applyBorder="1" applyAlignment="1" applyProtection="1">
      <alignment vertical="top" wrapText="1"/>
    </xf>
    <xf numFmtId="1" fontId="11" fillId="5" borderId="18" xfId="1" applyNumberFormat="1" applyFont="1" applyFill="1" applyBorder="1" applyAlignment="1" applyProtection="1">
      <alignment vertical="top" wrapText="1"/>
    </xf>
    <xf numFmtId="1" fontId="11" fillId="5" borderId="21" xfId="1" applyNumberFormat="1" applyFont="1" applyFill="1" applyBorder="1" applyAlignment="1" applyProtection="1">
      <alignment vertical="top" wrapText="1"/>
    </xf>
    <xf numFmtId="1" fontId="11" fillId="5" borderId="22" xfId="1" applyNumberFormat="1" applyFont="1" applyFill="1" applyBorder="1" applyAlignment="1" applyProtection="1">
      <alignment vertical="top" wrapText="1"/>
    </xf>
    <xf numFmtId="1" fontId="11" fillId="5" borderId="23" xfId="1" applyNumberFormat="1" applyFont="1" applyFill="1" applyBorder="1" applyAlignment="1" applyProtection="1">
      <alignment vertical="top" wrapText="1"/>
    </xf>
    <xf numFmtId="166" fontId="30" fillId="12" borderId="10" xfId="0" applyNumberFormat="1" applyFont="1" applyFill="1" applyBorder="1" applyAlignment="1">
      <alignment horizontal="center"/>
    </xf>
  </cellXfs>
  <cellStyles count="3">
    <cellStyle name="Comma" xfId="2" builtinId="3"/>
    <cellStyle name="Comma 15 10" xfId="1" xr:uid="{144EF839-2C7D-414D-AA0E-B046310C202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374650</xdr:colOff>
      <xdr:row>0</xdr:row>
      <xdr:rowOff>0</xdr:rowOff>
    </xdr:from>
    <xdr:to>
      <xdr:col>12</xdr:col>
      <xdr:colOff>6350</xdr:colOff>
      <xdr:row>2</xdr:row>
      <xdr:rowOff>111126</xdr:rowOff>
    </xdr:to>
    <xdr:pic>
      <xdr:nvPicPr>
        <xdr:cNvPr id="4" name="Picture 3">
          <a:extLst>
            <a:ext uri="{FF2B5EF4-FFF2-40B4-BE49-F238E27FC236}">
              <a16:creationId xmlns:a16="http://schemas.microsoft.com/office/drawing/2014/main" id="{CC79311C-4247-4381-80F4-894CFC4C2856}"/>
            </a:ext>
          </a:extLst>
        </xdr:cNvPr>
        <xdr:cNvPicPr>
          <a:picLocks noChangeAspect="1"/>
        </xdr:cNvPicPr>
      </xdr:nvPicPr>
      <xdr:blipFill rotWithShape="1">
        <a:blip xmlns:r="http://schemas.openxmlformats.org/officeDocument/2006/relationships" r:embed="rId1"/>
        <a:srcRect l="2122" t="11760" r="2122" b="10205"/>
        <a:stretch/>
      </xdr:blipFill>
      <xdr:spPr>
        <a:xfrm>
          <a:off x="9626600" y="0"/>
          <a:ext cx="1625600"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0A216FA-4C79-4396-953A-693464A722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F3FA2BE-3707-4456-BD89-CD4883374F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717965E4-7390-4ACA-8F48-B2FFFCBB46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0729C9C-242D-4327-B9EA-4424C93007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9321CA9-8CE1-4ECF-8DFD-87501160B1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55DFECD-162B-4A6A-8C49-FB66A85F63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5C98D76-AACB-4E3A-9562-0B3418E6F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19FAA794-FD8E-4E7C-B568-6001A7320B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D5F46952-43A8-4494-95B6-19ED24081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18905B77-159E-4B9B-8FED-740F723D0F76}"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9:24.74" personId="{18905B77-159E-4B9B-8FED-740F723D0F76}" id="{C7627019-4FBA-4EC1-BF7D-1BB9425B051F}">
    <text>Hide EN and FR columns
TRIB &gt; Hide R/C</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39F18-D88C-47AD-8AF0-F791327B66AF}">
  <sheetPr codeName="Sheet1">
    <tabColor rgb="FFFFC000"/>
  </sheetPr>
  <dimension ref="A1:F27"/>
  <sheetViews>
    <sheetView showGridLines="0" workbookViewId="0">
      <selection activeCell="B5" sqref="B5:C5"/>
    </sheetView>
  </sheetViews>
  <sheetFormatPr defaultColWidth="9.140625" defaultRowHeight="14.25" x14ac:dyDescent="0.25"/>
  <cols>
    <col min="1" max="1" width="24.42578125" style="55" bestFit="1" customWidth="1"/>
    <col min="2" max="2" width="20.5703125" style="46" bestFit="1" customWidth="1"/>
    <col min="3" max="3" width="22.140625" style="46" bestFit="1" customWidth="1"/>
    <col min="4" max="4" width="12.42578125" style="46" bestFit="1" customWidth="1"/>
    <col min="5" max="16384" width="9.140625" style="46"/>
  </cols>
  <sheetData>
    <row r="1" spans="1:6" s="82" customFormat="1" x14ac:dyDescent="0.25">
      <c r="A1" s="82" t="s">
        <v>137</v>
      </c>
      <c r="B1" s="82" t="s">
        <v>60</v>
      </c>
      <c r="C1" s="82" t="s">
        <v>61</v>
      </c>
      <c r="F1" s="82" t="s">
        <v>62</v>
      </c>
    </row>
    <row r="2" spans="1:6" x14ac:dyDescent="0.25">
      <c r="A2" s="55" t="s">
        <v>63</v>
      </c>
      <c r="B2" s="46" t="s">
        <v>310</v>
      </c>
      <c r="C2" s="46" t="str">
        <f>B2</f>
        <v>RR-2026-002 &amp; RR-2026-003</v>
      </c>
      <c r="F2" s="46" t="s">
        <v>159</v>
      </c>
    </row>
    <row r="3" spans="1:6" x14ac:dyDescent="0.25">
      <c r="A3" s="55" t="s">
        <v>64</v>
      </c>
      <c r="B3" s="38" t="s">
        <v>311</v>
      </c>
      <c r="C3" s="38" t="s">
        <v>312</v>
      </c>
      <c r="F3" s="46" t="s">
        <v>157</v>
      </c>
    </row>
    <row r="4" spans="1:6" x14ac:dyDescent="0.25">
      <c r="A4" s="55" t="s">
        <v>125</v>
      </c>
      <c r="B4" s="46" t="s">
        <v>284</v>
      </c>
      <c r="C4" s="46" t="s">
        <v>313</v>
      </c>
      <c r="F4" s="46" t="s">
        <v>158</v>
      </c>
    </row>
    <row r="5" spans="1:6" ht="42.75" x14ac:dyDescent="0.25">
      <c r="A5" s="56" t="s">
        <v>276</v>
      </c>
      <c r="B5" s="46" t="s">
        <v>331</v>
      </c>
      <c r="C5" s="46" t="s">
        <v>332</v>
      </c>
      <c r="D5" s="46" t="s">
        <v>272</v>
      </c>
    </row>
    <row r="6" spans="1:6" x14ac:dyDescent="0.25">
      <c r="A6" s="57" t="s">
        <v>197</v>
      </c>
      <c r="B6" s="58">
        <v>2023</v>
      </c>
      <c r="C6" s="58">
        <f>B6</f>
        <v>2023</v>
      </c>
      <c r="F6" s="83" t="s">
        <v>238</v>
      </c>
    </row>
    <row r="7" spans="1:6" x14ac:dyDescent="0.25">
      <c r="A7" s="57" t="s">
        <v>198</v>
      </c>
      <c r="B7" s="76" t="s">
        <v>258</v>
      </c>
      <c r="C7" s="86" t="s">
        <v>259</v>
      </c>
      <c r="F7" s="46" t="s">
        <v>273</v>
      </c>
    </row>
    <row r="8" spans="1:6" x14ac:dyDescent="0.25">
      <c r="A8" s="57" t="s">
        <v>199</v>
      </c>
      <c r="B8" s="58">
        <v>2025</v>
      </c>
      <c r="C8" s="58">
        <f>B8</f>
        <v>2025</v>
      </c>
      <c r="F8" s="46" t="s">
        <v>274</v>
      </c>
    </row>
    <row r="9" spans="1:6" x14ac:dyDescent="0.25">
      <c r="A9" s="55" t="s">
        <v>161</v>
      </c>
      <c r="B9" s="38" t="s">
        <v>260</v>
      </c>
      <c r="C9" s="38" t="s">
        <v>283</v>
      </c>
      <c r="F9" s="84" t="s">
        <v>239</v>
      </c>
    </row>
    <row r="10" spans="1:6" x14ac:dyDescent="0.25">
      <c r="A10" s="55" t="s">
        <v>162</v>
      </c>
      <c r="B10" s="38" t="s">
        <v>315</v>
      </c>
      <c r="C10" s="38" t="s">
        <v>314</v>
      </c>
    </row>
    <row r="11" spans="1:6" x14ac:dyDescent="0.25">
      <c r="A11" s="55" t="s">
        <v>65</v>
      </c>
      <c r="B11" s="77" t="s">
        <v>316</v>
      </c>
      <c r="C11" s="76" t="s">
        <v>325</v>
      </c>
    </row>
    <row r="13" spans="1:6" x14ac:dyDescent="0.25">
      <c r="A13" s="55" t="s">
        <v>200</v>
      </c>
      <c r="B13" s="46" t="s">
        <v>317</v>
      </c>
      <c r="C13" s="46" t="s">
        <v>321</v>
      </c>
      <c r="D13" s="46" t="s">
        <v>322</v>
      </c>
    </row>
    <row r="14" spans="1:6" x14ac:dyDescent="0.25">
      <c r="A14" s="55" t="s">
        <v>201</v>
      </c>
      <c r="B14" s="46" t="s">
        <v>318</v>
      </c>
      <c r="C14" s="46" t="s">
        <v>319</v>
      </c>
      <c r="D14" s="46" t="s">
        <v>320</v>
      </c>
    </row>
    <row r="16" spans="1:6" ht="409.5" x14ac:dyDescent="0.25">
      <c r="A16" s="55" t="s">
        <v>68</v>
      </c>
      <c r="B16" s="139" t="s">
        <v>323</v>
      </c>
      <c r="C16" s="139" t="s">
        <v>326</v>
      </c>
    </row>
    <row r="17" spans="1:4" x14ac:dyDescent="0.25">
      <c r="A17" s="98" t="s">
        <v>285</v>
      </c>
      <c r="B17" s="38" t="s">
        <v>327</v>
      </c>
      <c r="C17" s="38" t="s">
        <v>328</v>
      </c>
    </row>
    <row r="18" spans="1:4" x14ac:dyDescent="0.25">
      <c r="B18" s="46" t="s">
        <v>329</v>
      </c>
      <c r="C18" s="46" t="s">
        <v>330</v>
      </c>
    </row>
    <row r="19" spans="1:4" x14ac:dyDescent="0.25">
      <c r="A19" s="55" t="s">
        <v>69</v>
      </c>
      <c r="B19" s="59" t="s">
        <v>166</v>
      </c>
      <c r="C19" s="59" t="s">
        <v>196</v>
      </c>
    </row>
    <row r="20" spans="1:4" ht="327.75" x14ac:dyDescent="0.25">
      <c r="A20" s="55" t="s">
        <v>70</v>
      </c>
      <c r="B20" s="140" t="s">
        <v>324</v>
      </c>
    </row>
    <row r="21" spans="1:4" x14ac:dyDescent="0.25">
      <c r="A21" s="55" t="s">
        <v>71</v>
      </c>
      <c r="B21" s="59" t="s">
        <v>242</v>
      </c>
    </row>
    <row r="23" spans="1:4" x14ac:dyDescent="0.25">
      <c r="A23" s="55" t="s">
        <v>202</v>
      </c>
      <c r="B23" s="38" t="s">
        <v>203</v>
      </c>
      <c r="C23" s="38" t="s">
        <v>203</v>
      </c>
    </row>
    <row r="24" spans="1:4" x14ac:dyDescent="0.25">
      <c r="A24" s="55" t="s">
        <v>204</v>
      </c>
      <c r="B24" s="38" t="s">
        <v>205</v>
      </c>
      <c r="C24" s="38" t="s">
        <v>205</v>
      </c>
    </row>
    <row r="26" spans="1:4" x14ac:dyDescent="0.25">
      <c r="A26" s="55" t="s">
        <v>243</v>
      </c>
      <c r="B26" s="46" t="s">
        <v>244</v>
      </c>
      <c r="C26" s="46" t="s">
        <v>246</v>
      </c>
      <c r="D26" s="55" t="str">
        <f>IF(Intro!$G$25="English",B26,C26)</f>
        <v>Oui</v>
      </c>
    </row>
    <row r="27" spans="1:4" x14ac:dyDescent="0.25">
      <c r="B27" s="46" t="s">
        <v>245</v>
      </c>
      <c r="C27" s="46" t="s">
        <v>247</v>
      </c>
      <c r="D27" s="55" t="str">
        <f>IF(Intro!$G$25="English",B27,C27)</f>
        <v>Non</v>
      </c>
    </row>
  </sheetData>
  <sheetProtection algorithmName="SHA-512" hashValue="cVrE3FH8Q/1sXQvXCpznWe0dWcc9wNB0uN3F1BKzbFgSLY1DVaC5+O62OhjEQNPuO6xBrUIneK9kmyPDFZjT/A==" saltValue="yAkz+Zq7j6DDT+cuB7R4Nw==" spinCount="100000" sheet="1" objects="1" scenarios="1" selectLockedCells="1"/>
  <phoneticPr fontId="15" type="noConversion"/>
  <dataValidations count="2">
    <dataValidation type="list" allowBlank="1" showInputMessage="1" showErrorMessage="1" sqref="B4" xr:uid="{C8A4D559-9D0C-4F61-B62C-89E348785C89}">
      <formula1>"dumping, dumping and the subsidizing"</formula1>
    </dataValidation>
    <dataValidation type="list" allowBlank="1" showInputMessage="1" showErrorMessage="1" sqref="C4" xr:uid="{3C2CC915-4DF8-48D1-A2E0-6615A61BABAE}">
      <formula1>"le dumping, le dumping et le subventionnement"</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51BA-9F11-43E4-9CE3-482D2D26E641}">
  <sheetPr codeName="Sheet2">
    <tabColor rgb="FF00B0F0"/>
    <pageSetUpPr fitToPage="1"/>
  </sheetPr>
  <dimension ref="A1:P126"/>
  <sheetViews>
    <sheetView showGridLines="0" tabSelected="1" topLeftCell="A3" zoomScaleNormal="100" workbookViewId="0">
      <selection activeCell="G25" sqref="G25:G26"/>
    </sheetView>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23" width="9.42578125" style="54" customWidth="1"/>
    <col min="24" max="16384" width="9.42578125" style="54"/>
  </cols>
  <sheetData>
    <row r="1" spans="1:16" x14ac:dyDescent="0.25">
      <c r="O1" s="54" t="s">
        <v>275</v>
      </c>
      <c r="P1" s="54" t="s">
        <v>275</v>
      </c>
    </row>
    <row r="2" spans="1:16" x14ac:dyDescent="0.25">
      <c r="B2" s="10" t="s">
        <v>0</v>
      </c>
      <c r="C2" s="10"/>
      <c r="O2" s="9" t="s">
        <v>60</v>
      </c>
      <c r="P2" s="9" t="s">
        <v>72</v>
      </c>
    </row>
    <row r="3" spans="1:16" x14ac:dyDescent="0.25">
      <c r="B3" s="2"/>
      <c r="C3" s="2"/>
      <c r="O3" s="5"/>
      <c r="P3" s="5"/>
    </row>
    <row r="4" spans="1:16" s="5" customFormat="1" x14ac:dyDescent="0.25">
      <c r="A4" s="11"/>
      <c r="B4" s="234" t="s">
        <v>307</v>
      </c>
      <c r="C4" s="235"/>
      <c r="D4" s="235"/>
      <c r="E4" s="235"/>
      <c r="F4" s="235"/>
      <c r="G4" s="235"/>
      <c r="H4" s="235"/>
      <c r="I4" s="235"/>
      <c r="J4" s="235"/>
      <c r="K4" s="235"/>
      <c r="L4" s="236"/>
      <c r="M4" s="3"/>
      <c r="N4" s="3"/>
      <c r="O4" s="6"/>
      <c r="P4" s="6"/>
    </row>
    <row r="5" spans="1:16" s="5" customFormat="1" x14ac:dyDescent="0.25">
      <c r="A5" s="11"/>
      <c r="B5" s="237" t="str">
        <f>Variables!B2</f>
        <v>RR-2026-002 &amp; RR-2026-003</v>
      </c>
      <c r="C5" s="238"/>
      <c r="D5" s="238"/>
      <c r="E5" s="238"/>
      <c r="F5" s="238"/>
      <c r="G5" s="238"/>
      <c r="H5" s="238"/>
      <c r="I5" s="238"/>
      <c r="J5" s="238"/>
      <c r="K5" s="238"/>
      <c r="L5" s="239"/>
      <c r="M5" s="3"/>
      <c r="N5" s="3"/>
      <c r="O5" s="6"/>
      <c r="P5" s="6"/>
    </row>
    <row r="6" spans="1:16" s="6" customFormat="1" x14ac:dyDescent="0.25">
      <c r="A6" s="11"/>
      <c r="B6" s="367" t="str">
        <f>UPPER(Variables!B3&amp;" | "&amp;Variables!C3)</f>
        <v>CONCRETE REINFORCING BAR | BARRES D'ARMATURE POUR BÉTON</v>
      </c>
      <c r="C6" s="368"/>
      <c r="D6" s="368"/>
      <c r="E6" s="368"/>
      <c r="F6" s="368"/>
      <c r="G6" s="368"/>
      <c r="H6" s="368"/>
      <c r="I6" s="368"/>
      <c r="J6" s="368"/>
      <c r="K6" s="368"/>
      <c r="L6" s="369"/>
      <c r="O6" s="12"/>
      <c r="P6" s="12"/>
    </row>
    <row r="7" spans="1:16" s="6" customFormat="1" x14ac:dyDescent="0.25">
      <c r="A7" s="11"/>
      <c r="B7" s="13"/>
      <c r="C7" s="13"/>
      <c r="D7" s="14"/>
      <c r="E7" s="14"/>
      <c r="F7" s="14"/>
      <c r="G7" s="14"/>
      <c r="H7" s="14"/>
      <c r="I7" s="14"/>
      <c r="J7" s="14"/>
      <c r="K7" s="14"/>
      <c r="L7" s="14"/>
      <c r="O7" s="12"/>
      <c r="P7" s="12"/>
    </row>
    <row r="8" spans="1:16" s="5" customFormat="1" x14ac:dyDescent="0.25">
      <c r="A8" s="11"/>
      <c r="B8" s="310" t="s">
        <v>206</v>
      </c>
      <c r="C8" s="311"/>
      <c r="D8" s="311"/>
      <c r="E8" s="311"/>
      <c r="F8" s="311"/>
      <c r="G8" s="311"/>
      <c r="H8" s="311"/>
      <c r="I8" s="311"/>
      <c r="J8" s="311"/>
      <c r="K8" s="311"/>
      <c r="L8" s="312"/>
      <c r="M8" s="3"/>
      <c r="N8" s="3"/>
      <c r="O8" s="6"/>
      <c r="P8" s="6"/>
    </row>
    <row r="9" spans="1:16" ht="14.1" customHeight="1" x14ac:dyDescent="0.25">
      <c r="B9" s="15"/>
      <c r="C9" s="16"/>
      <c r="D9" s="17"/>
      <c r="E9" s="17"/>
      <c r="F9" s="17"/>
      <c r="G9" s="17"/>
      <c r="H9" s="17"/>
      <c r="I9" s="17"/>
      <c r="J9" s="17"/>
      <c r="K9" s="17"/>
      <c r="L9" s="18"/>
      <c r="O9" s="366" t="s">
        <v>264</v>
      </c>
      <c r="P9" s="366"/>
    </row>
    <row r="10" spans="1:16" s="25" customFormat="1" x14ac:dyDescent="0.25">
      <c r="A10" s="62"/>
      <c r="B10" s="213" t="str">
        <f>"The information requested in this questionnaire is for use by the Canadian International Trade Tribunal (the Tribunal) in connection with its expiry reviews concerning the "&amp;Variables!B4&amp;" of "&amp;Variables!B3&amp;" (as defined below) originating in or exported from "&amp;Variables!B5&amp;". Your firm's knowledge and experience would aid the Tribunal in the proper conduct of its expiry reviews by helping it better understand the Canadian market for "&amp;Variables!B3&amp;". The Tribunal therefore requests a response to this questionnaire from your firm."</f>
        <v>The information requested in this questionnaire is for use by the Canadian International Trade Tribunal (the Tribunal) in connection with its expiry reviews concerning the dumping of concrete reinforcing bar (as defined below) originating in or exported from Algeria, Egypt, Indonesia, Italy, Malaysia, Singapore, Vietnam, Oman and Russia. Your firm's knowledge and experience would aid the Tribunal in the proper conduct of its expiry reviews by helping it better understand the Canadian market for concrete reinforcing bar. The Tribunal therefore requests a response to this questionnaire from your firm.</v>
      </c>
      <c r="C10" s="214"/>
      <c r="D10" s="214"/>
      <c r="E10" s="214"/>
      <c r="F10" s="214"/>
      <c r="G10" s="45"/>
      <c r="H10" s="370" t="str">
        <f>"Les renseignements demandés dans le présent questionnaire seront utilisés par le Tribunal canadien du commerce extérieur (le Tribunal) dans le cadre de ses réexamens relatifs à l'expiration concernant "&amp;Variables!C4&amp;" de "&amp;Variables!C3&amp;" (telles que définies ci-dessous) originaires ou exportées "&amp;Variables!C5&amp;". Les connaissances et l'expérience de votre entreprise aideraient le Tribunal à mener correctement ses réexamens relatifs à l’expiration en lui permettant de mieux comprendre le marché canadien de "&amp;Variables!C3&amp;". Le Tribunal demande donc à votre entreprise de répondre à ce questionnaire."</f>
        <v>Les renseignements demandés dans le présent questionnaire seront utilisés par le Tribunal canadien du commerce extérieur (le Tribunal) dans le cadre de ses réexamens relatifs à l'expiration concernant le dumping de barres d'armature pour béton (telles que définies ci-dessous) originaires ou exportées de l’Algérie, de l’Égypte, de l’Indonésie, de l’Italie, de la Malaisie, de Singapour, du Vietnam, d’Oman et de la Russie. Les connaissances et l'expérience de votre entreprise aideraient le Tribunal à mener correctement ses réexamens relatifs à l’expiration en lui permettant de mieux comprendre le marché canadien de barres d'armature pour béton. Le Tribunal demande donc à votre entreprise de répondre à ce questionnaire.</v>
      </c>
      <c r="I10" s="370"/>
      <c r="J10" s="370"/>
      <c r="K10" s="370"/>
      <c r="L10" s="371"/>
      <c r="N10" s="87"/>
      <c r="O10" s="366"/>
      <c r="P10" s="366"/>
    </row>
    <row r="11" spans="1:16" s="25" customFormat="1" x14ac:dyDescent="0.25">
      <c r="A11" s="62"/>
      <c r="B11" s="213"/>
      <c r="C11" s="214"/>
      <c r="D11" s="214"/>
      <c r="E11" s="214"/>
      <c r="F11" s="214"/>
      <c r="G11" s="45"/>
      <c r="H11" s="370"/>
      <c r="I11" s="370"/>
      <c r="J11" s="370"/>
      <c r="K11" s="370"/>
      <c r="L11" s="371"/>
      <c r="N11" s="87"/>
      <c r="O11" s="366"/>
      <c r="P11" s="366"/>
    </row>
    <row r="12" spans="1:16" s="25" customFormat="1" x14ac:dyDescent="0.25">
      <c r="A12" s="62"/>
      <c r="B12" s="213"/>
      <c r="C12" s="214"/>
      <c r="D12" s="214"/>
      <c r="E12" s="214"/>
      <c r="F12" s="214"/>
      <c r="G12" s="45"/>
      <c r="H12" s="370"/>
      <c r="I12" s="370"/>
      <c r="J12" s="370"/>
      <c r="K12" s="370"/>
      <c r="L12" s="371"/>
      <c r="N12" s="87"/>
      <c r="O12" s="366"/>
      <c r="P12" s="366"/>
    </row>
    <row r="13" spans="1:16" s="25" customFormat="1" x14ac:dyDescent="0.25">
      <c r="A13" s="62"/>
      <c r="B13" s="213"/>
      <c r="C13" s="214"/>
      <c r="D13" s="214"/>
      <c r="E13" s="214"/>
      <c r="F13" s="214"/>
      <c r="G13" s="45"/>
      <c r="H13" s="370"/>
      <c r="I13" s="370"/>
      <c r="J13" s="370"/>
      <c r="K13" s="370"/>
      <c r="L13" s="371"/>
      <c r="N13" s="87"/>
      <c r="O13" s="366"/>
      <c r="P13" s="366"/>
    </row>
    <row r="14" spans="1:16" s="25" customFormat="1" x14ac:dyDescent="0.25">
      <c r="A14" s="62"/>
      <c r="B14" s="213"/>
      <c r="C14" s="214"/>
      <c r="D14" s="214"/>
      <c r="E14" s="214"/>
      <c r="F14" s="214"/>
      <c r="G14" s="45"/>
      <c r="H14" s="370"/>
      <c r="I14" s="370"/>
      <c r="J14" s="370"/>
      <c r="K14" s="370"/>
      <c r="L14" s="371"/>
      <c r="N14" s="87"/>
      <c r="O14" s="366"/>
      <c r="P14" s="366"/>
    </row>
    <row r="15" spans="1:16" s="25" customFormat="1" x14ac:dyDescent="0.25">
      <c r="A15" s="62"/>
      <c r="B15" s="213"/>
      <c r="C15" s="214"/>
      <c r="D15" s="214"/>
      <c r="E15" s="214"/>
      <c r="F15" s="214"/>
      <c r="G15" s="45"/>
      <c r="H15" s="370"/>
      <c r="I15" s="370"/>
      <c r="J15" s="370"/>
      <c r="K15" s="370"/>
      <c r="L15" s="371"/>
      <c r="N15" s="87"/>
      <c r="O15" s="366"/>
      <c r="P15" s="366"/>
    </row>
    <row r="16" spans="1:16" s="25" customFormat="1" x14ac:dyDescent="0.25">
      <c r="A16" s="62"/>
      <c r="B16" s="213"/>
      <c r="C16" s="214"/>
      <c r="D16" s="214"/>
      <c r="E16" s="214"/>
      <c r="F16" s="214"/>
      <c r="G16" s="45"/>
      <c r="H16" s="370"/>
      <c r="I16" s="370"/>
      <c r="J16" s="370"/>
      <c r="K16" s="370"/>
      <c r="L16" s="371"/>
      <c r="N16" s="87"/>
      <c r="O16" s="366"/>
      <c r="P16" s="366"/>
    </row>
    <row r="17" spans="1:16" s="25" customFormat="1" x14ac:dyDescent="0.25">
      <c r="A17" s="62"/>
      <c r="B17" s="213"/>
      <c r="C17" s="214"/>
      <c r="D17" s="214"/>
      <c r="E17" s="214"/>
      <c r="F17" s="214"/>
      <c r="G17" s="45"/>
      <c r="H17" s="370"/>
      <c r="I17" s="370"/>
      <c r="J17" s="370"/>
      <c r="K17" s="370"/>
      <c r="L17" s="371"/>
      <c r="N17" s="87"/>
      <c r="O17" s="366"/>
      <c r="P17" s="366"/>
    </row>
    <row r="18" spans="1:16" s="25" customFormat="1" x14ac:dyDescent="0.25">
      <c r="A18" s="62"/>
      <c r="B18" s="213"/>
      <c r="C18" s="214"/>
      <c r="D18" s="214"/>
      <c r="E18" s="214"/>
      <c r="F18" s="214"/>
      <c r="G18" s="45"/>
      <c r="H18" s="370"/>
      <c r="I18" s="370"/>
      <c r="J18" s="370"/>
      <c r="K18" s="370"/>
      <c r="L18" s="371"/>
      <c r="N18" s="87"/>
      <c r="O18" s="366"/>
      <c r="P18" s="366"/>
    </row>
    <row r="19" spans="1:16" s="25" customFormat="1" x14ac:dyDescent="0.25">
      <c r="A19" s="62"/>
      <c r="B19" s="213"/>
      <c r="C19" s="214"/>
      <c r="D19" s="214"/>
      <c r="E19" s="214"/>
      <c r="F19" s="214"/>
      <c r="G19" s="45"/>
      <c r="H19" s="370"/>
      <c r="I19" s="370"/>
      <c r="J19" s="370"/>
      <c r="K19" s="370"/>
      <c r="L19" s="371"/>
      <c r="N19" s="87"/>
      <c r="O19" s="366"/>
      <c r="P19" s="366"/>
    </row>
    <row r="20" spans="1:16" s="25" customFormat="1" x14ac:dyDescent="0.25">
      <c r="A20" s="62"/>
      <c r="B20" s="213"/>
      <c r="C20" s="214"/>
      <c r="D20" s="214"/>
      <c r="E20" s="214"/>
      <c r="F20" s="214"/>
      <c r="G20" s="45"/>
      <c r="H20" s="370"/>
      <c r="I20" s="370"/>
      <c r="J20" s="370"/>
      <c r="K20" s="370"/>
      <c r="L20" s="371"/>
      <c r="N20" s="87"/>
      <c r="O20" s="366"/>
      <c r="P20" s="366"/>
    </row>
    <row r="21" spans="1:16" s="25" customFormat="1" x14ac:dyDescent="0.25">
      <c r="A21" s="62"/>
      <c r="B21" s="72"/>
      <c r="C21" s="73"/>
      <c r="D21" s="73"/>
      <c r="E21" s="73"/>
      <c r="F21" s="73"/>
      <c r="G21" s="73"/>
      <c r="H21" s="73"/>
      <c r="I21" s="73"/>
      <c r="J21" s="73"/>
      <c r="K21" s="73"/>
      <c r="L21" s="74"/>
      <c r="O21" s="366"/>
      <c r="P21" s="366"/>
    </row>
    <row r="22" spans="1:16" s="6" customFormat="1" x14ac:dyDescent="0.25">
      <c r="A22" s="11"/>
      <c r="B22" s="13"/>
      <c r="C22" s="13"/>
      <c r="D22" s="14"/>
      <c r="E22" s="14"/>
      <c r="F22" s="14"/>
      <c r="G22" s="14"/>
      <c r="H22" s="14"/>
      <c r="I22" s="14"/>
      <c r="J22" s="14"/>
      <c r="K22" s="14"/>
      <c r="L22" s="14"/>
      <c r="O22" s="12"/>
      <c r="P22" s="12"/>
    </row>
    <row r="23" spans="1:16" s="5" customFormat="1" x14ac:dyDescent="0.25">
      <c r="A23" s="11"/>
      <c r="B23" s="310" t="s">
        <v>207</v>
      </c>
      <c r="C23" s="311"/>
      <c r="D23" s="311"/>
      <c r="E23" s="311"/>
      <c r="F23" s="311"/>
      <c r="G23" s="311"/>
      <c r="H23" s="311"/>
      <c r="I23" s="311"/>
      <c r="J23" s="311"/>
      <c r="K23" s="311"/>
      <c r="L23" s="312"/>
      <c r="M23" s="3"/>
      <c r="N23" s="3"/>
      <c r="O23" s="6"/>
      <c r="P23" s="6"/>
    </row>
    <row r="24" spans="1:16" x14ac:dyDescent="0.25">
      <c r="B24" s="15"/>
      <c r="C24" s="16"/>
      <c r="D24" s="17"/>
      <c r="E24" s="17"/>
      <c r="F24" s="17"/>
      <c r="G24" s="17"/>
      <c r="H24" s="17"/>
      <c r="I24" s="17"/>
      <c r="J24" s="17"/>
      <c r="K24" s="17"/>
      <c r="L24" s="18"/>
    </row>
    <row r="25" spans="1:16" x14ac:dyDescent="0.25">
      <c r="B25" s="346" t="s">
        <v>73</v>
      </c>
      <c r="C25" s="347"/>
      <c r="D25" s="347"/>
      <c r="E25" s="347"/>
      <c r="F25" s="347"/>
      <c r="G25" s="348" t="s">
        <v>72</v>
      </c>
      <c r="H25" s="350" t="s">
        <v>144</v>
      </c>
      <c r="I25" s="350"/>
      <c r="J25" s="350"/>
      <c r="K25" s="350"/>
      <c r="L25" s="351"/>
      <c r="O25" s="50"/>
    </row>
    <row r="26" spans="1:16" x14ac:dyDescent="0.25">
      <c r="B26" s="346"/>
      <c r="C26" s="347"/>
      <c r="D26" s="347"/>
      <c r="E26" s="347"/>
      <c r="F26" s="347"/>
      <c r="G26" s="349"/>
      <c r="H26" s="350"/>
      <c r="I26" s="350"/>
      <c r="J26" s="350"/>
      <c r="K26" s="350"/>
      <c r="L26" s="351"/>
      <c r="O26" s="50"/>
    </row>
    <row r="27" spans="1:16" s="25" customFormat="1" x14ac:dyDescent="0.25">
      <c r="A27" s="62"/>
      <c r="B27" s="72"/>
      <c r="C27" s="73"/>
      <c r="D27" s="73"/>
      <c r="E27" s="73"/>
      <c r="F27" s="73"/>
      <c r="G27" s="73"/>
      <c r="H27" s="73"/>
      <c r="I27" s="73"/>
      <c r="J27" s="73"/>
      <c r="K27" s="73"/>
      <c r="L27" s="74"/>
      <c r="O27" s="54"/>
      <c r="P27" s="54"/>
    </row>
    <row r="28" spans="1:16" s="6" customFormat="1" x14ac:dyDescent="0.25">
      <c r="A28" s="11"/>
      <c r="B28" s="13"/>
      <c r="C28" s="13"/>
      <c r="D28" s="14"/>
      <c r="E28" s="14"/>
      <c r="F28" s="14"/>
      <c r="G28" s="14"/>
      <c r="H28" s="14"/>
      <c r="I28" s="14"/>
      <c r="J28" s="14"/>
      <c r="K28" s="14"/>
      <c r="L28" s="14"/>
      <c r="O28" s="12"/>
      <c r="P28" s="12"/>
    </row>
    <row r="29" spans="1:16" s="5" customFormat="1" x14ac:dyDescent="0.25">
      <c r="A29" s="11"/>
      <c r="B29" s="252" t="str">
        <f>IF(Intro!$G$25="English",O29,P29)</f>
        <v>LA DÉFINITION "DES MARCHANDISES"</v>
      </c>
      <c r="C29" s="253" t="str">
        <f>UPPER(IF(Intro!$G$25="English",P29,Q29))</f>
        <v/>
      </c>
      <c r="D29" s="253" t="str">
        <f>UPPER(IF(Intro!$G$25="English",Q29,R29))</f>
        <v/>
      </c>
      <c r="E29" s="253" t="str">
        <f>UPPER(IF(Intro!$G$25="English",R29,S29))</f>
        <v/>
      </c>
      <c r="F29" s="253"/>
      <c r="G29" s="253" t="str">
        <f>UPPER(IF(Intro!$G$25="English",S29,T29))</f>
        <v/>
      </c>
      <c r="H29" s="253" t="str">
        <f>UPPER(IF(Intro!$G$25="English",T29,U29))</f>
        <v/>
      </c>
      <c r="I29" s="253" t="str">
        <f>UPPER(IF(Intro!$G$25="English",U29,V29))</f>
        <v/>
      </c>
      <c r="J29" s="253" t="str">
        <f>UPPER(IF(Intro!$G$25="English",V29,W29))</f>
        <v/>
      </c>
      <c r="K29" s="253" t="str">
        <f>UPPER(IF(Intro!$G$25="English",W29,X29))</f>
        <v/>
      </c>
      <c r="L29" s="254" t="str">
        <f>UPPER(IF(Intro!$G$25="English",X29,Y29))</f>
        <v/>
      </c>
      <c r="M29" s="6"/>
      <c r="N29" s="3"/>
      <c r="O29" s="6" t="s">
        <v>208</v>
      </c>
      <c r="P29" s="6" t="s">
        <v>209</v>
      </c>
    </row>
    <row r="30" spans="1:16" x14ac:dyDescent="0.25">
      <c r="B30" s="15"/>
      <c r="C30" s="16"/>
      <c r="D30" s="17"/>
      <c r="E30" s="17"/>
      <c r="F30" s="17"/>
      <c r="G30" s="17"/>
      <c r="H30" s="17"/>
      <c r="I30" s="17"/>
      <c r="J30" s="17"/>
      <c r="K30" s="17"/>
      <c r="L30" s="18"/>
    </row>
    <row r="31" spans="1:16" s="25" customFormat="1" x14ac:dyDescent="0.25">
      <c r="A31" s="62"/>
      <c r="B31" s="216" t="str">
        <f>IF(Intro!$G$25="English",O31,P31)</f>
        <v>Les références aux « marchandises » dans ce questionnaire font référence à :</v>
      </c>
      <c r="C31" s="217"/>
      <c r="D31" s="217"/>
      <c r="E31" s="217"/>
      <c r="F31" s="217"/>
      <c r="G31" s="217"/>
      <c r="H31" s="217"/>
      <c r="I31" s="217"/>
      <c r="J31" s="217"/>
      <c r="K31" s="217"/>
      <c r="L31" s="218"/>
      <c r="O31" s="54" t="s">
        <v>118</v>
      </c>
      <c r="P31" s="54" t="s">
        <v>119</v>
      </c>
    </row>
    <row r="32" spans="1:16" s="25" customFormat="1" x14ac:dyDescent="0.25">
      <c r="A32" s="62"/>
      <c r="B32" s="216"/>
      <c r="C32" s="217"/>
      <c r="D32" s="217"/>
      <c r="E32" s="217"/>
      <c r="F32" s="217"/>
      <c r="G32" s="217"/>
      <c r="H32" s="217"/>
      <c r="I32" s="217"/>
      <c r="J32" s="217"/>
      <c r="K32" s="217"/>
      <c r="L32" s="218"/>
      <c r="O32" s="54"/>
      <c r="P32" s="54"/>
    </row>
    <row r="33" spans="1:16" s="25" customFormat="1" x14ac:dyDescent="0.25">
      <c r="A33" s="62"/>
      <c r="B33" s="71"/>
      <c r="C33" s="352" t="str">
        <f>IF(Intro!$G$25="English",Variables!B16,Variables!C16)</f>
        <v>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v>
      </c>
      <c r="D33" s="353"/>
      <c r="E33" s="353"/>
      <c r="F33" s="353"/>
      <c r="G33" s="353"/>
      <c r="H33" s="353"/>
      <c r="I33" s="353"/>
      <c r="J33" s="353"/>
      <c r="K33" s="354"/>
      <c r="L33" s="52"/>
      <c r="O33" s="54"/>
      <c r="P33" s="54"/>
    </row>
    <row r="34" spans="1:16" s="25" customFormat="1" x14ac:dyDescent="0.25">
      <c r="A34" s="62"/>
      <c r="B34" s="71"/>
      <c r="C34" s="355"/>
      <c r="D34" s="356"/>
      <c r="E34" s="356"/>
      <c r="F34" s="356"/>
      <c r="G34" s="356"/>
      <c r="H34" s="356"/>
      <c r="I34" s="356"/>
      <c r="J34" s="356"/>
      <c r="K34" s="357"/>
      <c r="L34" s="52"/>
      <c r="O34" s="54"/>
      <c r="P34" s="54"/>
    </row>
    <row r="35" spans="1:16" s="25" customFormat="1" x14ac:dyDescent="0.25">
      <c r="A35" s="62"/>
      <c r="B35" s="71"/>
      <c r="C35" s="355"/>
      <c r="D35" s="356"/>
      <c r="E35" s="356"/>
      <c r="F35" s="356"/>
      <c r="G35" s="356"/>
      <c r="H35" s="356"/>
      <c r="I35" s="356"/>
      <c r="J35" s="356"/>
      <c r="K35" s="357"/>
      <c r="L35" s="52"/>
      <c r="O35" s="54"/>
      <c r="P35" s="54"/>
    </row>
    <row r="36" spans="1:16" s="25" customFormat="1" x14ac:dyDescent="0.25">
      <c r="A36" s="62"/>
      <c r="B36" s="71"/>
      <c r="C36" s="355"/>
      <c r="D36" s="356"/>
      <c r="E36" s="356"/>
      <c r="F36" s="356"/>
      <c r="G36" s="356"/>
      <c r="H36" s="356"/>
      <c r="I36" s="356"/>
      <c r="J36" s="356"/>
      <c r="K36" s="357"/>
      <c r="L36" s="52"/>
      <c r="O36" s="54"/>
      <c r="P36" s="54"/>
    </row>
    <row r="37" spans="1:16" s="25" customFormat="1" x14ac:dyDescent="0.25">
      <c r="A37" s="62"/>
      <c r="B37" s="71"/>
      <c r="C37" s="355"/>
      <c r="D37" s="356"/>
      <c r="E37" s="356"/>
      <c r="F37" s="356"/>
      <c r="G37" s="356"/>
      <c r="H37" s="356"/>
      <c r="I37" s="356"/>
      <c r="J37" s="356"/>
      <c r="K37" s="357"/>
      <c r="L37" s="52"/>
      <c r="O37" s="54"/>
      <c r="P37" s="54"/>
    </row>
    <row r="38" spans="1:16" s="25" customFormat="1" x14ac:dyDescent="0.25">
      <c r="A38" s="62"/>
      <c r="B38" s="71"/>
      <c r="C38" s="355"/>
      <c r="D38" s="356"/>
      <c r="E38" s="356"/>
      <c r="F38" s="356"/>
      <c r="G38" s="356"/>
      <c r="H38" s="356"/>
      <c r="I38" s="356"/>
      <c r="J38" s="356"/>
      <c r="K38" s="357"/>
      <c r="L38" s="52"/>
      <c r="O38" s="54"/>
      <c r="P38" s="54"/>
    </row>
    <row r="39" spans="1:16" s="25" customFormat="1" x14ac:dyDescent="0.25">
      <c r="A39" s="62"/>
      <c r="B39" s="71"/>
      <c r="C39" s="355"/>
      <c r="D39" s="356"/>
      <c r="E39" s="356"/>
      <c r="F39" s="356"/>
      <c r="G39" s="356"/>
      <c r="H39" s="356"/>
      <c r="I39" s="356"/>
      <c r="J39" s="356"/>
      <c r="K39" s="357"/>
      <c r="L39" s="52"/>
      <c r="O39" s="54"/>
      <c r="P39" s="54"/>
    </row>
    <row r="40" spans="1:16" s="25" customFormat="1" x14ac:dyDescent="0.25">
      <c r="A40" s="62"/>
      <c r="B40" s="71"/>
      <c r="C40" s="358"/>
      <c r="D40" s="359"/>
      <c r="E40" s="359"/>
      <c r="F40" s="359"/>
      <c r="G40" s="359"/>
      <c r="H40" s="359"/>
      <c r="I40" s="359"/>
      <c r="J40" s="359"/>
      <c r="K40" s="360"/>
      <c r="L40" s="52"/>
      <c r="O40" s="54"/>
      <c r="P40" s="54"/>
    </row>
    <row r="41" spans="1:16" s="25" customFormat="1" x14ac:dyDescent="0.25">
      <c r="A41" s="62"/>
      <c r="B41" s="216"/>
      <c r="C41" s="217"/>
      <c r="D41" s="217"/>
      <c r="E41" s="217"/>
      <c r="F41" s="217"/>
      <c r="G41" s="217"/>
      <c r="H41" s="217"/>
      <c r="I41" s="217"/>
      <c r="J41" s="217"/>
      <c r="K41" s="217"/>
      <c r="L41" s="218"/>
      <c r="O41" s="54"/>
      <c r="P41" s="54"/>
    </row>
    <row r="42" spans="1:16" s="25" customFormat="1" x14ac:dyDescent="0.25">
      <c r="A42" s="62"/>
      <c r="B42" s="216" t="str">
        <f>IF(Intro!$G$25="English",O42,P42)</f>
        <v>Pour plus de détails, consultez l’onglet « Info ».</v>
      </c>
      <c r="C42" s="217"/>
      <c r="D42" s="217"/>
      <c r="E42" s="217"/>
      <c r="F42" s="217"/>
      <c r="G42" s="217"/>
      <c r="H42" s="217"/>
      <c r="I42" s="217"/>
      <c r="J42" s="217"/>
      <c r="K42" s="217"/>
      <c r="L42" s="218"/>
      <c r="O42" s="54" t="s">
        <v>186</v>
      </c>
      <c r="P42" s="54" t="s">
        <v>187</v>
      </c>
    </row>
    <row r="43" spans="1:16" s="25" customFormat="1" x14ac:dyDescent="0.25">
      <c r="A43" s="62"/>
      <c r="B43" s="72"/>
      <c r="C43" s="73"/>
      <c r="D43" s="73"/>
      <c r="E43" s="73"/>
      <c r="F43" s="73"/>
      <c r="G43" s="73"/>
      <c r="H43" s="73"/>
      <c r="I43" s="73"/>
      <c r="J43" s="73"/>
      <c r="K43" s="73"/>
      <c r="L43" s="74"/>
      <c r="O43" s="54"/>
      <c r="P43" s="54"/>
    </row>
    <row r="44" spans="1:16" s="6" customFormat="1" x14ac:dyDescent="0.25">
      <c r="A44" s="11"/>
      <c r="B44" s="13"/>
      <c r="C44" s="13"/>
      <c r="D44" s="14"/>
      <c r="E44" s="14"/>
      <c r="F44" s="14"/>
      <c r="G44" s="14"/>
      <c r="H44" s="14"/>
      <c r="I44" s="14"/>
      <c r="J44" s="14"/>
      <c r="K44" s="14"/>
      <c r="L44" s="14"/>
      <c r="O44" s="12"/>
      <c r="P44" s="12"/>
    </row>
    <row r="45" spans="1:16" s="5" customFormat="1" x14ac:dyDescent="0.25">
      <c r="A45" s="11"/>
      <c r="B45" s="310" t="str">
        <f>IF(Intro!$G$25="English",O45,P45)</f>
        <v>DEVEZ-VOUS REMPLIR CE QUESTIONNAIRE?</v>
      </c>
      <c r="C45" s="311"/>
      <c r="D45" s="311"/>
      <c r="E45" s="311"/>
      <c r="F45" s="311"/>
      <c r="G45" s="311"/>
      <c r="H45" s="311"/>
      <c r="I45" s="311"/>
      <c r="J45" s="311"/>
      <c r="K45" s="311"/>
      <c r="L45" s="312"/>
      <c r="M45" s="3"/>
      <c r="N45" s="3"/>
      <c r="O45" s="54" t="s">
        <v>210</v>
      </c>
      <c r="P45" s="54" t="s">
        <v>256</v>
      </c>
    </row>
    <row r="46" spans="1:16" x14ac:dyDescent="0.25">
      <c r="B46" s="15"/>
      <c r="C46" s="16"/>
      <c r="D46" s="17"/>
      <c r="E46" s="17"/>
      <c r="F46" s="17"/>
      <c r="G46" s="17"/>
      <c r="H46" s="17"/>
      <c r="I46" s="17"/>
      <c r="J46" s="17"/>
      <c r="K46" s="17"/>
      <c r="L46" s="18"/>
    </row>
    <row r="47" spans="1:16" s="25" customFormat="1" x14ac:dyDescent="0.25">
      <c r="A47" s="62"/>
      <c r="B47" s="216" t="str">
        <f>IF(Intro!$G$25="English",O47,P47)</f>
        <v>Votre entreprise a-t-elle produit les marchandises à tout moment depuis le 1er janvier 2023?</v>
      </c>
      <c r="C47" s="217"/>
      <c r="D47" s="217"/>
      <c r="E47" s="217"/>
      <c r="F47" s="217"/>
      <c r="G47" s="217"/>
      <c r="H47" s="217"/>
      <c r="I47" s="217"/>
      <c r="J47" s="217"/>
      <c r="K47" s="217"/>
      <c r="L47" s="218"/>
      <c r="O47" s="50" t="str">
        <f>"Has your firm produced the goods at any time since January 1, "&amp;Variables!B6&amp;"?"</f>
        <v>Has your firm produced the goods at any time since January 1, 2023?</v>
      </c>
      <c r="P47" s="54" t="str">
        <f>"Votre entreprise a-t-elle produit les marchandises à tout moment depuis le 1er janvier "&amp;Variables!B6&amp;"?"</f>
        <v>Votre entreprise a-t-elle produit les marchandises à tout moment depuis le 1er janvier 2023?</v>
      </c>
    </row>
    <row r="48" spans="1:16" s="25" customFormat="1" x14ac:dyDescent="0.25">
      <c r="A48" s="62"/>
      <c r="B48" s="71"/>
      <c r="C48" s="63"/>
      <c r="D48" s="63"/>
      <c r="E48" s="63"/>
      <c r="F48" s="63"/>
      <c r="G48" s="63"/>
      <c r="H48" s="63"/>
      <c r="I48" s="63"/>
      <c r="J48" s="63"/>
      <c r="K48" s="63"/>
      <c r="L48" s="64"/>
      <c r="O48" s="54" t="s">
        <v>132</v>
      </c>
      <c r="P48" s="54" t="s">
        <v>262</v>
      </c>
    </row>
    <row r="49" spans="1:16" x14ac:dyDescent="0.25">
      <c r="B49" s="336" t="str">
        <f>IF(Intro!$G$25="English",O48,P48)</f>
        <v>Sélectionnez oui ou non</v>
      </c>
      <c r="C49" s="337"/>
      <c r="D49" s="344"/>
      <c r="E49" s="338" t="str">
        <f>IF(D49="Yes",O49,IF(D49="Oui",P49,IF(D49="No",O50,IF(D49="Non",P50,""))))</f>
        <v/>
      </c>
      <c r="F49" s="339"/>
      <c r="G49" s="339"/>
      <c r="H49" s="339"/>
      <c r="I49" s="339"/>
      <c r="J49" s="339"/>
      <c r="K49" s="340"/>
      <c r="L49" s="64"/>
      <c r="O49" s="54" t="str">
        <f>"Complete all tabs in this questionnaire and submit it by "&amp;Variables!B11&amp;"."</f>
        <v>Complete all tabs in this questionnaire and submit it by October 9, 2026.</v>
      </c>
      <c r="P49" s="54" t="str">
        <f>"Remplissez tous les onglets de ce questionnaire et soumettez-le avant le "&amp;Variables!C11&amp;"."</f>
        <v>Remplissez tous les onglets de ce questionnaire et soumettez-le avant le 9 octobre 2026.</v>
      </c>
    </row>
    <row r="50" spans="1:16" x14ac:dyDescent="0.25">
      <c r="B50" s="336"/>
      <c r="C50" s="337"/>
      <c r="D50" s="345"/>
      <c r="E50" s="341"/>
      <c r="F50" s="342"/>
      <c r="G50" s="342"/>
      <c r="H50" s="342"/>
      <c r="I50" s="342"/>
      <c r="J50" s="342"/>
      <c r="K50" s="343"/>
      <c r="L50" s="64"/>
      <c r="O50" s="54" t="str">
        <f>"Complete this tab only and submit it by "&amp;Variables!B11&amp;"."</f>
        <v>Complete this tab only and submit it by October 9, 2026.</v>
      </c>
      <c r="P50" s="54" t="str">
        <f>"Remplissez cet onglet uniquement et soumettez-le avant le "&amp;Variables!C11&amp;"."</f>
        <v>Remplissez cet onglet uniquement et soumettez-le avant le 9 octobre 2026.</v>
      </c>
    </row>
    <row r="51" spans="1:16" s="25" customFormat="1" x14ac:dyDescent="0.25">
      <c r="A51" s="62"/>
      <c r="B51" s="72"/>
      <c r="C51" s="73"/>
      <c r="D51" s="73"/>
      <c r="E51" s="73"/>
      <c r="F51" s="73"/>
      <c r="G51" s="73"/>
      <c r="H51" s="73"/>
      <c r="I51" s="73"/>
      <c r="J51" s="73"/>
      <c r="K51" s="73"/>
      <c r="L51" s="74"/>
      <c r="O51" s="54"/>
      <c r="P51" s="54"/>
    </row>
    <row r="52" spans="1:16" s="6" customFormat="1" x14ac:dyDescent="0.25">
      <c r="A52" s="11"/>
      <c r="B52" s="13"/>
      <c r="C52" s="13"/>
      <c r="D52" s="14"/>
      <c r="E52" s="14"/>
      <c r="F52" s="14"/>
      <c r="G52" s="14"/>
      <c r="H52" s="14"/>
      <c r="I52" s="14"/>
      <c r="J52" s="14"/>
      <c r="K52" s="14"/>
      <c r="L52" s="14"/>
      <c r="O52" s="12"/>
      <c r="P52" s="12"/>
    </row>
    <row r="53" spans="1:16" s="5" customFormat="1" x14ac:dyDescent="0.25">
      <c r="A53" s="11"/>
      <c r="B53" s="310" t="str">
        <f>IF(Intro!$G$25="English",O53,P53)</f>
        <v>DATE D'ÉCHÉANCE DU QUESTIONNAIRE</v>
      </c>
      <c r="C53" s="311"/>
      <c r="D53" s="311"/>
      <c r="E53" s="311"/>
      <c r="F53" s="311"/>
      <c r="G53" s="311"/>
      <c r="H53" s="311"/>
      <c r="I53" s="311"/>
      <c r="J53" s="311"/>
      <c r="K53" s="311"/>
      <c r="L53" s="312"/>
      <c r="M53" s="6"/>
      <c r="N53" s="3"/>
      <c r="O53" s="6" t="s">
        <v>1</v>
      </c>
      <c r="P53" s="6" t="s">
        <v>2</v>
      </c>
    </row>
    <row r="54" spans="1:16" x14ac:dyDescent="0.25">
      <c r="B54" s="19"/>
      <c r="C54" s="20"/>
      <c r="D54" s="21"/>
      <c r="E54" s="21"/>
      <c r="F54" s="21"/>
      <c r="G54" s="21"/>
      <c r="H54" s="21"/>
      <c r="I54" s="21"/>
      <c r="J54" s="21"/>
      <c r="K54" s="21"/>
      <c r="L54" s="22"/>
    </row>
    <row r="55" spans="1:16" s="25" customFormat="1" x14ac:dyDescent="0.25">
      <c r="A55" s="62"/>
      <c r="B55" s="71"/>
      <c r="D55" s="330" t="str">
        <f>IF(Intro!$G$25="English",O55,P55)</f>
        <v>9 octobre 2026</v>
      </c>
      <c r="E55" s="331"/>
      <c r="F55" s="331"/>
      <c r="G55" s="331"/>
      <c r="H55" s="331"/>
      <c r="I55" s="331"/>
      <c r="J55" s="332"/>
      <c r="K55" s="21"/>
      <c r="L55" s="65"/>
      <c r="O55" s="32" t="str">
        <f>Variables!B11</f>
        <v>October 9, 2026</v>
      </c>
      <c r="P55" s="32" t="str">
        <f>Variables!C11</f>
        <v>9 octobre 2026</v>
      </c>
    </row>
    <row r="56" spans="1:16" s="25" customFormat="1" x14ac:dyDescent="0.25">
      <c r="A56" s="62"/>
      <c r="B56" s="71"/>
      <c r="D56" s="333"/>
      <c r="E56" s="334"/>
      <c r="F56" s="334"/>
      <c r="G56" s="334"/>
      <c r="H56" s="334"/>
      <c r="I56" s="334"/>
      <c r="J56" s="335"/>
      <c r="K56" s="21"/>
      <c r="L56" s="65"/>
      <c r="O56" s="32"/>
      <c r="P56" s="32"/>
    </row>
    <row r="57" spans="1:16" s="25" customFormat="1" x14ac:dyDescent="0.25">
      <c r="A57" s="62"/>
      <c r="B57" s="72"/>
      <c r="C57" s="73"/>
      <c r="D57" s="73"/>
      <c r="E57" s="73"/>
      <c r="F57" s="73"/>
      <c r="G57" s="73"/>
      <c r="H57" s="73"/>
      <c r="I57" s="73"/>
      <c r="J57" s="73"/>
      <c r="K57" s="73"/>
      <c r="L57" s="74"/>
      <c r="O57" s="54"/>
      <c r="P57" s="54"/>
    </row>
    <row r="58" spans="1:16" s="6" customFormat="1" x14ac:dyDescent="0.25">
      <c r="A58" s="11"/>
      <c r="B58" s="13"/>
      <c r="C58" s="13"/>
      <c r="D58" s="14"/>
      <c r="E58" s="14"/>
      <c r="F58" s="14"/>
      <c r="G58" s="14"/>
      <c r="H58" s="14"/>
      <c r="I58" s="14"/>
      <c r="J58" s="14"/>
      <c r="K58" s="14"/>
      <c r="L58" s="14"/>
      <c r="O58" s="12"/>
      <c r="P58" s="12"/>
    </row>
    <row r="59" spans="1:16" x14ac:dyDescent="0.25">
      <c r="B59" s="310" t="str">
        <f>IF(Intro!$G$25="English",O59,P59)</f>
        <v>RENSEIGNEMENTS SUR L’ENTREPRISE</v>
      </c>
      <c r="C59" s="311"/>
      <c r="D59" s="311"/>
      <c r="E59" s="311"/>
      <c r="F59" s="311"/>
      <c r="G59" s="311"/>
      <c r="H59" s="311"/>
      <c r="I59" s="311"/>
      <c r="J59" s="311"/>
      <c r="K59" s="311"/>
      <c r="L59" s="312"/>
      <c r="M59" s="25"/>
      <c r="O59" s="54" t="s">
        <v>7</v>
      </c>
      <c r="P59" s="54" t="s">
        <v>8</v>
      </c>
    </row>
    <row r="60" spans="1:16" x14ac:dyDescent="0.25">
      <c r="B60" s="15"/>
      <c r="C60" s="16"/>
      <c r="D60" s="17"/>
      <c r="E60" s="17"/>
      <c r="F60" s="17"/>
      <c r="G60" s="17"/>
      <c r="H60" s="17"/>
      <c r="I60" s="17"/>
      <c r="J60" s="17"/>
      <c r="K60" s="17"/>
      <c r="L60" s="18"/>
    </row>
    <row r="61" spans="1:16" x14ac:dyDescent="0.25">
      <c r="B61" s="286" t="str">
        <f>IF(Intro!$G$25="English",O61,P61)</f>
        <v>Dénomination sociale (en français et en anglais, le cas échéant)</v>
      </c>
      <c r="C61" s="287"/>
      <c r="D61" s="287"/>
      <c r="E61" s="328"/>
      <c r="F61" s="328"/>
      <c r="G61" s="328"/>
      <c r="H61" s="328"/>
      <c r="I61" s="328"/>
      <c r="J61" s="328"/>
      <c r="K61" s="328"/>
      <c r="L61" s="329"/>
      <c r="O61" s="50" t="s">
        <v>142</v>
      </c>
      <c r="P61" s="54" t="s">
        <v>143</v>
      </c>
    </row>
    <row r="62" spans="1:16" x14ac:dyDescent="0.25">
      <c r="B62" s="286"/>
      <c r="C62" s="287"/>
      <c r="D62" s="287"/>
      <c r="E62" s="328"/>
      <c r="F62" s="328"/>
      <c r="G62" s="328"/>
      <c r="H62" s="328"/>
      <c r="I62" s="328"/>
      <c r="J62" s="328"/>
      <c r="K62" s="328"/>
      <c r="L62" s="329"/>
      <c r="O62" s="50"/>
    </row>
    <row r="63" spans="1:16" x14ac:dyDescent="0.25">
      <c r="B63" s="286" t="str">
        <f>IF(Intro!$G$25="English",O63,P63)</f>
        <v>Adresse de l'entreprise</v>
      </c>
      <c r="C63" s="287"/>
      <c r="D63" s="287"/>
      <c r="E63" s="328"/>
      <c r="F63" s="328"/>
      <c r="G63" s="328"/>
      <c r="H63" s="328"/>
      <c r="I63" s="328"/>
      <c r="J63" s="328"/>
      <c r="K63" s="328"/>
      <c r="L63" s="329"/>
      <c r="O63" s="50" t="s">
        <v>9</v>
      </c>
      <c r="P63" s="54" t="s">
        <v>10</v>
      </c>
    </row>
    <row r="64" spans="1:16" x14ac:dyDescent="0.25">
      <c r="B64" s="286"/>
      <c r="C64" s="287"/>
      <c r="D64" s="287"/>
      <c r="E64" s="328"/>
      <c r="F64" s="328"/>
      <c r="G64" s="328"/>
      <c r="H64" s="328"/>
      <c r="I64" s="328"/>
      <c r="J64" s="328"/>
      <c r="K64" s="328"/>
      <c r="L64" s="329"/>
      <c r="O64" s="50"/>
    </row>
    <row r="65" spans="1:16" x14ac:dyDescent="0.25">
      <c r="B65" s="286" t="str">
        <f>IF(Intro!$G$25="English",O65,P65)</f>
        <v>Adresse du site Web</v>
      </c>
      <c r="C65" s="287"/>
      <c r="D65" s="287"/>
      <c r="E65" s="328"/>
      <c r="F65" s="328"/>
      <c r="G65" s="328"/>
      <c r="H65" s="328"/>
      <c r="I65" s="328"/>
      <c r="J65" s="328"/>
      <c r="K65" s="328"/>
      <c r="L65" s="329"/>
      <c r="O65" s="50" t="s">
        <v>11</v>
      </c>
      <c r="P65" s="54" t="s">
        <v>12</v>
      </c>
    </row>
    <row r="66" spans="1:16" x14ac:dyDescent="0.25">
      <c r="B66" s="286"/>
      <c r="C66" s="287"/>
      <c r="D66" s="287"/>
      <c r="E66" s="328"/>
      <c r="F66" s="328"/>
      <c r="G66" s="328"/>
      <c r="H66" s="328"/>
      <c r="I66" s="328"/>
      <c r="J66" s="328"/>
      <c r="K66" s="328"/>
      <c r="L66" s="329"/>
      <c r="O66" s="50"/>
    </row>
    <row r="67" spans="1:16" x14ac:dyDescent="0.25">
      <c r="B67" s="19"/>
      <c r="C67" s="20"/>
      <c r="D67" s="21"/>
      <c r="E67" s="21"/>
      <c r="F67" s="21"/>
      <c r="G67" s="21"/>
      <c r="H67" s="21"/>
      <c r="I67" s="21"/>
      <c r="J67" s="21"/>
      <c r="K67" s="21"/>
      <c r="L67" s="22"/>
    </row>
    <row r="68" spans="1:16" s="25" customFormat="1" x14ac:dyDescent="0.25">
      <c r="A68" s="62"/>
      <c r="B68" s="34" t="str">
        <f>IF(Intro!$G$25="English",O68,P68)</f>
        <v xml:space="preserve">Si votre entreprise a plus d’un emplacement, d’une installation ou d’un point de vente, transmettez une réponse consolidée au questionnaire.
</v>
      </c>
      <c r="C68" s="51"/>
      <c r="D68" s="51"/>
      <c r="E68" s="51"/>
      <c r="F68" s="51"/>
      <c r="G68" s="51"/>
      <c r="H68" s="51"/>
      <c r="I68" s="51"/>
      <c r="J68" s="51"/>
      <c r="K68" s="51"/>
      <c r="L68" s="52"/>
      <c r="O68" s="54" t="s">
        <v>133</v>
      </c>
      <c r="P68" s="54" t="s">
        <v>134</v>
      </c>
    </row>
    <row r="69" spans="1:16" x14ac:dyDescent="0.25">
      <c r="B69" s="313" t="str">
        <f>IF(Intro!$G$25="English",O69,P69)</f>
        <v>Fournissez les noms et adresses des autres emplacements, installations et points de vente au Canada au nom de laquelle votre entreprise répond. </v>
      </c>
      <c r="C69" s="314"/>
      <c r="D69" s="314"/>
      <c r="E69" s="319"/>
      <c r="F69" s="319"/>
      <c r="G69" s="319"/>
      <c r="H69" s="319"/>
      <c r="I69" s="319"/>
      <c r="J69" s="319"/>
      <c r="K69" s="319"/>
      <c r="L69" s="320"/>
      <c r="M69" s="25"/>
      <c r="O69" s="304" t="s">
        <v>74</v>
      </c>
      <c r="P69" s="305" t="s">
        <v>75</v>
      </c>
    </row>
    <row r="70" spans="1:16" x14ac:dyDescent="0.25">
      <c r="B70" s="315"/>
      <c r="C70" s="316"/>
      <c r="D70" s="316"/>
      <c r="E70" s="321"/>
      <c r="F70" s="321"/>
      <c r="G70" s="321"/>
      <c r="H70" s="321"/>
      <c r="I70" s="321"/>
      <c r="J70" s="321"/>
      <c r="K70" s="321"/>
      <c r="L70" s="322"/>
      <c r="M70" s="25"/>
      <c r="O70" s="304"/>
      <c r="P70" s="305"/>
    </row>
    <row r="71" spans="1:16" x14ac:dyDescent="0.25">
      <c r="B71" s="315"/>
      <c r="C71" s="316"/>
      <c r="D71" s="316"/>
      <c r="E71" s="321"/>
      <c r="F71" s="321"/>
      <c r="G71" s="321"/>
      <c r="H71" s="321"/>
      <c r="I71" s="321"/>
      <c r="J71" s="321"/>
      <c r="K71" s="321"/>
      <c r="L71" s="322"/>
      <c r="M71" s="25"/>
      <c r="O71" s="304"/>
      <c r="P71" s="305"/>
    </row>
    <row r="72" spans="1:16" x14ac:dyDescent="0.25">
      <c r="B72" s="315"/>
      <c r="C72" s="316"/>
      <c r="D72" s="316"/>
      <c r="E72" s="321"/>
      <c r="F72" s="321"/>
      <c r="G72" s="321"/>
      <c r="H72" s="321"/>
      <c r="I72" s="321"/>
      <c r="J72" s="321"/>
      <c r="K72" s="321"/>
      <c r="L72" s="322"/>
      <c r="M72" s="25"/>
      <c r="O72" s="304"/>
      <c r="P72" s="305"/>
    </row>
    <row r="73" spans="1:16" x14ac:dyDescent="0.25">
      <c r="B73" s="315"/>
      <c r="C73" s="316"/>
      <c r="D73" s="316"/>
      <c r="E73" s="321"/>
      <c r="F73" s="321"/>
      <c r="G73" s="321"/>
      <c r="H73" s="321"/>
      <c r="I73" s="321"/>
      <c r="J73" s="321"/>
      <c r="K73" s="321"/>
      <c r="L73" s="322"/>
      <c r="M73" s="25"/>
      <c r="O73" s="304"/>
      <c r="P73" s="305"/>
    </row>
    <row r="74" spans="1:16" x14ac:dyDescent="0.25">
      <c r="B74" s="315"/>
      <c r="C74" s="316"/>
      <c r="D74" s="316"/>
      <c r="E74" s="321"/>
      <c r="F74" s="321"/>
      <c r="G74" s="321"/>
      <c r="H74" s="321"/>
      <c r="I74" s="321"/>
      <c r="J74" s="321"/>
      <c r="K74" s="321"/>
      <c r="L74" s="322"/>
      <c r="M74" s="25"/>
      <c r="O74" s="304"/>
      <c r="P74" s="305"/>
    </row>
    <row r="75" spans="1:16" x14ac:dyDescent="0.25">
      <c r="B75" s="315"/>
      <c r="C75" s="316"/>
      <c r="D75" s="316"/>
      <c r="E75" s="321"/>
      <c r="F75" s="321"/>
      <c r="G75" s="321"/>
      <c r="H75" s="321"/>
      <c r="I75" s="321"/>
      <c r="J75" s="321"/>
      <c r="K75" s="321"/>
      <c r="L75" s="322"/>
      <c r="M75" s="25"/>
      <c r="O75" s="304"/>
      <c r="P75" s="305"/>
    </row>
    <row r="76" spans="1:16" x14ac:dyDescent="0.25">
      <c r="B76" s="315"/>
      <c r="C76" s="316"/>
      <c r="D76" s="316"/>
      <c r="E76" s="321"/>
      <c r="F76" s="321"/>
      <c r="G76" s="321"/>
      <c r="H76" s="321"/>
      <c r="I76" s="321"/>
      <c r="J76" s="321"/>
      <c r="K76" s="321"/>
      <c r="L76" s="322"/>
      <c r="M76" s="25"/>
      <c r="O76" s="304"/>
      <c r="P76" s="305"/>
    </row>
    <row r="77" spans="1:16" x14ac:dyDescent="0.25">
      <c r="B77" s="315"/>
      <c r="C77" s="316"/>
      <c r="D77" s="316"/>
      <c r="E77" s="321"/>
      <c r="F77" s="321"/>
      <c r="G77" s="321"/>
      <c r="H77" s="321"/>
      <c r="I77" s="321"/>
      <c r="J77" s="321"/>
      <c r="K77" s="321"/>
      <c r="L77" s="322"/>
      <c r="M77" s="25"/>
      <c r="O77" s="304"/>
      <c r="P77" s="305"/>
    </row>
    <row r="78" spans="1:16" x14ac:dyDescent="0.25">
      <c r="B78" s="317"/>
      <c r="C78" s="318"/>
      <c r="D78" s="318"/>
      <c r="E78" s="323"/>
      <c r="F78" s="323"/>
      <c r="G78" s="323"/>
      <c r="H78" s="323"/>
      <c r="I78" s="323"/>
      <c r="J78" s="323"/>
      <c r="K78" s="323"/>
      <c r="L78" s="324"/>
      <c r="M78" s="25"/>
      <c r="O78" s="304"/>
      <c r="P78" s="305"/>
    </row>
    <row r="79" spans="1:16" s="25" customFormat="1" x14ac:dyDescent="0.25">
      <c r="A79" s="62"/>
      <c r="B79" s="72"/>
      <c r="C79" s="73"/>
      <c r="D79" s="73"/>
      <c r="E79" s="73"/>
      <c r="F79" s="73"/>
      <c r="G79" s="73"/>
      <c r="H79" s="73"/>
      <c r="I79" s="73"/>
      <c r="J79" s="73"/>
      <c r="K79" s="73"/>
      <c r="L79" s="74"/>
      <c r="O79" s="54"/>
      <c r="P79" s="54"/>
    </row>
    <row r="81" spans="1:16" s="38" customFormat="1" x14ac:dyDescent="0.25">
      <c r="A81" s="88"/>
      <c r="B81" s="234" t="str">
        <f>IF(Intro!$G$25="English",O81,P81)</f>
        <v>COORDONNÉES DE LA PERSONNE QUI A REMPLI LE QUESTIONNAIRE</v>
      </c>
      <c r="C81" s="235"/>
      <c r="D81" s="235"/>
      <c r="E81" s="235"/>
      <c r="F81" s="235"/>
      <c r="G81" s="235"/>
      <c r="H81" s="235"/>
      <c r="I81" s="235"/>
      <c r="J81" s="235"/>
      <c r="K81" s="235"/>
      <c r="L81" s="236"/>
      <c r="O81" s="38" t="s">
        <v>300</v>
      </c>
      <c r="P81" s="38" t="s">
        <v>301</v>
      </c>
    </row>
    <row r="82" spans="1:16" s="38" customFormat="1" x14ac:dyDescent="0.25">
      <c r="A82" s="88"/>
      <c r="B82" s="120"/>
      <c r="C82" s="121"/>
      <c r="D82" s="122"/>
      <c r="E82" s="122"/>
      <c r="F82" s="122"/>
      <c r="G82" s="122"/>
      <c r="H82" s="122"/>
      <c r="I82" s="122"/>
      <c r="J82" s="122"/>
      <c r="K82" s="122"/>
      <c r="L82" s="123"/>
    </row>
    <row r="83" spans="1:16" s="38" customFormat="1" x14ac:dyDescent="0.25">
      <c r="A83" s="88"/>
      <c r="B83" s="292" t="str">
        <f>IF(Intro!$G$25="English",O83,P83)</f>
        <v>Nom</v>
      </c>
      <c r="C83" s="293"/>
      <c r="D83" s="294"/>
      <c r="E83" s="298"/>
      <c r="F83" s="299"/>
      <c r="G83" s="299"/>
      <c r="H83" s="299"/>
      <c r="I83" s="299"/>
      <c r="J83" s="299"/>
      <c r="K83" s="299"/>
      <c r="L83" s="300"/>
      <c r="O83" s="124" t="s">
        <v>302</v>
      </c>
      <c r="P83" s="38" t="s">
        <v>303</v>
      </c>
    </row>
    <row r="84" spans="1:16" s="38" customFormat="1" x14ac:dyDescent="0.25">
      <c r="A84" s="88"/>
      <c r="B84" s="295"/>
      <c r="C84" s="296"/>
      <c r="D84" s="297"/>
      <c r="E84" s="301"/>
      <c r="F84" s="302"/>
      <c r="G84" s="302"/>
      <c r="H84" s="302"/>
      <c r="I84" s="302"/>
      <c r="J84" s="302"/>
      <c r="K84" s="302"/>
      <c r="L84" s="303"/>
      <c r="O84" s="124"/>
    </row>
    <row r="85" spans="1:16" s="38" customFormat="1" x14ac:dyDescent="0.25">
      <c r="A85" s="88"/>
      <c r="B85" s="292" t="str">
        <f>IF(Intro!$G$25="English",O85,P85)</f>
        <v>Titre</v>
      </c>
      <c r="C85" s="293"/>
      <c r="D85" s="294"/>
      <c r="E85" s="298"/>
      <c r="F85" s="299"/>
      <c r="G85" s="299"/>
      <c r="H85" s="299"/>
      <c r="I85" s="299"/>
      <c r="J85" s="299"/>
      <c r="K85" s="299"/>
      <c r="L85" s="300"/>
      <c r="O85" s="124" t="s">
        <v>304</v>
      </c>
      <c r="P85" s="38" t="s">
        <v>305</v>
      </c>
    </row>
    <row r="86" spans="1:16" s="38" customFormat="1" x14ac:dyDescent="0.25">
      <c r="A86" s="88"/>
      <c r="B86" s="295"/>
      <c r="C86" s="296"/>
      <c r="D86" s="297"/>
      <c r="E86" s="301"/>
      <c r="F86" s="302"/>
      <c r="G86" s="302"/>
      <c r="H86" s="302"/>
      <c r="I86" s="302"/>
      <c r="J86" s="302"/>
      <c r="K86" s="302"/>
      <c r="L86" s="303"/>
      <c r="O86" s="124"/>
    </row>
    <row r="87" spans="1:16" s="38" customFormat="1" x14ac:dyDescent="0.25">
      <c r="A87" s="88"/>
      <c r="B87" s="292" t="str">
        <f>IF(Intro!$G$25="English",O87,P87)</f>
        <v>Adresse courriel</v>
      </c>
      <c r="C87" s="293"/>
      <c r="D87" s="294"/>
      <c r="E87" s="298"/>
      <c r="F87" s="299"/>
      <c r="G87" s="299"/>
      <c r="H87" s="299"/>
      <c r="I87" s="299"/>
      <c r="J87" s="299"/>
      <c r="K87" s="299"/>
      <c r="L87" s="300"/>
      <c r="O87" s="124" t="s">
        <v>17</v>
      </c>
      <c r="P87" s="38" t="s">
        <v>306</v>
      </c>
    </row>
    <row r="88" spans="1:16" s="38" customFormat="1" x14ac:dyDescent="0.25">
      <c r="A88" s="88"/>
      <c r="B88" s="295"/>
      <c r="C88" s="296"/>
      <c r="D88" s="297"/>
      <c r="E88" s="301"/>
      <c r="F88" s="302"/>
      <c r="G88" s="302"/>
      <c r="H88" s="302"/>
      <c r="I88" s="302"/>
      <c r="J88" s="302"/>
      <c r="K88" s="302"/>
      <c r="L88" s="303"/>
      <c r="O88" s="124"/>
    </row>
    <row r="89" spans="1:16" s="38" customFormat="1" x14ac:dyDescent="0.25">
      <c r="A89" s="88"/>
      <c r="B89" s="292" t="str">
        <f>IF(Intro!$G$25="English",O89,P89)</f>
        <v>Téléphone</v>
      </c>
      <c r="C89" s="293"/>
      <c r="D89" s="294"/>
      <c r="E89" s="298"/>
      <c r="F89" s="299"/>
      <c r="G89" s="299"/>
      <c r="H89" s="299"/>
      <c r="I89" s="299"/>
      <c r="J89" s="299"/>
      <c r="K89" s="299"/>
      <c r="L89" s="300"/>
      <c r="O89" s="124" t="s">
        <v>18</v>
      </c>
      <c r="P89" s="38" t="s">
        <v>19</v>
      </c>
    </row>
    <row r="90" spans="1:16" s="38" customFormat="1" x14ac:dyDescent="0.25">
      <c r="A90" s="88"/>
      <c r="B90" s="295"/>
      <c r="C90" s="296"/>
      <c r="D90" s="297"/>
      <c r="E90" s="301"/>
      <c r="F90" s="302"/>
      <c r="G90" s="302"/>
      <c r="H90" s="302"/>
      <c r="I90" s="302"/>
      <c r="J90" s="302"/>
      <c r="K90" s="302"/>
      <c r="L90" s="303"/>
      <c r="O90" s="124"/>
    </row>
    <row r="91" spans="1:16" s="38" customFormat="1" x14ac:dyDescent="0.25">
      <c r="A91" s="88"/>
      <c r="B91" s="125"/>
      <c r="C91" s="126"/>
      <c r="D91" s="126"/>
      <c r="E91" s="126"/>
      <c r="F91" s="126"/>
      <c r="G91" s="126"/>
      <c r="H91" s="126"/>
      <c r="I91" s="126"/>
      <c r="J91" s="126"/>
      <c r="K91" s="126"/>
      <c r="L91" s="127"/>
    </row>
    <row r="92" spans="1:16" s="130" customFormat="1" x14ac:dyDescent="0.25">
      <c r="A92" s="128"/>
      <c r="B92" s="129"/>
      <c r="C92" s="129"/>
      <c r="D92" s="37"/>
      <c r="E92" s="37"/>
      <c r="F92" s="37"/>
      <c r="G92" s="37"/>
      <c r="H92" s="37"/>
      <c r="I92" s="37"/>
      <c r="J92" s="37"/>
      <c r="K92" s="37"/>
      <c r="L92" s="37"/>
      <c r="O92" s="131"/>
      <c r="P92" s="131"/>
    </row>
    <row r="93" spans="1:16" x14ac:dyDescent="0.25">
      <c r="B93" s="310" t="str">
        <f>IF(Intro!$G$25="English",O93,P93)</f>
        <v>ATTESTATION</v>
      </c>
      <c r="C93" s="311"/>
      <c r="D93" s="311"/>
      <c r="E93" s="311"/>
      <c r="F93" s="311"/>
      <c r="G93" s="311"/>
      <c r="H93" s="311"/>
      <c r="I93" s="311"/>
      <c r="J93" s="311"/>
      <c r="K93" s="311"/>
      <c r="L93" s="312"/>
      <c r="M93" s="25"/>
      <c r="O93" s="54" t="s">
        <v>5</v>
      </c>
      <c r="P93" s="54" t="s">
        <v>6</v>
      </c>
    </row>
    <row r="94" spans="1:16" x14ac:dyDescent="0.25">
      <c r="B94" s="15"/>
      <c r="C94" s="16"/>
      <c r="D94" s="17"/>
      <c r="E94" s="17"/>
      <c r="F94" s="17"/>
      <c r="G94" s="17"/>
      <c r="H94" s="17"/>
      <c r="I94" s="17"/>
      <c r="J94" s="17"/>
      <c r="K94" s="17"/>
      <c r="L94" s="18"/>
    </row>
    <row r="95" spans="1:16" s="25" customFormat="1" x14ac:dyDescent="0.25">
      <c r="A95" s="62"/>
      <c r="B95" s="216" t="str">
        <f>IF(Intro!$G$25="English",O95,P95)</f>
        <v>Le ou la soussignée déclare que, pour autant qu'il ou elle sache, les renseignements fournis aux présentes sont complets et exacts.</v>
      </c>
      <c r="C95" s="217"/>
      <c r="D95" s="217"/>
      <c r="E95" s="217"/>
      <c r="F95" s="217"/>
      <c r="G95" s="217"/>
      <c r="H95" s="217"/>
      <c r="I95" s="217"/>
      <c r="J95" s="217"/>
      <c r="K95" s="217"/>
      <c r="L95" s="218"/>
      <c r="O95" s="54" t="s">
        <v>178</v>
      </c>
      <c r="P95" s="54" t="s">
        <v>179</v>
      </c>
    </row>
    <row r="96" spans="1:16" s="25" customFormat="1" x14ac:dyDescent="0.25">
      <c r="A96" s="62"/>
      <c r="B96" s="71"/>
      <c r="C96" s="63"/>
      <c r="D96" s="63"/>
      <c r="E96" s="63"/>
      <c r="F96" s="63"/>
      <c r="G96" s="63"/>
      <c r="H96" s="63"/>
      <c r="I96" s="63"/>
      <c r="J96" s="63"/>
      <c r="K96" s="63"/>
      <c r="L96" s="64"/>
      <c r="O96" s="54"/>
      <c r="P96" s="54"/>
    </row>
    <row r="97" spans="1:16" x14ac:dyDescent="0.25">
      <c r="B97" s="286" t="str">
        <f>IF(Intro!$G$25="English",O97,P97)</f>
        <v>Nom du représentant autorisé</v>
      </c>
      <c r="C97" s="287"/>
      <c r="D97" s="287"/>
      <c r="E97" s="328"/>
      <c r="F97" s="328"/>
      <c r="G97" s="328"/>
      <c r="H97" s="328"/>
      <c r="I97" s="328"/>
      <c r="J97" s="328"/>
      <c r="K97" s="328"/>
      <c r="L97" s="329"/>
      <c r="O97" s="50" t="s">
        <v>13</v>
      </c>
      <c r="P97" s="54" t="s">
        <v>14</v>
      </c>
    </row>
    <row r="98" spans="1:16" x14ac:dyDescent="0.25">
      <c r="B98" s="286"/>
      <c r="C98" s="287"/>
      <c r="D98" s="287"/>
      <c r="E98" s="328"/>
      <c r="F98" s="328"/>
      <c r="G98" s="328"/>
      <c r="H98" s="328"/>
      <c r="I98" s="328"/>
      <c r="J98" s="328"/>
      <c r="K98" s="328"/>
      <c r="L98" s="329"/>
      <c r="O98" s="50"/>
    </row>
    <row r="99" spans="1:16" x14ac:dyDescent="0.25">
      <c r="B99" s="286" t="str">
        <f>IF(Intro!$G$25="English",O99,P99)</f>
        <v>Titre du représentant autorisé</v>
      </c>
      <c r="C99" s="287"/>
      <c r="D99" s="287"/>
      <c r="E99" s="328"/>
      <c r="F99" s="328"/>
      <c r="G99" s="328"/>
      <c r="H99" s="328"/>
      <c r="I99" s="328"/>
      <c r="J99" s="328"/>
      <c r="K99" s="328"/>
      <c r="L99" s="329"/>
      <c r="O99" s="50" t="s">
        <v>15</v>
      </c>
      <c r="P99" s="54" t="s">
        <v>16</v>
      </c>
    </row>
    <row r="100" spans="1:16" x14ac:dyDescent="0.25">
      <c r="B100" s="286"/>
      <c r="C100" s="287"/>
      <c r="D100" s="287"/>
      <c r="E100" s="328"/>
      <c r="F100" s="328"/>
      <c r="G100" s="328"/>
      <c r="H100" s="328"/>
      <c r="I100" s="328"/>
      <c r="J100" s="328"/>
      <c r="K100" s="328"/>
      <c r="L100" s="329"/>
      <c r="O100" s="50"/>
    </row>
    <row r="101" spans="1:16" x14ac:dyDescent="0.25">
      <c r="B101" s="286" t="str">
        <f>IF(Intro!$G$25="English",O101,P101)</f>
        <v>Adresse de courrier électronique</v>
      </c>
      <c r="C101" s="287"/>
      <c r="D101" s="287"/>
      <c r="E101" s="328"/>
      <c r="F101" s="328"/>
      <c r="G101" s="328"/>
      <c r="H101" s="328"/>
      <c r="I101" s="328"/>
      <c r="J101" s="328"/>
      <c r="K101" s="328"/>
      <c r="L101" s="329"/>
      <c r="O101" s="50" t="s">
        <v>17</v>
      </c>
      <c r="P101" s="54" t="s">
        <v>38</v>
      </c>
    </row>
    <row r="102" spans="1:16" x14ac:dyDescent="0.25">
      <c r="B102" s="286"/>
      <c r="C102" s="287"/>
      <c r="D102" s="287"/>
      <c r="E102" s="328"/>
      <c r="F102" s="328"/>
      <c r="G102" s="328"/>
      <c r="H102" s="328"/>
      <c r="I102" s="328"/>
      <c r="J102" s="328"/>
      <c r="K102" s="328"/>
      <c r="L102" s="329"/>
      <c r="O102" s="50"/>
    </row>
    <row r="103" spans="1:16" x14ac:dyDescent="0.25">
      <c r="B103" s="286" t="str">
        <f>IF(Intro!$G$25="English",O103,P103)</f>
        <v>Téléphone</v>
      </c>
      <c r="C103" s="287"/>
      <c r="D103" s="287"/>
      <c r="E103" s="328"/>
      <c r="F103" s="328"/>
      <c r="G103" s="328"/>
      <c r="H103" s="328"/>
      <c r="I103" s="328"/>
      <c r="J103" s="328"/>
      <c r="K103" s="328"/>
      <c r="L103" s="329"/>
      <c r="O103" s="50" t="s">
        <v>18</v>
      </c>
      <c r="P103" s="54" t="s">
        <v>19</v>
      </c>
    </row>
    <row r="104" spans="1:16" x14ac:dyDescent="0.25">
      <c r="B104" s="286"/>
      <c r="C104" s="287"/>
      <c r="D104" s="287"/>
      <c r="E104" s="328"/>
      <c r="F104" s="328"/>
      <c r="G104" s="328"/>
      <c r="H104" s="328"/>
      <c r="I104" s="328"/>
      <c r="J104" s="328"/>
      <c r="K104" s="328"/>
      <c r="L104" s="329"/>
      <c r="O104" s="50"/>
    </row>
    <row r="105" spans="1:16" x14ac:dyDescent="0.25">
      <c r="B105" s="286" t="str">
        <f>IF(Intro!$G$25="English",O105,P105)</f>
        <v>Date</v>
      </c>
      <c r="C105" s="287"/>
      <c r="D105" s="287"/>
      <c r="E105" s="328"/>
      <c r="F105" s="328"/>
      <c r="G105" s="328"/>
      <c r="H105" s="328"/>
      <c r="I105" s="328"/>
      <c r="J105" s="328"/>
      <c r="K105" s="328"/>
      <c r="L105" s="329"/>
      <c r="M105" s="25"/>
      <c r="O105" s="50" t="s">
        <v>21</v>
      </c>
      <c r="P105" s="54" t="s">
        <v>21</v>
      </c>
    </row>
    <row r="106" spans="1:16" x14ac:dyDescent="0.25">
      <c r="B106" s="286"/>
      <c r="C106" s="287"/>
      <c r="D106" s="287"/>
      <c r="E106" s="328"/>
      <c r="F106" s="328"/>
      <c r="G106" s="328"/>
      <c r="H106" s="328"/>
      <c r="I106" s="328"/>
      <c r="J106" s="328"/>
      <c r="K106" s="328"/>
      <c r="L106" s="329"/>
      <c r="M106" s="25"/>
      <c r="O106" s="50"/>
    </row>
    <row r="107" spans="1:16" s="25" customFormat="1" x14ac:dyDescent="0.25">
      <c r="A107" s="62"/>
      <c r="B107" s="71"/>
      <c r="C107" s="63"/>
      <c r="D107" s="63"/>
      <c r="E107" s="63"/>
      <c r="F107" s="63"/>
      <c r="G107" s="63"/>
      <c r="H107" s="63"/>
      <c r="I107" s="63"/>
      <c r="J107" s="63"/>
      <c r="K107" s="63"/>
      <c r="L107" s="64"/>
      <c r="O107" s="54"/>
      <c r="P107" s="54"/>
    </row>
    <row r="108" spans="1:16" ht="30" customHeight="1" x14ac:dyDescent="0.25">
      <c r="B108" s="307" t="str">
        <f>IF(Intro!$G$25="English",O108,P108)</f>
        <v>Je comprends que le fait de cocher cette case constitue ma signature juridiquement contraignante.</v>
      </c>
      <c r="C108" s="308"/>
      <c r="D108" s="308"/>
      <c r="E108" s="308"/>
      <c r="F108" s="308"/>
      <c r="G108" s="308"/>
      <c r="H108" s="309"/>
      <c r="I108" s="78"/>
      <c r="J108" s="28"/>
      <c r="K108" s="28"/>
      <c r="L108" s="29"/>
      <c r="O108" s="50" t="s">
        <v>36</v>
      </c>
      <c r="P108" s="54" t="s">
        <v>37</v>
      </c>
    </row>
    <row r="109" spans="1:16" s="25" customFormat="1" x14ac:dyDescent="0.25">
      <c r="A109" s="62"/>
      <c r="B109" s="72"/>
      <c r="C109" s="73"/>
      <c r="D109" s="73"/>
      <c r="E109" s="73"/>
      <c r="F109" s="73"/>
      <c r="G109" s="73"/>
      <c r="H109" s="73"/>
      <c r="I109" s="73"/>
      <c r="J109" s="73"/>
      <c r="K109" s="73"/>
      <c r="L109" s="74"/>
      <c r="O109" s="54"/>
      <c r="P109" s="54"/>
    </row>
    <row r="110" spans="1:16" s="6" customFormat="1" x14ac:dyDescent="0.25">
      <c r="A110" s="11"/>
      <c r="B110" s="13"/>
      <c r="C110" s="13"/>
      <c r="D110" s="14"/>
      <c r="E110" s="14"/>
      <c r="F110" s="14"/>
      <c r="G110" s="14"/>
      <c r="H110" s="14"/>
      <c r="I110" s="14"/>
      <c r="J110" s="14"/>
      <c r="K110" s="14"/>
      <c r="L110" s="14"/>
      <c r="O110" s="12"/>
      <c r="P110" s="12"/>
    </row>
    <row r="111" spans="1:16" s="5" customFormat="1" x14ac:dyDescent="0.25">
      <c r="A111" s="11"/>
      <c r="B111" s="310" t="str">
        <f>IF(Intro!$G$25="English",O111,P111)</f>
        <v>TRANSMISSION DU QUESTIONNAIRE REMPLI</v>
      </c>
      <c r="C111" s="311" t="str">
        <f>UPPER(IF(Intro!$G$25="English",P111,Q111))</f>
        <v/>
      </c>
      <c r="D111" s="311" t="str">
        <f>UPPER(IF(Intro!$G$25="English",Q111,R111))</f>
        <v/>
      </c>
      <c r="E111" s="311" t="str">
        <f>UPPER(IF(Intro!$G$25="English",R111,S111))</f>
        <v/>
      </c>
      <c r="F111" s="311"/>
      <c r="G111" s="311" t="str">
        <f>UPPER(IF(Intro!$G$25="English",S111,T111))</f>
        <v/>
      </c>
      <c r="H111" s="311" t="str">
        <f>UPPER(IF(Intro!$G$25="English",T111,U111))</f>
        <v/>
      </c>
      <c r="I111" s="311" t="str">
        <f>UPPER(IF(Intro!$G$25="English",U111,V111))</f>
        <v/>
      </c>
      <c r="J111" s="311" t="str">
        <f>UPPER(IF(Intro!$G$25="English",V111,W111))</f>
        <v/>
      </c>
      <c r="K111" s="311" t="str">
        <f>UPPER(IF(Intro!$G$25="English",W111,X111))</f>
        <v/>
      </c>
      <c r="L111" s="312" t="str">
        <f>UPPER(IF(Intro!$G$25="English",X111,Y111))</f>
        <v/>
      </c>
      <c r="M111" s="6"/>
      <c r="N111" s="3"/>
      <c r="O111" s="6" t="s">
        <v>41</v>
      </c>
      <c r="P111" s="6" t="s">
        <v>3</v>
      </c>
    </row>
    <row r="112" spans="1:16" x14ac:dyDescent="0.25">
      <c r="B112" s="15"/>
      <c r="C112" s="16"/>
      <c r="D112" s="17"/>
      <c r="E112" s="17"/>
      <c r="F112" s="17"/>
      <c r="G112" s="17"/>
      <c r="H112" s="17"/>
      <c r="I112" s="17"/>
      <c r="J112" s="17"/>
      <c r="K112" s="17"/>
      <c r="L112" s="18"/>
    </row>
    <row r="113" spans="1:16" s="25" customFormat="1" x14ac:dyDescent="0.25">
      <c r="A113" s="62"/>
      <c r="B113" s="216" t="str">
        <f>IF(Intro!$G$25="English",O113,P113)</f>
        <v>Veuillez retourner le questionnaire rempli en utilisant l’une des options suivantes :</v>
      </c>
      <c r="C113" s="217"/>
      <c r="D113" s="217"/>
      <c r="E113" s="217"/>
      <c r="F113" s="217"/>
      <c r="G113" s="217"/>
      <c r="H113" s="217"/>
      <c r="I113" s="217"/>
      <c r="J113" s="217"/>
      <c r="K113" s="217"/>
      <c r="L113" s="218"/>
      <c r="O113" s="54" t="s">
        <v>76</v>
      </c>
      <c r="P113" s="54" t="s">
        <v>4</v>
      </c>
    </row>
    <row r="114" spans="1:16" s="25" customFormat="1" x14ac:dyDescent="0.25">
      <c r="A114" s="62"/>
      <c r="B114" s="325" t="str">
        <f>IF($G$25="English",HYPERLINK("https://e-filing-depot-electronique.citt-tcce.gc.ca/submitNonRegisteredUser-eng.aspx","1. Secure E-filing service;"),IF($G$25="Français",HYPERLINK("https://e-filing-depot-electronique.citt-tcce.gc.ca/submitNonRegisteredUser-fra.aspx?","1. Service sécurisé de dépôt électronique;"),""))</f>
        <v>1. Service sécurisé de dépôt électronique;</v>
      </c>
      <c r="C114" s="326"/>
      <c r="D114" s="326"/>
      <c r="E114" s="326"/>
      <c r="F114" s="326"/>
      <c r="G114" s="326"/>
      <c r="H114" s="326"/>
      <c r="I114" s="326"/>
      <c r="J114" s="326"/>
      <c r="K114" s="326"/>
      <c r="L114" s="327"/>
      <c r="O114" s="54"/>
      <c r="P114" s="54"/>
    </row>
    <row r="115" spans="1:16" s="25" customFormat="1" x14ac:dyDescent="0.25">
      <c r="A115" s="62"/>
      <c r="B115" s="363" t="str">
        <f>IF(Intro!$G$25="English",O115,P115)</f>
        <v>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v>
      </c>
      <c r="C115" s="364"/>
      <c r="D115" s="364"/>
      <c r="E115" s="364"/>
      <c r="F115" s="364"/>
      <c r="G115" s="364"/>
      <c r="H115" s="364"/>
      <c r="I115" s="364"/>
      <c r="J115" s="364"/>
      <c r="K115" s="364"/>
      <c r="L115" s="365"/>
      <c r="O115" s="305" t="s">
        <v>182</v>
      </c>
      <c r="P115" s="305" t="s">
        <v>183</v>
      </c>
    </row>
    <row r="116" spans="1:16" s="25" customFormat="1" x14ac:dyDescent="0.25">
      <c r="A116" s="62"/>
      <c r="B116" s="363"/>
      <c r="C116" s="364"/>
      <c r="D116" s="364"/>
      <c r="E116" s="364"/>
      <c r="F116" s="364"/>
      <c r="G116" s="364"/>
      <c r="H116" s="364"/>
      <c r="I116" s="364"/>
      <c r="J116" s="364"/>
      <c r="K116" s="364"/>
      <c r="L116" s="365"/>
      <c r="O116" s="305"/>
      <c r="P116" s="305"/>
    </row>
    <row r="117" spans="1:16" s="25" customFormat="1" ht="14.25" customHeight="1" x14ac:dyDescent="0.25">
      <c r="A117" s="62"/>
      <c r="B117" s="213" t="str">
        <f>IF(Intro!$G$25="English",O117,P117)</f>
        <v>2. Par courriel à l'adresse tcce-citt@tribunal.gc.ca si vous acceptez les risques connexes et vous transmettez des renseignements qui sont ceux de votre entreprise seulement.</v>
      </c>
      <c r="C117" s="214"/>
      <c r="D117" s="214"/>
      <c r="E117" s="214"/>
      <c r="F117" s="214"/>
      <c r="G117" s="214"/>
      <c r="H117" s="214"/>
      <c r="I117" s="214"/>
      <c r="J117" s="214"/>
      <c r="K117" s="214"/>
      <c r="L117" s="215"/>
      <c r="O117" s="54" t="s">
        <v>181</v>
      </c>
      <c r="P117" s="54" t="s">
        <v>180</v>
      </c>
    </row>
    <row r="118" spans="1:16" s="25" customFormat="1" x14ac:dyDescent="0.25">
      <c r="A118" s="62"/>
      <c r="B118" s="72"/>
      <c r="C118" s="73"/>
      <c r="D118" s="73"/>
      <c r="E118" s="73"/>
      <c r="F118" s="73"/>
      <c r="G118" s="73"/>
      <c r="H118" s="73"/>
      <c r="I118" s="73"/>
      <c r="J118" s="73"/>
      <c r="K118" s="73"/>
      <c r="L118" s="74"/>
      <c r="O118" s="54"/>
      <c r="P118" s="54"/>
    </row>
    <row r="120" spans="1:16" s="5" customFormat="1" x14ac:dyDescent="0.25">
      <c r="A120" s="11"/>
      <c r="B120" s="310" t="s">
        <v>211</v>
      </c>
      <c r="C120" s="311" t="str">
        <f>UPPER(IF(Intro!$G$25="English",P120,Q120))</f>
        <v/>
      </c>
      <c r="D120" s="311" t="str">
        <f>UPPER(IF(Intro!$G$25="English",Q120,R120))</f>
        <v/>
      </c>
      <c r="E120" s="311" t="str">
        <f>UPPER(IF(Intro!$G$25="English",R120,S120))</f>
        <v/>
      </c>
      <c r="F120" s="311"/>
      <c r="G120" s="311" t="str">
        <f>UPPER(IF(Intro!$G$25="English",S120,T120))</f>
        <v/>
      </c>
      <c r="H120" s="311" t="str">
        <f>UPPER(IF(Intro!$G$25="English",T120,U120))</f>
        <v/>
      </c>
      <c r="I120" s="311" t="str">
        <f>UPPER(IF(Intro!$G$25="English",U120,V120))</f>
        <v/>
      </c>
      <c r="J120" s="311" t="str">
        <f>UPPER(IF(Intro!$G$25="English",V120,W120))</f>
        <v/>
      </c>
      <c r="K120" s="311" t="str">
        <f>UPPER(IF(Intro!$G$25="English",W120,X120))</f>
        <v/>
      </c>
      <c r="L120" s="312" t="str">
        <f>UPPER(IF(Intro!$G$25="English",X120,Y120))</f>
        <v/>
      </c>
      <c r="M120" s="6"/>
      <c r="N120" s="3"/>
      <c r="O120" s="6"/>
      <c r="P120" s="6"/>
    </row>
    <row r="121" spans="1:16" x14ac:dyDescent="0.25">
      <c r="B121" s="15"/>
      <c r="C121" s="16"/>
      <c r="D121" s="17"/>
      <c r="E121" s="17"/>
      <c r="F121" s="17"/>
      <c r="G121" s="17"/>
      <c r="H121" s="17"/>
      <c r="I121" s="17"/>
      <c r="J121" s="17"/>
      <c r="K121" s="17"/>
      <c r="L121" s="18"/>
    </row>
    <row r="122" spans="1:16" s="25" customFormat="1" x14ac:dyDescent="0.25">
      <c r="A122" s="62"/>
      <c r="B122" s="216" t="str">
        <f>IF(Intro!$G$25="English",O122,P122)</f>
        <v>Toutes les questions relatives au présent questionnaire doivent être adressées à :</v>
      </c>
      <c r="C122" s="217"/>
      <c r="D122" s="217"/>
      <c r="E122" s="217"/>
      <c r="F122" s="217"/>
      <c r="G122" s="217"/>
      <c r="H122" s="217"/>
      <c r="I122" s="217"/>
      <c r="J122" s="217"/>
      <c r="K122" s="217"/>
      <c r="L122" s="218"/>
      <c r="O122" s="54" t="s">
        <v>185</v>
      </c>
      <c r="P122" s="54" t="s">
        <v>184</v>
      </c>
    </row>
    <row r="123" spans="1:16" s="25" customFormat="1" x14ac:dyDescent="0.25">
      <c r="A123" s="62"/>
      <c r="B123" s="47"/>
      <c r="C123" s="48"/>
      <c r="D123" s="48"/>
      <c r="E123" s="48"/>
      <c r="F123" s="48"/>
      <c r="G123" s="48"/>
      <c r="H123" s="48"/>
      <c r="I123" s="48"/>
      <c r="J123" s="48"/>
      <c r="K123" s="48"/>
      <c r="L123" s="49"/>
      <c r="O123" s="54"/>
      <c r="P123" s="54"/>
    </row>
    <row r="124" spans="1:16" x14ac:dyDescent="0.25">
      <c r="B124" s="362" t="str">
        <f>Variables!B13</f>
        <v>Thy Dao</v>
      </c>
      <c r="C124" s="306"/>
      <c r="D124" s="306"/>
      <c r="E124" s="306" t="str">
        <f>Variables!C13</f>
        <v>thy.dao@tribunal.gc.ca</v>
      </c>
      <c r="F124" s="306"/>
      <c r="G124" s="306"/>
      <c r="H124" s="306"/>
      <c r="I124" s="306"/>
      <c r="J124" s="306" t="str">
        <f>Variables!D13</f>
        <v>613-558-6438</v>
      </c>
      <c r="K124" s="306"/>
      <c r="L124" s="361"/>
      <c r="O124" s="50"/>
    </row>
    <row r="125" spans="1:16" x14ac:dyDescent="0.25">
      <c r="B125" s="362" t="str">
        <f>Variables!B14</f>
        <v>William Phan</v>
      </c>
      <c r="C125" s="306"/>
      <c r="D125" s="306"/>
      <c r="E125" s="306" t="str">
        <f>Variables!C14</f>
        <v>william.phan@tribunal.gc.ca</v>
      </c>
      <c r="F125" s="306"/>
      <c r="G125" s="306"/>
      <c r="H125" s="306"/>
      <c r="I125" s="306"/>
      <c r="J125" s="306" t="str">
        <f>Variables!D14</f>
        <v>343-543-7269</v>
      </c>
      <c r="K125" s="306"/>
      <c r="L125" s="361"/>
      <c r="O125" s="50"/>
    </row>
    <row r="126" spans="1:16" s="25" customFormat="1" x14ac:dyDescent="0.25">
      <c r="A126" s="62"/>
      <c r="B126" s="72"/>
      <c r="C126" s="73"/>
      <c r="D126" s="73"/>
      <c r="E126" s="73"/>
      <c r="F126" s="73"/>
      <c r="G126" s="73"/>
      <c r="H126" s="73"/>
      <c r="I126" s="73"/>
      <c r="J126" s="73"/>
      <c r="K126" s="73"/>
      <c r="L126" s="74"/>
      <c r="O126" s="54"/>
      <c r="P126" s="54"/>
    </row>
  </sheetData>
  <sheetProtection algorithmName="SHA-512" hashValue="3pylADwMXuBzHrJY+ZTFN1zgAslh4dRWIi0cGy6VDH4yOOQoBBBvnOTzPzTwLhWU0JkgvssBq+U7r/gcGblDvA==" saltValue="+xAuEMxNqxZk5jIr59JDoA==" spinCount="100000" sheet="1" objects="1" scenarios="1" selectLockedCells="1"/>
  <mergeCells count="72">
    <mergeCell ref="O9:P21"/>
    <mergeCell ref="B4:L4"/>
    <mergeCell ref="B5:L5"/>
    <mergeCell ref="B8:L8"/>
    <mergeCell ref="B6:L6"/>
    <mergeCell ref="B10:F20"/>
    <mergeCell ref="H10:L20"/>
    <mergeCell ref="E125:I125"/>
    <mergeCell ref="J124:L124"/>
    <mergeCell ref="J125:L125"/>
    <mergeCell ref="B97:D98"/>
    <mergeCell ref="E97:L98"/>
    <mergeCell ref="B99:D100"/>
    <mergeCell ref="B101:D102"/>
    <mergeCell ref="B103:D104"/>
    <mergeCell ref="E99:L100"/>
    <mergeCell ref="E101:L102"/>
    <mergeCell ref="E103:L104"/>
    <mergeCell ref="B124:D124"/>
    <mergeCell ref="B125:D125"/>
    <mergeCell ref="B105:D106"/>
    <mergeCell ref="B117:L117"/>
    <mergeCell ref="B115:L116"/>
    <mergeCell ref="B41:L41"/>
    <mergeCell ref="B32:L32"/>
    <mergeCell ref="E49:K50"/>
    <mergeCell ref="D49:D50"/>
    <mergeCell ref="B23:L23"/>
    <mergeCell ref="B29:L29"/>
    <mergeCell ref="B25:F26"/>
    <mergeCell ref="G25:G26"/>
    <mergeCell ref="B31:L31"/>
    <mergeCell ref="H25:L26"/>
    <mergeCell ref="C33:K40"/>
    <mergeCell ref="B65:D66"/>
    <mergeCell ref="E65:L66"/>
    <mergeCell ref="B42:L42"/>
    <mergeCell ref="B47:L47"/>
    <mergeCell ref="B45:L45"/>
    <mergeCell ref="D55:J56"/>
    <mergeCell ref="B49:C50"/>
    <mergeCell ref="B53:L53"/>
    <mergeCell ref="B59:L59"/>
    <mergeCell ref="B61:D62"/>
    <mergeCell ref="E61:L62"/>
    <mergeCell ref="B63:D64"/>
    <mergeCell ref="E63:L64"/>
    <mergeCell ref="O69:O78"/>
    <mergeCell ref="P69:P78"/>
    <mergeCell ref="O115:O116"/>
    <mergeCell ref="P115:P116"/>
    <mergeCell ref="E124:I124"/>
    <mergeCell ref="B108:H108"/>
    <mergeCell ref="B111:L111"/>
    <mergeCell ref="B113:L113"/>
    <mergeCell ref="B69:D78"/>
    <mergeCell ref="E69:L78"/>
    <mergeCell ref="B122:L122"/>
    <mergeCell ref="B120:L120"/>
    <mergeCell ref="B114:L114"/>
    <mergeCell ref="B95:L95"/>
    <mergeCell ref="B93:L93"/>
    <mergeCell ref="E105:L106"/>
    <mergeCell ref="B87:D88"/>
    <mergeCell ref="E87:L88"/>
    <mergeCell ref="B89:D90"/>
    <mergeCell ref="E89:L90"/>
    <mergeCell ref="B81:L81"/>
    <mergeCell ref="B83:D84"/>
    <mergeCell ref="E83:L84"/>
    <mergeCell ref="B85:D86"/>
    <mergeCell ref="E85:L86"/>
  </mergeCells>
  <dataValidations count="2">
    <dataValidation type="list" allowBlank="1" showInputMessage="1" showErrorMessage="1" sqref="I108" xr:uid="{1594D28F-3462-4E0C-8058-C5508D06C9EB}">
      <formula1>"X"</formula1>
    </dataValidation>
    <dataValidation type="list" allowBlank="1" showInputMessage="1" showErrorMessage="1" sqref="G25" xr:uid="{476D6FBA-6DED-4978-9B8A-9B8E5DE68C6C}">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66" min="1" max="11" man="1"/>
  </rowBreaks>
  <ignoredErrors>
    <ignoredError sqref="B114"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C3907CD-615D-4216-8841-9B1E7B6E3A64}">
          <x14:formula1>
            <xm:f>Variables!$D$26:$D$27</xm:f>
          </x14:formula1>
          <xm:sqref>D49:D50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7F9F-4436-4710-82C4-9690772201C9}">
  <sheetPr codeName="Sheet3">
    <tabColor rgb="FF00B0F0"/>
    <pageSetUpPr fitToPage="1"/>
  </sheetPr>
  <dimension ref="A1:R42"/>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9" width="8.85546875" style="54" customWidth="1"/>
    <col min="20" max="16384" width="9.42578125" style="54"/>
  </cols>
  <sheetData>
    <row r="1" spans="1:17" x14ac:dyDescent="0.25">
      <c r="A1" s="8">
        <v>8</v>
      </c>
      <c r="O1" s="54" t="s">
        <v>275</v>
      </c>
      <c r="P1" s="54" t="s">
        <v>275</v>
      </c>
    </row>
    <row r="2" spans="1:17" x14ac:dyDescent="0.25">
      <c r="B2" s="10" t="s">
        <v>0</v>
      </c>
      <c r="C2" s="10"/>
      <c r="D2" s="10"/>
      <c r="O2" s="9" t="s">
        <v>60</v>
      </c>
      <c r="P2" s="9" t="s">
        <v>72</v>
      </c>
    </row>
    <row r="3" spans="1:17" x14ac:dyDescent="0.25">
      <c r="B3" s="2"/>
      <c r="C3" s="2"/>
      <c r="D3" s="2"/>
      <c r="O3" s="1"/>
      <c r="P3" s="1"/>
    </row>
    <row r="4" spans="1:17" s="5" customFormat="1" x14ac:dyDescent="0.25">
      <c r="A4" s="11"/>
      <c r="B4" s="389" t="str">
        <f>IF(Intro!$G$25="English",O4,P4)</f>
        <v>QUESTIONNAIRE À L'INTENTION DES PRODUCTEURS ÉTRANGERS</v>
      </c>
      <c r="C4" s="390"/>
      <c r="D4" s="390"/>
      <c r="E4" s="390"/>
      <c r="F4" s="390"/>
      <c r="G4" s="390"/>
      <c r="H4" s="390"/>
      <c r="I4" s="390"/>
      <c r="J4" s="390"/>
      <c r="K4" s="390"/>
      <c r="L4" s="391"/>
      <c r="M4" s="3"/>
      <c r="N4" s="3"/>
      <c r="O4" s="79" t="s">
        <v>308</v>
      </c>
      <c r="P4" s="79" t="s">
        <v>212</v>
      </c>
      <c r="Q4" s="80"/>
    </row>
    <row r="5" spans="1:17" s="5" customFormat="1" x14ac:dyDescent="0.25">
      <c r="A5" s="11"/>
      <c r="B5" s="392" t="str">
        <f>Intro!B5</f>
        <v>RR-2026-002 &amp; RR-2026-003</v>
      </c>
      <c r="C5" s="393"/>
      <c r="D5" s="393"/>
      <c r="E5" s="393"/>
      <c r="F5" s="393"/>
      <c r="G5" s="393"/>
      <c r="H5" s="393"/>
      <c r="I5" s="393"/>
      <c r="J5" s="393"/>
      <c r="K5" s="393"/>
      <c r="L5" s="394"/>
      <c r="M5" s="3"/>
      <c r="N5" s="3"/>
      <c r="O5" s="4"/>
      <c r="P5" s="4"/>
    </row>
    <row r="6" spans="1:17" s="6" customFormat="1" x14ac:dyDescent="0.25">
      <c r="A6" s="11"/>
      <c r="B6" s="395" t="str">
        <f>UPPER(IF(Intro!$G$25="English",Variables!B3,Variables!C3))</f>
        <v>BARRES D'ARMATURE POUR BÉTON</v>
      </c>
      <c r="C6" s="396"/>
      <c r="D6" s="396"/>
      <c r="E6" s="396"/>
      <c r="F6" s="396"/>
      <c r="G6" s="396"/>
      <c r="H6" s="396"/>
      <c r="I6" s="396"/>
      <c r="J6" s="396"/>
      <c r="K6" s="396"/>
      <c r="L6" s="397"/>
      <c r="O6" s="12"/>
      <c r="P6" s="12"/>
    </row>
    <row r="7" spans="1:17" s="6" customFormat="1" x14ac:dyDescent="0.25">
      <c r="A7" s="11"/>
      <c r="B7" s="13"/>
      <c r="C7" s="13"/>
      <c r="D7" s="13"/>
      <c r="E7" s="14"/>
      <c r="F7" s="14"/>
      <c r="G7" s="14"/>
      <c r="H7" s="14"/>
      <c r="I7" s="14"/>
      <c r="J7" s="14"/>
      <c r="K7" s="14"/>
      <c r="L7" s="14"/>
      <c r="O7" s="12"/>
      <c r="P7" s="12"/>
    </row>
    <row r="8" spans="1:17" s="5" customFormat="1" x14ac:dyDescent="0.25">
      <c r="A8" s="11"/>
      <c r="B8" s="252" t="str">
        <f>IF(Intro!$G$25="English",O8,P8)</f>
        <v>APERÇU DU QUESTIONNAIRE</v>
      </c>
      <c r="C8" s="253" t="str">
        <f>UPPER(IF(Intro!$G$25="English",P8,Q8))</f>
        <v/>
      </c>
      <c r="D8" s="253"/>
      <c r="E8" s="253" t="str">
        <f>UPPER(IF(Intro!$G$25="English",Q8,R8))</f>
        <v/>
      </c>
      <c r="F8" s="253" t="str">
        <f>UPPER(IF(Intro!$G$25="English",R8,S8))</f>
        <v/>
      </c>
      <c r="G8" s="253" t="str">
        <f>UPPER(IF(Intro!$G$25="English",S8,T8))</f>
        <v/>
      </c>
      <c r="H8" s="253" t="str">
        <f>UPPER(IF(Intro!$G$25="English",T8,U8))</f>
        <v/>
      </c>
      <c r="I8" s="253" t="str">
        <f>UPPER(IF(Intro!$G$25="English",U8,V8))</f>
        <v/>
      </c>
      <c r="J8" s="253" t="str">
        <f>UPPER(IF(Intro!$G$25="English",V8,W8))</f>
        <v/>
      </c>
      <c r="K8" s="253" t="str">
        <f>UPPER(IF(Intro!$G$25="English",W8,X8))</f>
        <v/>
      </c>
      <c r="L8" s="254" t="str">
        <f>UPPER(IF(Intro!$G$25="English",X8,Y8))</f>
        <v/>
      </c>
      <c r="M8" s="6"/>
      <c r="N8" s="3"/>
      <c r="O8" s="81" t="s">
        <v>213</v>
      </c>
      <c r="P8" s="81" t="s">
        <v>214</v>
      </c>
    </row>
    <row r="9" spans="1:17" x14ac:dyDescent="0.25">
      <c r="B9" s="15"/>
      <c r="C9" s="16"/>
      <c r="D9" s="16"/>
      <c r="E9" s="17"/>
      <c r="F9" s="17"/>
      <c r="G9" s="17"/>
      <c r="H9" s="17"/>
      <c r="I9" s="17"/>
      <c r="J9" s="17"/>
      <c r="K9" s="17"/>
      <c r="L9" s="18"/>
    </row>
    <row r="10" spans="1:17" s="25" customFormat="1" x14ac:dyDescent="0.25">
      <c r="A10" s="62"/>
      <c r="B10" s="216" t="str">
        <f>IF(Intro!$G$25="English",O10,P10)</f>
        <v xml:space="preserve">Le présent questionnaire est divisé en deux parties :
</v>
      </c>
      <c r="C10" s="217"/>
      <c r="D10" s="217"/>
      <c r="E10" s="217"/>
      <c r="F10" s="217"/>
      <c r="G10" s="217"/>
      <c r="H10" s="217"/>
      <c r="I10" s="217"/>
      <c r="J10" s="217"/>
      <c r="K10" s="217"/>
      <c r="L10" s="218"/>
      <c r="O10" s="54" t="s">
        <v>77</v>
      </c>
      <c r="P10" s="54" t="s">
        <v>78</v>
      </c>
    </row>
    <row r="11" spans="1:17" s="25" customFormat="1" x14ac:dyDescent="0.25">
      <c r="A11" s="62"/>
      <c r="B11" s="47"/>
      <c r="C11" s="48"/>
      <c r="D11" s="48"/>
      <c r="E11" s="48"/>
      <c r="F11" s="48"/>
      <c r="G11" s="48"/>
      <c r="H11" s="48"/>
      <c r="I11" s="48"/>
      <c r="J11" s="48"/>
      <c r="K11" s="48"/>
      <c r="L11" s="49"/>
      <c r="O11" s="54"/>
      <c r="P11" s="54"/>
    </row>
    <row r="12" spans="1:17" s="25" customFormat="1" x14ac:dyDescent="0.25">
      <c r="A12" s="62"/>
      <c r="B12" s="216" t="str">
        <f>IF(Intro!$G$25="English",O12,P12)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217"/>
      <c r="D12" s="217"/>
      <c r="E12" s="217"/>
      <c r="F12" s="217"/>
      <c r="G12" s="217"/>
      <c r="H12" s="217"/>
      <c r="I12" s="217"/>
      <c r="J12" s="217"/>
      <c r="K12" s="217"/>
      <c r="L12" s="218"/>
      <c r="O12" s="54" t="s">
        <v>79</v>
      </c>
      <c r="P12" s="54" t="s">
        <v>80</v>
      </c>
    </row>
    <row r="13" spans="1:17" s="25" customFormat="1" x14ac:dyDescent="0.25">
      <c r="A13" s="62"/>
      <c r="B13" s="216"/>
      <c r="C13" s="217"/>
      <c r="D13" s="217"/>
      <c r="E13" s="217"/>
      <c r="F13" s="217"/>
      <c r="G13" s="217"/>
      <c r="H13" s="217"/>
      <c r="I13" s="217"/>
      <c r="J13" s="217"/>
      <c r="K13" s="217"/>
      <c r="L13" s="218"/>
      <c r="O13" s="54"/>
      <c r="P13" s="54"/>
    </row>
    <row r="14" spans="1:17" s="25" customFormat="1" x14ac:dyDescent="0.25">
      <c r="A14" s="62"/>
      <c r="B14" s="47"/>
      <c r="C14" s="48"/>
      <c r="D14" s="48"/>
      <c r="E14" s="48"/>
      <c r="F14" s="48"/>
      <c r="G14" s="48"/>
      <c r="H14" s="48"/>
      <c r="I14" s="48"/>
      <c r="J14" s="48"/>
      <c r="K14" s="48"/>
      <c r="L14" s="49"/>
      <c r="O14" s="54"/>
      <c r="P14" s="54"/>
    </row>
    <row r="15" spans="1:17" s="25" customFormat="1" x14ac:dyDescent="0.25">
      <c r="A15" s="62"/>
      <c r="B15" s="216" t="str">
        <f>IF(Intro!$G$25="English",O15,P15)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217"/>
      <c r="D15" s="217"/>
      <c r="E15" s="217"/>
      <c r="F15" s="217"/>
      <c r="G15" s="217"/>
      <c r="H15" s="217"/>
      <c r="I15" s="217"/>
      <c r="J15" s="217"/>
      <c r="K15" s="217"/>
      <c r="L15" s="218"/>
      <c r="O15" s="54" t="s">
        <v>81</v>
      </c>
      <c r="P15" s="54" t="s">
        <v>82</v>
      </c>
    </row>
    <row r="16" spans="1:17" s="25" customFormat="1" x14ac:dyDescent="0.25">
      <c r="A16" s="62"/>
      <c r="B16" s="216"/>
      <c r="C16" s="217"/>
      <c r="D16" s="217"/>
      <c r="E16" s="217"/>
      <c r="F16" s="217"/>
      <c r="G16" s="217"/>
      <c r="H16" s="217"/>
      <c r="I16" s="217"/>
      <c r="J16" s="217"/>
      <c r="K16" s="217"/>
      <c r="L16" s="218"/>
      <c r="O16" s="54"/>
      <c r="P16" s="54"/>
    </row>
    <row r="17" spans="1:18" s="25" customFormat="1" x14ac:dyDescent="0.25">
      <c r="A17" s="62"/>
      <c r="B17" s="72"/>
      <c r="C17" s="73"/>
      <c r="D17" s="73"/>
      <c r="E17" s="73"/>
      <c r="F17" s="73"/>
      <c r="G17" s="73"/>
      <c r="H17" s="73"/>
      <c r="I17" s="73"/>
      <c r="J17" s="73"/>
      <c r="K17" s="73"/>
      <c r="L17" s="74"/>
    </row>
    <row r="18" spans="1:18" s="6" customFormat="1" x14ac:dyDescent="0.25">
      <c r="A18" s="11"/>
      <c r="B18" s="13"/>
      <c r="C18" s="13"/>
      <c r="D18" s="13"/>
      <c r="E18" s="14"/>
      <c r="F18" s="14"/>
      <c r="G18" s="14"/>
      <c r="H18" s="14"/>
      <c r="I18" s="14"/>
      <c r="J18" s="14"/>
      <c r="K18" s="14"/>
      <c r="L18" s="14"/>
      <c r="O18" s="12"/>
      <c r="P18" s="12"/>
    </row>
    <row r="19" spans="1:18" s="5" customFormat="1" x14ac:dyDescent="0.25">
      <c r="A19" s="11"/>
      <c r="B19" s="252" t="str">
        <f>IF(Intro!$G$25="English",O19,P19)</f>
        <v>RENSEIGNEMENTS ADDITIONNELS SUR LE PRODUIT</v>
      </c>
      <c r="C19" s="253" t="str">
        <f>UPPER(IF(Intro!$G$25="English",P19,Q19))</f>
        <v/>
      </c>
      <c r="D19" s="253"/>
      <c r="E19" s="253" t="str">
        <f>UPPER(IF(Intro!$G$25="English",Q19,R19))</f>
        <v/>
      </c>
      <c r="F19" s="253" t="str">
        <f>UPPER(IF(Intro!$G$25="English",R19,S19))</f>
        <v/>
      </c>
      <c r="G19" s="253" t="str">
        <f>UPPER(IF(Intro!$G$25="English",S19,T19))</f>
        <v/>
      </c>
      <c r="H19" s="253" t="str">
        <f>UPPER(IF(Intro!$G$25="English",T19,U19))</f>
        <v/>
      </c>
      <c r="I19" s="253" t="str">
        <f>UPPER(IF(Intro!$G$25="English",U19,V19))</f>
        <v/>
      </c>
      <c r="J19" s="253" t="str">
        <f>UPPER(IF(Intro!$G$25="English",V19,W19))</f>
        <v/>
      </c>
      <c r="K19" s="253" t="str">
        <f>UPPER(IF(Intro!$G$25="English",W19,X19))</f>
        <v/>
      </c>
      <c r="L19" s="254" t="str">
        <f>UPPER(IF(Intro!$G$25="English",X19,Y19))</f>
        <v/>
      </c>
      <c r="M19" s="6"/>
      <c r="N19" s="3"/>
      <c r="O19" s="79" t="s">
        <v>215</v>
      </c>
      <c r="P19" s="79" t="s">
        <v>216</v>
      </c>
    </row>
    <row r="20" spans="1:18" x14ac:dyDescent="0.25">
      <c r="B20" s="15"/>
      <c r="C20" s="16"/>
      <c r="D20" s="16"/>
      <c r="E20" s="17"/>
      <c r="F20" s="17"/>
      <c r="G20" s="17"/>
      <c r="H20" s="17"/>
      <c r="I20" s="17"/>
      <c r="J20" s="17"/>
      <c r="K20" s="17"/>
      <c r="L20" s="18"/>
    </row>
    <row r="21" spans="1:18" s="25" customFormat="1" ht="14.1" customHeight="1" x14ac:dyDescent="0.25">
      <c r="A21" s="62"/>
      <c r="B21" s="383" t="str">
        <f>IF(Intro!$G$25="English",HYPERLINK(Variables!B17),HYPERLINK(Variables!C17))</f>
        <v>https://www.cbsa-asfc.gc.ca/sima-lmsi/i-e/rb32020/rb32020-in-fra.html#toc4-2</v>
      </c>
      <c r="C21" s="384"/>
      <c r="D21" s="384"/>
      <c r="E21" s="384"/>
      <c r="F21" s="384"/>
      <c r="G21" s="384"/>
      <c r="H21" s="384"/>
      <c r="I21" s="384"/>
      <c r="J21" s="384"/>
      <c r="K21" s="384"/>
      <c r="L21" s="385"/>
      <c r="O21" s="54"/>
      <c r="P21" s="54"/>
    </row>
    <row r="22" spans="1:18" s="25" customFormat="1" x14ac:dyDescent="0.25">
      <c r="A22" s="62"/>
      <c r="B22" s="386" t="str">
        <f>IF(Intro!$G$25="English",HYPERLINK(Variables!B18),HYPERLINK(Variables!C18))</f>
        <v>https://www.cbsa-asfc.gc.ca/sima-lmsi/i-e/rb42020/rb42020-fd-fra.html#toc5-2</v>
      </c>
      <c r="C22" s="387"/>
      <c r="D22" s="387"/>
      <c r="E22" s="387"/>
      <c r="F22" s="387"/>
      <c r="G22" s="387"/>
      <c r="H22" s="387"/>
      <c r="I22" s="387"/>
      <c r="J22" s="387"/>
      <c r="K22" s="387"/>
      <c r="L22" s="388"/>
    </row>
    <row r="23" spans="1:18" s="6" customFormat="1" x14ac:dyDescent="0.25">
      <c r="A23" s="11"/>
      <c r="B23" s="13"/>
      <c r="C23" s="13"/>
      <c r="D23" s="13"/>
      <c r="E23" s="14"/>
      <c r="F23" s="14"/>
      <c r="G23" s="14"/>
      <c r="H23" s="14"/>
      <c r="I23" s="14"/>
      <c r="J23" s="14"/>
      <c r="K23" s="14"/>
      <c r="L23" s="14"/>
      <c r="O23" s="12"/>
      <c r="P23" s="12"/>
    </row>
    <row r="24" spans="1:18" s="5" customFormat="1" x14ac:dyDescent="0.25">
      <c r="A24" s="11"/>
      <c r="B24" s="252" t="str">
        <f>IF(Intro!$G$25="English",O24,P24)</f>
        <v>TARIF DES DOUANES</v>
      </c>
      <c r="C24" s="253" t="str">
        <f>UPPER(IF(Intro!$G$25="English",P24,Q24))</f>
        <v/>
      </c>
      <c r="D24" s="253"/>
      <c r="E24" s="253" t="str">
        <f>UPPER(IF(Intro!$G$25="English",Q24,R24))</f>
        <v/>
      </c>
      <c r="F24" s="253" t="str">
        <f>UPPER(IF(Intro!$G$25="English",R24,S24))</f>
        <v/>
      </c>
      <c r="G24" s="253" t="str">
        <f>UPPER(IF(Intro!$G$25="English",S24,T24))</f>
        <v/>
      </c>
      <c r="H24" s="253" t="str">
        <f>UPPER(IF(Intro!$G$25="English",T24,U24))</f>
        <v/>
      </c>
      <c r="I24" s="253" t="str">
        <f>UPPER(IF(Intro!$G$25="English",U24,V24))</f>
        <v/>
      </c>
      <c r="J24" s="253" t="str">
        <f>UPPER(IF(Intro!$G$25="English",V24,W24))</f>
        <v/>
      </c>
      <c r="K24" s="253" t="str">
        <f>UPPER(IF(Intro!$G$25="English",W24,X24))</f>
        <v/>
      </c>
      <c r="L24" s="254" t="str">
        <f>UPPER(IF(Intro!$G$25="English",X24,Y24))</f>
        <v/>
      </c>
      <c r="M24" s="6"/>
      <c r="N24" s="3"/>
      <c r="O24" s="4" t="s">
        <v>39</v>
      </c>
      <c r="P24" s="4" t="s">
        <v>40</v>
      </c>
    </row>
    <row r="25" spans="1:18" x14ac:dyDescent="0.25">
      <c r="B25" s="15"/>
      <c r="C25" s="16"/>
      <c r="D25" s="16"/>
      <c r="E25" s="17"/>
      <c r="F25" s="17"/>
      <c r="G25" s="17"/>
      <c r="H25" s="17"/>
      <c r="I25" s="17"/>
      <c r="J25" s="17"/>
      <c r="K25" s="17"/>
      <c r="L25" s="18"/>
    </row>
    <row r="26" spans="1:18" s="25" customFormat="1" x14ac:dyDescent="0.25">
      <c r="A26" s="62"/>
      <c r="B26" s="213" t="str">
        <f>IF(Intro!$G$25="English",O26,P26)</f>
        <v>Les marchandises sont généralement classées dans le Tarif des douanes sous les numéros suivants du Système harmonisé de désignation et de codification des marchandises (SH) :</v>
      </c>
      <c r="C26" s="214"/>
      <c r="D26" s="214"/>
      <c r="E26" s="214"/>
      <c r="F26" s="214"/>
      <c r="G26" s="214"/>
      <c r="H26" s="214"/>
      <c r="I26" s="214"/>
      <c r="J26" s="214"/>
      <c r="K26" s="214"/>
      <c r="L26" s="215"/>
      <c r="O26" s="54" t="s">
        <v>296</v>
      </c>
      <c r="P26" s="54" t="s">
        <v>217</v>
      </c>
    </row>
    <row r="27" spans="1:18" s="38" customFormat="1" x14ac:dyDescent="0.25">
      <c r="A27" s="88"/>
      <c r="B27" s="60"/>
      <c r="C27" s="89"/>
      <c r="D27" s="89"/>
      <c r="E27" s="89"/>
      <c r="F27" s="89"/>
      <c r="G27" s="89"/>
      <c r="H27" s="89"/>
      <c r="I27" s="89"/>
      <c r="J27" s="89"/>
      <c r="K27" s="89"/>
      <c r="L27" s="90"/>
      <c r="R27" s="54"/>
    </row>
    <row r="28" spans="1:18" s="46" customFormat="1" x14ac:dyDescent="0.25">
      <c r="A28" s="91"/>
      <c r="B28" s="372"/>
      <c r="C28" s="373"/>
      <c r="D28" s="374" t="str">
        <f>Variables!B20</f>
        <v>7213.10.00.11, 7213.10.00.12, 7213.10.00.13, 7213.10.00.90, 7214.20.00.11, 7214.20.00.12, 7214.20.00.13, 7214.20.00.14, 7214.20.00.21, 7214.20.00.22, 7214.20.00.23, 7214.20.00.24, 7214.20.00.31, 7214.20.00.32, 7214.20.00.33, 7214.20.00.34, 7214.20.00.90, 7215.90.00.20, 7215.90.00.30, 7227.90.00.50, 7228.30.00.51, 7228.30.00.52, 7228.30.00.53</v>
      </c>
      <c r="E28" s="375"/>
      <c r="F28" s="375"/>
      <c r="G28" s="375"/>
      <c r="H28" s="375"/>
      <c r="I28" s="375"/>
      <c r="J28" s="376"/>
      <c r="K28" s="89"/>
      <c r="L28" s="90"/>
      <c r="O28" s="38" t="str">
        <f>"Prior to "&amp;Variables!B19&amp;":"</f>
        <v>Prior to Date of change:</v>
      </c>
      <c r="P28" s="38" t="str">
        <f>"Avant le "&amp;Variables!C19&amp;" :"</f>
        <v>Avant le Date de modification :</v>
      </c>
      <c r="R28" s="25"/>
    </row>
    <row r="29" spans="1:18" s="46" customFormat="1" x14ac:dyDescent="0.25">
      <c r="A29" s="91"/>
      <c r="B29" s="372"/>
      <c r="C29" s="373"/>
      <c r="D29" s="377"/>
      <c r="E29" s="378"/>
      <c r="F29" s="378"/>
      <c r="G29" s="378"/>
      <c r="H29" s="378"/>
      <c r="I29" s="378"/>
      <c r="J29" s="379"/>
      <c r="K29" s="89"/>
      <c r="L29" s="90"/>
      <c r="O29" s="38"/>
      <c r="P29" s="38"/>
      <c r="R29" s="25"/>
    </row>
    <row r="30" spans="1:18" s="46" customFormat="1" x14ac:dyDescent="0.25">
      <c r="A30" s="91"/>
      <c r="B30" s="372"/>
      <c r="C30" s="373"/>
      <c r="D30" s="377"/>
      <c r="E30" s="378"/>
      <c r="F30" s="378"/>
      <c r="G30" s="378"/>
      <c r="H30" s="378"/>
      <c r="I30" s="378"/>
      <c r="J30" s="379"/>
      <c r="K30" s="89"/>
      <c r="L30" s="90"/>
      <c r="P30" s="38"/>
      <c r="R30" s="25"/>
    </row>
    <row r="31" spans="1:18" s="46" customFormat="1" x14ac:dyDescent="0.25">
      <c r="A31" s="91"/>
      <c r="B31" s="372"/>
      <c r="C31" s="373"/>
      <c r="D31" s="380"/>
      <c r="E31" s="381"/>
      <c r="F31" s="381"/>
      <c r="G31" s="381"/>
      <c r="H31" s="381"/>
      <c r="I31" s="381"/>
      <c r="J31" s="382"/>
      <c r="K31" s="89"/>
      <c r="L31" s="90"/>
      <c r="O31" s="38"/>
      <c r="P31" s="38"/>
      <c r="R31" s="25"/>
    </row>
    <row r="32" spans="1:18" s="25" customFormat="1" x14ac:dyDescent="0.25">
      <c r="A32" s="62"/>
      <c r="B32" s="72"/>
      <c r="C32" s="73"/>
      <c r="D32" s="73"/>
      <c r="E32" s="73"/>
      <c r="F32" s="73"/>
      <c r="G32" s="73"/>
      <c r="H32" s="73"/>
      <c r="I32" s="73"/>
      <c r="J32" s="73"/>
      <c r="K32" s="73"/>
      <c r="L32" s="74"/>
    </row>
    <row r="33" spans="1:18" s="6" customFormat="1" x14ac:dyDescent="0.25">
      <c r="A33" s="11"/>
      <c r="B33" s="13"/>
      <c r="C33" s="13"/>
      <c r="D33" s="13"/>
      <c r="E33" s="14"/>
      <c r="F33" s="14"/>
      <c r="G33" s="14"/>
      <c r="H33" s="14"/>
      <c r="I33" s="14"/>
      <c r="J33" s="14"/>
      <c r="K33" s="14"/>
      <c r="L33" s="14"/>
      <c r="O33" s="12"/>
      <c r="P33" s="12"/>
    </row>
    <row r="34" spans="1:18" s="5" customFormat="1" x14ac:dyDescent="0.25">
      <c r="A34" s="11"/>
      <c r="B34" s="252" t="str">
        <f>IF(Intro!$G$25="English",O34,P34)</f>
        <v>GLOSSAIRE</v>
      </c>
      <c r="C34" s="253" t="s">
        <v>140</v>
      </c>
      <c r="D34" s="253"/>
      <c r="E34" s="253" t="s">
        <v>141</v>
      </c>
      <c r="F34" s="253" t="s">
        <v>141</v>
      </c>
      <c r="G34" s="253" t="s">
        <v>141</v>
      </c>
      <c r="H34" s="253" t="s">
        <v>141</v>
      </c>
      <c r="I34" s="253" t="s">
        <v>141</v>
      </c>
      <c r="J34" s="253" t="s">
        <v>141</v>
      </c>
      <c r="K34" s="253" t="s">
        <v>141</v>
      </c>
      <c r="L34" s="254" t="s">
        <v>141</v>
      </c>
      <c r="M34" s="6"/>
      <c r="N34" s="3"/>
      <c r="O34" s="6" t="s">
        <v>218</v>
      </c>
      <c r="P34" s="6" t="s">
        <v>140</v>
      </c>
    </row>
    <row r="35" spans="1:18" s="25" customFormat="1" x14ac:dyDescent="0.25">
      <c r="A35" s="62"/>
      <c r="B35" s="398" t="str">
        <f>IF(Intro!$G$25="English",O35,P35)</f>
        <v xml:space="preserve">La capacité pratique des usines
</v>
      </c>
      <c r="C35" s="399"/>
      <c r="D35" s="402" t="str">
        <f>IF(Intro!$G$25="English",O36,P36)</f>
        <v>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v>
      </c>
      <c r="E35" s="402"/>
      <c r="F35" s="402"/>
      <c r="G35" s="402"/>
      <c r="H35" s="402"/>
      <c r="I35" s="402"/>
      <c r="J35" s="402"/>
      <c r="K35" s="402"/>
      <c r="L35" s="403"/>
      <c r="O35" s="54" t="s">
        <v>135</v>
      </c>
      <c r="P35" s="54" t="s">
        <v>136</v>
      </c>
    </row>
    <row r="36" spans="1:18" s="25" customFormat="1" x14ac:dyDescent="0.25">
      <c r="A36" s="62"/>
      <c r="B36" s="398"/>
      <c r="C36" s="399"/>
      <c r="D36" s="402"/>
      <c r="E36" s="402"/>
      <c r="F36" s="402"/>
      <c r="G36" s="402"/>
      <c r="H36" s="402"/>
      <c r="I36" s="402"/>
      <c r="J36" s="402"/>
      <c r="K36" s="402"/>
      <c r="L36" s="403"/>
      <c r="O36" s="54" t="s">
        <v>193</v>
      </c>
      <c r="P36" s="54" t="s">
        <v>263</v>
      </c>
      <c r="Q36" s="54"/>
      <c r="R36" s="54"/>
    </row>
    <row r="37" spans="1:18" x14ac:dyDescent="0.25">
      <c r="B37" s="398"/>
      <c r="C37" s="399"/>
      <c r="D37" s="402"/>
      <c r="E37" s="402"/>
      <c r="F37" s="402"/>
      <c r="G37" s="402"/>
      <c r="H37" s="402"/>
      <c r="I37" s="402"/>
      <c r="J37" s="402"/>
      <c r="K37" s="402"/>
      <c r="L37" s="403"/>
    </row>
    <row r="38" spans="1:18" x14ac:dyDescent="0.25">
      <c r="B38" s="398"/>
      <c r="C38" s="399"/>
      <c r="D38" s="402"/>
      <c r="E38" s="402"/>
      <c r="F38" s="402"/>
      <c r="G38" s="402"/>
      <c r="H38" s="402"/>
      <c r="I38" s="402"/>
      <c r="J38" s="402"/>
      <c r="K38" s="402"/>
      <c r="L38" s="403"/>
    </row>
    <row r="39" spans="1:18" s="25" customFormat="1" x14ac:dyDescent="0.25">
      <c r="A39" s="62"/>
      <c r="B39" s="398" t="str">
        <f>IF(Intro!$G$25="English",O39,P39)</f>
        <v>Entreprises affiliées</v>
      </c>
      <c r="C39" s="399"/>
      <c r="D39" s="402" t="str">
        <f>IF(Intro!$G$25="English",O40,P40)</f>
        <v>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v>
      </c>
      <c r="E39" s="402"/>
      <c r="F39" s="402"/>
      <c r="G39" s="402"/>
      <c r="H39" s="402"/>
      <c r="I39" s="402"/>
      <c r="J39" s="402"/>
      <c r="K39" s="402"/>
      <c r="L39" s="403"/>
      <c r="O39" s="54" t="s">
        <v>194</v>
      </c>
      <c r="P39" s="54" t="s">
        <v>195</v>
      </c>
      <c r="Q39" s="54"/>
      <c r="R39" s="54"/>
    </row>
    <row r="40" spans="1:18" s="25" customFormat="1" x14ac:dyDescent="0.25">
      <c r="A40" s="62"/>
      <c r="B40" s="398"/>
      <c r="C40" s="399"/>
      <c r="D40" s="402"/>
      <c r="E40" s="402"/>
      <c r="F40" s="402"/>
      <c r="G40" s="402"/>
      <c r="H40" s="402"/>
      <c r="I40" s="402"/>
      <c r="J40" s="402"/>
      <c r="K40" s="402"/>
      <c r="L40" s="403"/>
      <c r="O40" s="54" t="s">
        <v>191</v>
      </c>
      <c r="P40" s="54" t="s">
        <v>192</v>
      </c>
      <c r="Q40" s="54"/>
      <c r="R40" s="54"/>
    </row>
    <row r="41" spans="1:18" s="25" customFormat="1" x14ac:dyDescent="0.25">
      <c r="A41" s="62"/>
      <c r="B41" s="398"/>
      <c r="C41" s="399"/>
      <c r="D41" s="402"/>
      <c r="E41" s="402"/>
      <c r="F41" s="402"/>
      <c r="G41" s="402"/>
      <c r="H41" s="402"/>
      <c r="I41" s="402"/>
      <c r="J41" s="402"/>
      <c r="K41" s="402"/>
      <c r="L41" s="403"/>
      <c r="O41" s="54"/>
      <c r="P41" s="54"/>
      <c r="Q41" s="54"/>
      <c r="R41" s="54"/>
    </row>
    <row r="42" spans="1:18" s="25" customFormat="1" x14ac:dyDescent="0.25">
      <c r="A42" s="62"/>
      <c r="B42" s="400"/>
      <c r="C42" s="401"/>
      <c r="D42" s="404"/>
      <c r="E42" s="404"/>
      <c r="F42" s="404"/>
      <c r="G42" s="404"/>
      <c r="H42" s="404"/>
      <c r="I42" s="404"/>
      <c r="J42" s="404"/>
      <c r="K42" s="404"/>
      <c r="L42" s="405"/>
      <c r="O42" s="54"/>
      <c r="P42" s="54"/>
      <c r="Q42" s="54"/>
      <c r="R42" s="54"/>
    </row>
  </sheetData>
  <sheetProtection algorithmName="SHA-512" hashValue="Sx5E4tOwhTrB6q2QRVy+STH7x570KWTFoIgdpWjd4kAr1S5zKNpTLvFE6plKNpMo811laW/l61TMDEzcPBYYDA==" saltValue="LEQtFM+pmbPRHaveBLbW8g==" spinCount="100000" sheet="1" objects="1" scenarios="1" selectLockedCells="1"/>
  <mergeCells count="19">
    <mergeCell ref="B39:C42"/>
    <mergeCell ref="B35:C38"/>
    <mergeCell ref="D39:L42"/>
    <mergeCell ref="D35:L38"/>
    <mergeCell ref="B34:L34"/>
    <mergeCell ref="B4:L4"/>
    <mergeCell ref="B5:L5"/>
    <mergeCell ref="B6:L6"/>
    <mergeCell ref="B12:L13"/>
    <mergeCell ref="B15:L16"/>
    <mergeCell ref="B8:L8"/>
    <mergeCell ref="B10:L10"/>
    <mergeCell ref="B19:L19"/>
    <mergeCell ref="B26:L26"/>
    <mergeCell ref="B24:L24"/>
    <mergeCell ref="B28:C31"/>
    <mergeCell ref="D28:J31"/>
    <mergeCell ref="B21:L21"/>
    <mergeCell ref="B22:L22"/>
  </mergeCells>
  <printOptions horizontalCentered="1"/>
  <pageMargins left="0.25" right="0.25" top="0.75" bottom="0.75" header="0.3" footer="0.3"/>
  <pageSetup scale="63"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346E-F8E7-4C54-A920-301A01EE7D9A}">
  <sheetPr codeName="Sheet4">
    <tabColor rgb="FF00B0F0"/>
    <pageSetUpPr fitToPage="1"/>
  </sheetPr>
  <dimension ref="A1:Q255"/>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11.5703125" style="54" customWidth="1"/>
    <col min="18" max="16384" width="9.42578125" style="54"/>
  </cols>
  <sheetData>
    <row r="1" spans="1:17" x14ac:dyDescent="0.25">
      <c r="O1" s="54" t="s">
        <v>275</v>
      </c>
      <c r="P1" s="54" t="s">
        <v>275</v>
      </c>
    </row>
    <row r="2" spans="1:17" x14ac:dyDescent="0.25">
      <c r="B2" s="10" t="s">
        <v>0</v>
      </c>
      <c r="C2" s="10"/>
      <c r="D2" s="10"/>
      <c r="O2" s="9" t="s">
        <v>60</v>
      </c>
      <c r="P2" s="9" t="s">
        <v>72</v>
      </c>
    </row>
    <row r="3" spans="1:17" x14ac:dyDescent="0.25">
      <c r="B3" s="2"/>
      <c r="C3" s="2"/>
      <c r="D3" s="2"/>
      <c r="O3" s="5"/>
      <c r="P3" s="5"/>
    </row>
    <row r="4" spans="1:17" s="5" customFormat="1" x14ac:dyDescent="0.25">
      <c r="A4" s="11"/>
      <c r="B4" s="234" t="str">
        <f>Info!B4</f>
        <v>QUESTIONNAIRE À L'INTENTION DES PRODUCTEURS ÉTRANGERS</v>
      </c>
      <c r="C4" s="235"/>
      <c r="D4" s="235"/>
      <c r="E4" s="235"/>
      <c r="F4" s="235"/>
      <c r="G4" s="235"/>
      <c r="H4" s="235"/>
      <c r="I4" s="235"/>
      <c r="J4" s="235"/>
      <c r="K4" s="235"/>
      <c r="L4" s="236"/>
      <c r="M4" s="3"/>
      <c r="N4" s="3"/>
      <c r="O4" s="366" t="s">
        <v>264</v>
      </c>
      <c r="P4" s="366"/>
    </row>
    <row r="5" spans="1:17" s="5" customFormat="1" x14ac:dyDescent="0.25">
      <c r="A5" s="11"/>
      <c r="B5" s="237" t="str">
        <f>Info!B5</f>
        <v>RR-2026-002 &amp; RR-2026-003</v>
      </c>
      <c r="C5" s="238"/>
      <c r="D5" s="238"/>
      <c r="E5" s="238"/>
      <c r="F5" s="238"/>
      <c r="G5" s="238"/>
      <c r="H5" s="238"/>
      <c r="I5" s="238"/>
      <c r="J5" s="238"/>
      <c r="K5" s="238"/>
      <c r="L5" s="239"/>
      <c r="M5" s="3"/>
      <c r="N5" s="3"/>
      <c r="O5" s="366"/>
      <c r="P5" s="366"/>
    </row>
    <row r="6" spans="1:17" s="6" customFormat="1" x14ac:dyDescent="0.25">
      <c r="A6" s="11"/>
      <c r="B6" s="237" t="str">
        <f>Info!B6</f>
        <v>BARRES D'ARMATURE POUR BÉTON</v>
      </c>
      <c r="C6" s="238"/>
      <c r="D6" s="238"/>
      <c r="E6" s="238"/>
      <c r="F6" s="238"/>
      <c r="G6" s="238"/>
      <c r="H6" s="238"/>
      <c r="I6" s="238"/>
      <c r="J6" s="238"/>
      <c r="K6" s="238"/>
      <c r="L6" s="239"/>
      <c r="O6" s="366"/>
      <c r="P6" s="366"/>
    </row>
    <row r="7" spans="1:17" s="6" customFormat="1" x14ac:dyDescent="0.25">
      <c r="A7" s="11"/>
      <c r="B7" s="411"/>
      <c r="C7" s="412"/>
      <c r="D7" s="412"/>
      <c r="E7" s="412"/>
      <c r="F7" s="412"/>
      <c r="G7" s="412"/>
      <c r="H7" s="412"/>
      <c r="I7" s="412"/>
      <c r="J7" s="412"/>
      <c r="K7" s="412"/>
      <c r="L7" s="413"/>
      <c r="O7" s="366"/>
      <c r="P7" s="366"/>
    </row>
    <row r="8" spans="1:17" s="6" customFormat="1" ht="14.25" customHeight="1" x14ac:dyDescent="0.25">
      <c r="A8" s="11"/>
      <c r="B8" s="249" t="str">
        <f>IF(Intro!$G$25="English",O8,P8)</f>
        <v>Les marchandises dans les questions suivantes font référence au barres d'armature pour béton comme définies dans la description du produit de l'onglet Intro.</v>
      </c>
      <c r="C8" s="250"/>
      <c r="D8" s="250"/>
      <c r="E8" s="250"/>
      <c r="F8" s="250"/>
      <c r="G8" s="250"/>
      <c r="H8" s="250"/>
      <c r="I8" s="250"/>
      <c r="J8" s="250"/>
      <c r="K8" s="250"/>
      <c r="L8" s="251"/>
      <c r="O8" s="12" t="str">
        <f>"The goods in the following questions refer to "&amp;Variables!B3&amp;" as defined in the product description on the Intro tab."</f>
        <v>The goods in the following questions refer to concrete reinforcing bar as defined in the product description on the Intro tab.</v>
      </c>
      <c r="P8" s="12" t="str">
        <f>"Les marchandises dans les questions suivantes font référence au "&amp;Variables!C3&amp; " comme définies dans la description du produit de l'onglet Intro."</f>
        <v>Les marchandises dans les questions suivantes font référence au barres d'armature pour béton comme définies dans la description du produit de l'onglet Intro.</v>
      </c>
    </row>
    <row r="9" spans="1:17" s="6" customFormat="1" x14ac:dyDescent="0.25">
      <c r="A9" s="11"/>
      <c r="B9" s="243" t="str">
        <f>IF(Intro!$G$25="English",O9,P9)</f>
        <v>Des informations sur le produit et un glossaire de termes sont disponibles dans l'onglet Info.</v>
      </c>
      <c r="C9" s="244"/>
      <c r="D9" s="244"/>
      <c r="E9" s="244"/>
      <c r="F9" s="244"/>
      <c r="G9" s="244"/>
      <c r="H9" s="244"/>
      <c r="I9" s="244"/>
      <c r="J9" s="244"/>
      <c r="K9" s="244"/>
      <c r="L9" s="245"/>
      <c r="O9" s="12" t="s">
        <v>188</v>
      </c>
      <c r="P9" s="6" t="s">
        <v>83</v>
      </c>
    </row>
    <row r="10" spans="1:17" s="6" customFormat="1" x14ac:dyDescent="0.25">
      <c r="A10" s="11"/>
      <c r="B10" s="246" t="str">
        <f>IF(Intro!$G$25="English",O10,P10)</f>
        <v>Utilisez l'onglet AddPub si vous avez besoin de plus d'espace.</v>
      </c>
      <c r="C10" s="247"/>
      <c r="D10" s="247"/>
      <c r="E10" s="247"/>
      <c r="F10" s="247"/>
      <c r="G10" s="247"/>
      <c r="H10" s="247"/>
      <c r="I10" s="247"/>
      <c r="J10" s="247"/>
      <c r="K10" s="247"/>
      <c r="L10" s="248"/>
      <c r="O10" s="12" t="s">
        <v>189</v>
      </c>
      <c r="P10" s="12" t="s">
        <v>84</v>
      </c>
    </row>
    <row r="11" spans="1:17" s="6" customFormat="1" x14ac:dyDescent="0.25">
      <c r="A11" s="11"/>
      <c r="B11" s="13"/>
      <c r="C11" s="13"/>
      <c r="D11" s="13"/>
      <c r="E11" s="14"/>
      <c r="F11" s="14"/>
      <c r="G11" s="14"/>
      <c r="H11" s="14"/>
      <c r="I11" s="14"/>
      <c r="J11" s="14"/>
      <c r="K11" s="14"/>
      <c r="L11" s="14"/>
      <c r="O11" s="12"/>
      <c r="P11" s="12"/>
    </row>
    <row r="12" spans="1:17" x14ac:dyDescent="0.25">
      <c r="B12" s="310" t="str">
        <f>IF(Intro!$G$25="English",O12,P12)</f>
        <v>INFORMATIONS GÉNÉRALES SUR L'ENTREPRISE</v>
      </c>
      <c r="C12" s="311"/>
      <c r="D12" s="311"/>
      <c r="E12" s="311"/>
      <c r="F12" s="311"/>
      <c r="G12" s="311"/>
      <c r="H12" s="311"/>
      <c r="I12" s="311"/>
      <c r="J12" s="311"/>
      <c r="K12" s="311"/>
      <c r="L12" s="312"/>
      <c r="M12" s="25"/>
      <c r="O12" s="79" t="s">
        <v>219</v>
      </c>
      <c r="P12" s="79" t="s">
        <v>220</v>
      </c>
    </row>
    <row r="13" spans="1:17" x14ac:dyDescent="0.25">
      <c r="B13" s="417" t="s">
        <v>22</v>
      </c>
      <c r="C13" s="418"/>
      <c r="D13" s="418"/>
      <c r="E13" s="418"/>
      <c r="F13" s="418"/>
      <c r="G13" s="418"/>
      <c r="H13" s="418"/>
      <c r="I13" s="418"/>
      <c r="J13" s="418"/>
      <c r="K13" s="418"/>
      <c r="L13" s="419"/>
    </row>
    <row r="14" spans="1:17" x14ac:dyDescent="0.25">
      <c r="B14" s="15"/>
      <c r="C14" s="16"/>
      <c r="D14" s="16"/>
      <c r="E14" s="17"/>
      <c r="F14" s="17"/>
      <c r="G14" s="17"/>
      <c r="H14" s="17"/>
      <c r="I14" s="17"/>
      <c r="J14" s="17"/>
      <c r="K14" s="17"/>
      <c r="L14" s="18"/>
    </row>
    <row r="15" spans="1:17" x14ac:dyDescent="0.25">
      <c r="B15" s="216" t="str">
        <f>IF(Intro!$G$25="English",O15,P15)</f>
        <v>Donnez un bref historique de votre entreprise, en insistant plus particulièrement sur les activités entourant les marchandises.</v>
      </c>
      <c r="C15" s="217"/>
      <c r="D15" s="217"/>
      <c r="E15" s="217"/>
      <c r="F15" s="217"/>
      <c r="G15" s="217"/>
      <c r="H15" s="217"/>
      <c r="I15" s="217"/>
      <c r="J15" s="217"/>
      <c r="K15" s="217"/>
      <c r="L15" s="218"/>
      <c r="O15" s="50" t="s">
        <v>42</v>
      </c>
      <c r="P15" s="54" t="s">
        <v>43</v>
      </c>
    </row>
    <row r="16" spans="1:17" s="25" customFormat="1" x14ac:dyDescent="0.25">
      <c r="A16" s="62"/>
      <c r="B16" s="71"/>
      <c r="C16" s="63"/>
      <c r="D16" s="63"/>
      <c r="E16" s="63"/>
      <c r="F16" s="63"/>
      <c r="G16" s="63"/>
      <c r="H16" s="63"/>
      <c r="I16" s="63"/>
      <c r="J16" s="63"/>
      <c r="K16" s="63"/>
      <c r="L16" s="64"/>
      <c r="O16" s="54"/>
      <c r="P16" s="54"/>
      <c r="Q16" s="54"/>
    </row>
    <row r="17" spans="1:17" s="9" customFormat="1" x14ac:dyDescent="0.25">
      <c r="A17" s="8"/>
      <c r="B17" s="223"/>
      <c r="C17" s="224"/>
      <c r="D17" s="224"/>
      <c r="E17" s="224"/>
      <c r="F17" s="224"/>
      <c r="G17" s="224"/>
      <c r="H17" s="224"/>
      <c r="I17" s="224"/>
      <c r="J17" s="224"/>
      <c r="K17" s="224"/>
      <c r="L17" s="225"/>
      <c r="M17" s="25"/>
    </row>
    <row r="18" spans="1:17" s="9" customFormat="1" x14ac:dyDescent="0.25">
      <c r="A18" s="8"/>
      <c r="B18" s="223"/>
      <c r="C18" s="224"/>
      <c r="D18" s="224"/>
      <c r="E18" s="224"/>
      <c r="F18" s="224"/>
      <c r="G18" s="224"/>
      <c r="H18" s="224"/>
      <c r="I18" s="224"/>
      <c r="J18" s="224"/>
      <c r="K18" s="224"/>
      <c r="L18" s="225"/>
      <c r="M18" s="25"/>
    </row>
    <row r="19" spans="1:17" s="9" customFormat="1" x14ac:dyDescent="0.25">
      <c r="A19" s="8"/>
      <c r="B19" s="223"/>
      <c r="C19" s="224"/>
      <c r="D19" s="224"/>
      <c r="E19" s="224"/>
      <c r="F19" s="224"/>
      <c r="G19" s="224"/>
      <c r="H19" s="224"/>
      <c r="I19" s="224"/>
      <c r="J19" s="224"/>
      <c r="K19" s="224"/>
      <c r="L19" s="225"/>
      <c r="M19" s="25"/>
    </row>
    <row r="20" spans="1:17" s="9" customFormat="1" x14ac:dyDescent="0.25">
      <c r="A20" s="8"/>
      <c r="B20" s="223"/>
      <c r="C20" s="224"/>
      <c r="D20" s="224"/>
      <c r="E20" s="224"/>
      <c r="F20" s="224"/>
      <c r="G20" s="224"/>
      <c r="H20" s="224"/>
      <c r="I20" s="224"/>
      <c r="J20" s="224"/>
      <c r="K20" s="224"/>
      <c r="L20" s="225"/>
      <c r="M20" s="25"/>
    </row>
    <row r="21" spans="1:17" s="9" customFormat="1" x14ac:dyDescent="0.25">
      <c r="A21" s="8"/>
      <c r="B21" s="223"/>
      <c r="C21" s="224"/>
      <c r="D21" s="224"/>
      <c r="E21" s="224"/>
      <c r="F21" s="224"/>
      <c r="G21" s="224"/>
      <c r="H21" s="224"/>
      <c r="I21" s="224"/>
      <c r="J21" s="224"/>
      <c r="K21" s="224"/>
      <c r="L21" s="225"/>
      <c r="M21" s="25"/>
    </row>
    <row r="22" spans="1:17" s="9" customFormat="1" x14ac:dyDescent="0.25">
      <c r="A22" s="8"/>
      <c r="B22" s="223"/>
      <c r="C22" s="224"/>
      <c r="D22" s="224"/>
      <c r="E22" s="224"/>
      <c r="F22" s="224"/>
      <c r="G22" s="224"/>
      <c r="H22" s="224"/>
      <c r="I22" s="224"/>
      <c r="J22" s="224"/>
      <c r="K22" s="224"/>
      <c r="L22" s="225"/>
      <c r="M22" s="25"/>
    </row>
    <row r="23" spans="1:17" s="9" customFormat="1" x14ac:dyDescent="0.25">
      <c r="A23" s="8"/>
      <c r="B23" s="223"/>
      <c r="C23" s="224"/>
      <c r="D23" s="224"/>
      <c r="E23" s="224"/>
      <c r="F23" s="224"/>
      <c r="G23" s="224"/>
      <c r="H23" s="224"/>
      <c r="I23" s="224"/>
      <c r="J23" s="224"/>
      <c r="K23" s="224"/>
      <c r="L23" s="225"/>
      <c r="M23" s="25"/>
    </row>
    <row r="24" spans="1:17" s="9" customFormat="1" x14ac:dyDescent="0.25">
      <c r="A24" s="8"/>
      <c r="B24" s="223"/>
      <c r="C24" s="224"/>
      <c r="D24" s="224"/>
      <c r="E24" s="224"/>
      <c r="F24" s="224"/>
      <c r="G24" s="224"/>
      <c r="H24" s="224"/>
      <c r="I24" s="224"/>
      <c r="J24" s="224"/>
      <c r="K24" s="224"/>
      <c r="L24" s="225"/>
      <c r="M24" s="25"/>
    </row>
    <row r="25" spans="1:17" s="25" customFormat="1" x14ac:dyDescent="0.25">
      <c r="A25" s="62"/>
      <c r="B25" s="72"/>
      <c r="C25" s="73"/>
      <c r="D25" s="73"/>
      <c r="E25" s="73"/>
      <c r="F25" s="73"/>
      <c r="G25" s="73"/>
      <c r="H25" s="73"/>
      <c r="I25" s="73"/>
      <c r="J25" s="73"/>
      <c r="K25" s="73"/>
      <c r="L25" s="74"/>
      <c r="O25" s="54"/>
      <c r="P25" s="54"/>
      <c r="Q25" s="54"/>
    </row>
    <row r="26" spans="1:17" x14ac:dyDescent="0.25">
      <c r="B26" s="414" t="s">
        <v>23</v>
      </c>
      <c r="C26" s="415"/>
      <c r="D26" s="415"/>
      <c r="E26" s="415"/>
      <c r="F26" s="415"/>
      <c r="G26" s="415"/>
      <c r="H26" s="415"/>
      <c r="I26" s="415"/>
      <c r="J26" s="415"/>
      <c r="K26" s="415"/>
      <c r="L26" s="416"/>
    </row>
    <row r="27" spans="1:17" x14ac:dyDescent="0.25">
      <c r="B27" s="15"/>
      <c r="C27" s="16"/>
      <c r="D27" s="16"/>
      <c r="E27" s="17"/>
      <c r="F27" s="17"/>
      <c r="G27" s="17"/>
      <c r="H27" s="17"/>
      <c r="I27" s="17"/>
      <c r="J27" s="17"/>
      <c r="K27" s="17"/>
      <c r="L27" s="18"/>
    </row>
    <row r="28" spans="1:17" x14ac:dyDescent="0.25">
      <c r="B28" s="213" t="str">
        <f>IF(Intro!$G$25="English",O28,P28)</f>
        <v>Fournissez des détails concernant les mesures antidumping et/ou compensatoires imposées par les autorités d'un pays autre que le Canada à l'égard des marchandises ou des marchandises similaires auxquelles votre pays ou votre entreprise est assujetti depuis le 1er janvier 2023.</v>
      </c>
      <c r="C28" s="214"/>
      <c r="D28" s="214"/>
      <c r="E28" s="214"/>
      <c r="F28" s="214"/>
      <c r="G28" s="214"/>
      <c r="H28" s="214"/>
      <c r="I28" s="214"/>
      <c r="J28" s="214"/>
      <c r="K28" s="214"/>
      <c r="L28" s="215"/>
      <c r="O28" s="304" t="str">
        <f>"Provide details concerning anti-dumping and countervailing measures imposed by authorities of a country other than Canada in respect of the goods or similar goods to which your country or your firm has been subject since January 1, "&amp;Variables!B6&amp;"."</f>
        <v>Provide details concerning anti-dumping and countervailing measures imposed by authorities of a country other than Canada in respect of the goods or similar goods to which your country or your firm has been subject since January 1, 2023.</v>
      </c>
      <c r="P28" s="305" t="str">
        <f>"Fournissez des détails concernant les mesures antidumping et/ou compensatoires imposées par les autorités d'un pays autre que le Canada"&amp;" à l'égard des marchandises ou des marchandises similaires auxquelles votre pays ou votre entreprise est assujetti depuis le 1er janvier "&amp;Variables!B6&amp;"."</f>
        <v>Fournissez des détails concernant les mesures antidumping et/ou compensatoires imposées par les autorités d'un pays autre que le Canada à l'égard des marchandises ou des marchandises similaires auxquelles votre pays ou votre entreprise est assujetti depuis le 1er janvier 2023.</v>
      </c>
    </row>
    <row r="29" spans="1:17" x14ac:dyDescent="0.25">
      <c r="B29" s="213"/>
      <c r="C29" s="214"/>
      <c r="D29" s="214"/>
      <c r="E29" s="214"/>
      <c r="F29" s="214"/>
      <c r="G29" s="214"/>
      <c r="H29" s="214"/>
      <c r="I29" s="214"/>
      <c r="J29" s="214"/>
      <c r="K29" s="214"/>
      <c r="L29" s="215"/>
      <c r="O29" s="304"/>
      <c r="P29" s="305"/>
    </row>
    <row r="30" spans="1:17" s="25" customFormat="1" x14ac:dyDescent="0.25">
      <c r="A30" s="62"/>
      <c r="B30" s="71"/>
      <c r="C30" s="63"/>
      <c r="D30" s="63"/>
      <c r="E30" s="63"/>
      <c r="F30" s="63"/>
      <c r="G30" s="63"/>
      <c r="H30" s="63"/>
      <c r="I30" s="63"/>
      <c r="J30" s="63"/>
      <c r="K30" s="63"/>
      <c r="L30" s="64"/>
      <c r="O30" s="54"/>
      <c r="P30" s="54"/>
      <c r="Q30" s="54"/>
    </row>
    <row r="31" spans="1:17" s="9" customFormat="1" x14ac:dyDescent="0.25">
      <c r="A31" s="8"/>
      <c r="B31" s="223"/>
      <c r="C31" s="224"/>
      <c r="D31" s="224"/>
      <c r="E31" s="224"/>
      <c r="F31" s="224"/>
      <c r="G31" s="224"/>
      <c r="H31" s="224"/>
      <c r="I31" s="224"/>
      <c r="J31" s="224"/>
      <c r="K31" s="224"/>
      <c r="L31" s="225"/>
      <c r="M31" s="25"/>
    </row>
    <row r="32" spans="1:17" s="9" customFormat="1" x14ac:dyDescent="0.25">
      <c r="A32" s="8"/>
      <c r="B32" s="223"/>
      <c r="C32" s="224"/>
      <c r="D32" s="224"/>
      <c r="E32" s="224"/>
      <c r="F32" s="224"/>
      <c r="G32" s="224"/>
      <c r="H32" s="224"/>
      <c r="I32" s="224"/>
      <c r="J32" s="224"/>
      <c r="K32" s="224"/>
      <c r="L32" s="225"/>
      <c r="M32" s="25"/>
    </row>
    <row r="33" spans="1:17" s="9" customFormat="1" x14ac:dyDescent="0.25">
      <c r="A33" s="8"/>
      <c r="B33" s="223"/>
      <c r="C33" s="224"/>
      <c r="D33" s="224"/>
      <c r="E33" s="224"/>
      <c r="F33" s="224"/>
      <c r="G33" s="224"/>
      <c r="H33" s="224"/>
      <c r="I33" s="224"/>
      <c r="J33" s="224"/>
      <c r="K33" s="224"/>
      <c r="L33" s="225"/>
      <c r="M33" s="25"/>
    </row>
    <row r="34" spans="1:17" s="9" customFormat="1" x14ac:dyDescent="0.25">
      <c r="A34" s="8"/>
      <c r="B34" s="223"/>
      <c r="C34" s="224"/>
      <c r="D34" s="224"/>
      <c r="E34" s="224"/>
      <c r="F34" s="224"/>
      <c r="G34" s="224"/>
      <c r="H34" s="224"/>
      <c r="I34" s="224"/>
      <c r="J34" s="224"/>
      <c r="K34" s="224"/>
      <c r="L34" s="225"/>
      <c r="M34" s="25"/>
    </row>
    <row r="35" spans="1:17" s="9" customFormat="1" x14ac:dyDescent="0.25">
      <c r="A35" s="8"/>
      <c r="B35" s="223"/>
      <c r="C35" s="224"/>
      <c r="D35" s="224"/>
      <c r="E35" s="224"/>
      <c r="F35" s="224"/>
      <c r="G35" s="224"/>
      <c r="H35" s="224"/>
      <c r="I35" s="224"/>
      <c r="J35" s="224"/>
      <c r="K35" s="224"/>
      <c r="L35" s="225"/>
      <c r="M35" s="25"/>
    </row>
    <row r="36" spans="1:17" s="9" customFormat="1" x14ac:dyDescent="0.25">
      <c r="A36" s="8"/>
      <c r="B36" s="223"/>
      <c r="C36" s="224"/>
      <c r="D36" s="224"/>
      <c r="E36" s="224"/>
      <c r="F36" s="224"/>
      <c r="G36" s="224"/>
      <c r="H36" s="224"/>
      <c r="I36" s="224"/>
      <c r="J36" s="224"/>
      <c r="K36" s="224"/>
      <c r="L36" s="225"/>
      <c r="M36" s="25"/>
    </row>
    <row r="37" spans="1:17" s="9" customFormat="1" x14ac:dyDescent="0.25">
      <c r="A37" s="8"/>
      <c r="B37" s="223"/>
      <c r="C37" s="224"/>
      <c r="D37" s="224"/>
      <c r="E37" s="224"/>
      <c r="F37" s="224"/>
      <c r="G37" s="224"/>
      <c r="H37" s="224"/>
      <c r="I37" s="224"/>
      <c r="J37" s="224"/>
      <c r="K37" s="224"/>
      <c r="L37" s="225"/>
      <c r="M37" s="25"/>
    </row>
    <row r="38" spans="1:17" s="9" customFormat="1" x14ac:dyDescent="0.25">
      <c r="A38" s="8"/>
      <c r="B38" s="223"/>
      <c r="C38" s="224"/>
      <c r="D38" s="224"/>
      <c r="E38" s="224"/>
      <c r="F38" s="224"/>
      <c r="G38" s="224"/>
      <c r="H38" s="224"/>
      <c r="I38" s="224"/>
      <c r="J38" s="224"/>
      <c r="K38" s="224"/>
      <c r="L38" s="225"/>
      <c r="M38" s="25"/>
    </row>
    <row r="39" spans="1:17" s="25" customFormat="1" x14ac:dyDescent="0.25">
      <c r="A39" s="62"/>
      <c r="B39" s="72"/>
      <c r="C39" s="73"/>
      <c r="D39" s="73"/>
      <c r="E39" s="73"/>
      <c r="F39" s="73"/>
      <c r="G39" s="73"/>
      <c r="H39" s="73"/>
      <c r="I39" s="73"/>
      <c r="J39" s="73"/>
      <c r="K39" s="73"/>
      <c r="L39" s="74"/>
      <c r="O39" s="54"/>
      <c r="P39" s="54"/>
      <c r="Q39" s="54"/>
    </row>
    <row r="40" spans="1:17" s="9" customFormat="1" x14ac:dyDescent="0.25">
      <c r="A40" s="8"/>
      <c r="B40" s="414" t="s">
        <v>24</v>
      </c>
      <c r="C40" s="415"/>
      <c r="D40" s="415"/>
      <c r="E40" s="415"/>
      <c r="F40" s="415"/>
      <c r="G40" s="415"/>
      <c r="H40" s="415"/>
      <c r="I40" s="415"/>
      <c r="J40" s="415"/>
      <c r="K40" s="415"/>
      <c r="L40" s="416"/>
      <c r="M40" s="70"/>
    </row>
    <row r="41" spans="1:17" s="25" customFormat="1" x14ac:dyDescent="0.25">
      <c r="A41" s="62"/>
      <c r="B41" s="71"/>
      <c r="C41" s="63"/>
      <c r="D41" s="63"/>
      <c r="E41" s="63"/>
      <c r="F41" s="63"/>
      <c r="G41" s="63"/>
      <c r="H41" s="63"/>
      <c r="I41" s="63"/>
      <c r="J41" s="63"/>
      <c r="K41" s="63"/>
      <c r="L41" s="64"/>
      <c r="O41" s="54"/>
      <c r="P41" s="54"/>
      <c r="Q41" s="54"/>
    </row>
    <row r="42" spans="1:17" s="25" customFormat="1" x14ac:dyDescent="0.25">
      <c r="A42" s="62"/>
      <c r="B42" s="213" t="str">
        <f>IF(Intro!$G$25="English",O42,P42)</f>
        <v>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v>
      </c>
      <c r="C42" s="214"/>
      <c r="D42" s="214"/>
      <c r="E42" s="214"/>
      <c r="F42" s="214"/>
      <c r="G42" s="214"/>
      <c r="H42" s="214"/>
      <c r="I42" s="214"/>
      <c r="J42" s="214"/>
      <c r="K42" s="214"/>
      <c r="L42" s="215"/>
      <c r="O42" s="38" t="s">
        <v>298</v>
      </c>
      <c r="P42" s="38" t="s">
        <v>299</v>
      </c>
      <c r="Q42" s="54"/>
    </row>
    <row r="43" spans="1:17" s="25" customFormat="1" x14ac:dyDescent="0.25">
      <c r="A43" s="62"/>
      <c r="B43" s="213"/>
      <c r="C43" s="214"/>
      <c r="D43" s="214"/>
      <c r="E43" s="214"/>
      <c r="F43" s="214"/>
      <c r="G43" s="214"/>
      <c r="H43" s="214"/>
      <c r="I43" s="214"/>
      <c r="J43" s="214"/>
      <c r="K43" s="214"/>
      <c r="L43" s="215"/>
      <c r="O43" s="38"/>
      <c r="P43" s="38"/>
      <c r="Q43" s="54"/>
    </row>
    <row r="44" spans="1:17" s="25" customFormat="1" x14ac:dyDescent="0.25">
      <c r="A44" s="62"/>
      <c r="B44" s="213"/>
      <c r="C44" s="214"/>
      <c r="D44" s="214"/>
      <c r="E44" s="214"/>
      <c r="F44" s="214"/>
      <c r="G44" s="214"/>
      <c r="H44" s="214"/>
      <c r="I44" s="214"/>
      <c r="J44" s="214"/>
      <c r="K44" s="214"/>
      <c r="L44" s="215"/>
      <c r="O44" s="54"/>
      <c r="P44" s="54"/>
      <c r="Q44" s="54"/>
    </row>
    <row r="45" spans="1:17" s="25" customFormat="1" ht="30" customHeight="1" x14ac:dyDescent="0.25">
      <c r="A45" s="62"/>
      <c r="B45" s="213"/>
      <c r="C45" s="214"/>
      <c r="D45" s="214"/>
      <c r="E45" s="214"/>
      <c r="F45" s="214"/>
      <c r="G45" s="214"/>
      <c r="H45" s="214"/>
      <c r="I45" s="214"/>
      <c r="J45" s="214"/>
      <c r="K45" s="214"/>
      <c r="L45" s="215"/>
      <c r="O45" s="54"/>
      <c r="P45" s="54"/>
      <c r="Q45" s="54"/>
    </row>
    <row r="46" spans="1:17" s="25" customFormat="1" x14ac:dyDescent="0.25">
      <c r="A46" s="62"/>
      <c r="B46" s="71"/>
      <c r="C46" s="63"/>
      <c r="D46" s="63"/>
      <c r="E46" s="63"/>
      <c r="F46" s="63"/>
      <c r="G46" s="63"/>
      <c r="H46" s="63"/>
      <c r="I46" s="63"/>
      <c r="J46" s="63"/>
      <c r="K46" s="63"/>
      <c r="L46" s="64"/>
      <c r="O46" s="54"/>
      <c r="P46" s="54"/>
      <c r="Q46" s="54"/>
    </row>
    <row r="47" spans="1:17" x14ac:dyDescent="0.25">
      <c r="B47" s="35"/>
      <c r="C47" s="420" t="str">
        <f>IF(Intro!$G$25="English",O49,P49)</f>
        <v xml:space="preserve">Dénomination sociale de l'entreprise </v>
      </c>
      <c r="D47" s="376"/>
      <c r="E47" s="420" t="str">
        <f>IF(Intro!$G$25="English",O51,P51)</f>
        <v>Adresse de l'entreprise</v>
      </c>
      <c r="F47" s="376"/>
      <c r="G47" s="420" t="str">
        <f>IF(Intro!$G$25="English",O53,P53)</f>
        <v>Type d'affiliation</v>
      </c>
      <c r="H47" s="375"/>
      <c r="I47" s="376"/>
      <c r="J47" s="420" t="str">
        <f>IF(Intro!$G$25="English",O55,P55)</f>
        <v>Rôle dans l'industrie</v>
      </c>
      <c r="K47" s="375"/>
      <c r="L47" s="421"/>
      <c r="O47" s="50"/>
    </row>
    <row r="48" spans="1:17" x14ac:dyDescent="0.25">
      <c r="B48" s="35"/>
      <c r="C48" s="380"/>
      <c r="D48" s="382"/>
      <c r="E48" s="380"/>
      <c r="F48" s="382"/>
      <c r="G48" s="380"/>
      <c r="H48" s="381"/>
      <c r="I48" s="382"/>
      <c r="J48" s="380"/>
      <c r="K48" s="381"/>
      <c r="L48" s="422"/>
      <c r="O48" s="50"/>
    </row>
    <row r="49" spans="2:16" x14ac:dyDescent="0.25">
      <c r="B49" s="406">
        <v>1</v>
      </c>
      <c r="C49" s="328"/>
      <c r="D49" s="328"/>
      <c r="E49" s="328"/>
      <c r="F49" s="328"/>
      <c r="G49" s="328"/>
      <c r="H49" s="328"/>
      <c r="I49" s="328"/>
      <c r="J49" s="328"/>
      <c r="K49" s="328"/>
      <c r="L49" s="329"/>
      <c r="O49" s="54" t="s">
        <v>44</v>
      </c>
      <c r="P49" s="54" t="s">
        <v>46</v>
      </c>
    </row>
    <row r="50" spans="2:16" x14ac:dyDescent="0.25">
      <c r="B50" s="406"/>
      <c r="C50" s="328"/>
      <c r="D50" s="328"/>
      <c r="E50" s="328"/>
      <c r="F50" s="328"/>
      <c r="G50" s="328"/>
      <c r="H50" s="328"/>
      <c r="I50" s="328"/>
      <c r="J50" s="328"/>
      <c r="K50" s="328"/>
      <c r="L50" s="329"/>
    </row>
    <row r="51" spans="2:16" x14ac:dyDescent="0.25">
      <c r="B51" s="406">
        <v>2</v>
      </c>
      <c r="C51" s="328"/>
      <c r="D51" s="328"/>
      <c r="E51" s="328"/>
      <c r="F51" s="328"/>
      <c r="G51" s="328"/>
      <c r="H51" s="328"/>
      <c r="I51" s="328"/>
      <c r="J51" s="328"/>
      <c r="K51" s="328"/>
      <c r="L51" s="329"/>
      <c r="O51" s="54" t="s">
        <v>9</v>
      </c>
      <c r="P51" s="54" t="s">
        <v>10</v>
      </c>
    </row>
    <row r="52" spans="2:16" x14ac:dyDescent="0.25">
      <c r="B52" s="406"/>
      <c r="C52" s="328"/>
      <c r="D52" s="328"/>
      <c r="E52" s="328"/>
      <c r="F52" s="328"/>
      <c r="G52" s="328"/>
      <c r="H52" s="328"/>
      <c r="I52" s="328"/>
      <c r="J52" s="328"/>
      <c r="K52" s="328"/>
      <c r="L52" s="329"/>
    </row>
    <row r="53" spans="2:16" x14ac:dyDescent="0.25">
      <c r="B53" s="406">
        <v>3</v>
      </c>
      <c r="C53" s="328"/>
      <c r="D53" s="328"/>
      <c r="E53" s="328"/>
      <c r="F53" s="328"/>
      <c r="G53" s="328"/>
      <c r="H53" s="328"/>
      <c r="I53" s="328"/>
      <c r="J53" s="328"/>
      <c r="K53" s="328"/>
      <c r="L53" s="329"/>
      <c r="O53" s="54" t="s">
        <v>145</v>
      </c>
      <c r="P53" s="54" t="s">
        <v>261</v>
      </c>
    </row>
    <row r="54" spans="2:16" x14ac:dyDescent="0.25">
      <c r="B54" s="406"/>
      <c r="C54" s="328"/>
      <c r="D54" s="328"/>
      <c r="E54" s="328"/>
      <c r="F54" s="328"/>
      <c r="G54" s="328"/>
      <c r="H54" s="328"/>
      <c r="I54" s="328"/>
      <c r="J54" s="328"/>
      <c r="K54" s="328"/>
      <c r="L54" s="329"/>
    </row>
    <row r="55" spans="2:16" x14ac:dyDescent="0.25">
      <c r="B55" s="406">
        <v>4</v>
      </c>
      <c r="C55" s="328"/>
      <c r="D55" s="328"/>
      <c r="E55" s="328"/>
      <c r="F55" s="328"/>
      <c r="G55" s="328"/>
      <c r="H55" s="328"/>
      <c r="I55" s="328"/>
      <c r="J55" s="328"/>
      <c r="K55" s="328"/>
      <c r="L55" s="329"/>
      <c r="O55" s="54" t="s">
        <v>45</v>
      </c>
      <c r="P55" s="54" t="s">
        <v>47</v>
      </c>
    </row>
    <row r="56" spans="2:16" x14ac:dyDescent="0.25">
      <c r="B56" s="406"/>
      <c r="C56" s="328"/>
      <c r="D56" s="328"/>
      <c r="E56" s="328"/>
      <c r="F56" s="328"/>
      <c r="G56" s="328"/>
      <c r="H56" s="328"/>
      <c r="I56" s="328"/>
      <c r="J56" s="328"/>
      <c r="K56" s="328"/>
      <c r="L56" s="329"/>
    </row>
    <row r="57" spans="2:16" x14ac:dyDescent="0.25">
      <c r="B57" s="406">
        <v>5</v>
      </c>
      <c r="C57" s="328"/>
      <c r="D57" s="328"/>
      <c r="E57" s="328"/>
      <c r="F57" s="328"/>
      <c r="G57" s="328"/>
      <c r="H57" s="328"/>
      <c r="I57" s="328"/>
      <c r="J57" s="328"/>
      <c r="K57" s="328"/>
      <c r="L57" s="329"/>
      <c r="O57" s="54" t="s">
        <v>44</v>
      </c>
      <c r="P57" s="54" t="s">
        <v>46</v>
      </c>
    </row>
    <row r="58" spans="2:16" x14ac:dyDescent="0.25">
      <c r="B58" s="406"/>
      <c r="C58" s="328"/>
      <c r="D58" s="328"/>
      <c r="E58" s="328"/>
      <c r="F58" s="328"/>
      <c r="G58" s="328"/>
      <c r="H58" s="328"/>
      <c r="I58" s="328"/>
      <c r="J58" s="328"/>
      <c r="K58" s="328"/>
      <c r="L58" s="329"/>
    </row>
    <row r="59" spans="2:16" x14ac:dyDescent="0.25">
      <c r="B59" s="406">
        <v>6</v>
      </c>
      <c r="C59" s="328"/>
      <c r="D59" s="328"/>
      <c r="E59" s="328"/>
      <c r="F59" s="328"/>
      <c r="G59" s="328"/>
      <c r="H59" s="328"/>
      <c r="I59" s="328"/>
      <c r="J59" s="328"/>
      <c r="K59" s="328"/>
      <c r="L59" s="329"/>
      <c r="O59" s="54" t="s">
        <v>9</v>
      </c>
      <c r="P59" s="54" t="s">
        <v>10</v>
      </c>
    </row>
    <row r="60" spans="2:16" x14ac:dyDescent="0.25">
      <c r="B60" s="406"/>
      <c r="C60" s="328"/>
      <c r="D60" s="328"/>
      <c r="E60" s="328"/>
      <c r="F60" s="328"/>
      <c r="G60" s="328"/>
      <c r="H60" s="328"/>
      <c r="I60" s="328"/>
      <c r="J60" s="328"/>
      <c r="K60" s="328"/>
      <c r="L60" s="329"/>
    </row>
    <row r="61" spans="2:16" x14ac:dyDescent="0.25">
      <c r="B61" s="406">
        <v>7</v>
      </c>
      <c r="C61" s="328"/>
      <c r="D61" s="328"/>
      <c r="E61" s="328"/>
      <c r="F61" s="328"/>
      <c r="G61" s="328"/>
      <c r="H61" s="328"/>
      <c r="I61" s="328"/>
      <c r="J61" s="328"/>
      <c r="K61" s="328"/>
      <c r="L61" s="329"/>
      <c r="O61" s="54" t="s">
        <v>145</v>
      </c>
      <c r="P61" s="54" t="s">
        <v>261</v>
      </c>
    </row>
    <row r="62" spans="2:16" x14ac:dyDescent="0.25">
      <c r="B62" s="406"/>
      <c r="C62" s="328"/>
      <c r="D62" s="328"/>
      <c r="E62" s="328"/>
      <c r="F62" s="328"/>
      <c r="G62" s="328"/>
      <c r="H62" s="328"/>
      <c r="I62" s="328"/>
      <c r="J62" s="328"/>
      <c r="K62" s="328"/>
      <c r="L62" s="329"/>
    </row>
    <row r="63" spans="2:16" x14ac:dyDescent="0.25">
      <c r="B63" s="406">
        <v>8</v>
      </c>
      <c r="C63" s="328"/>
      <c r="D63" s="328"/>
      <c r="E63" s="328"/>
      <c r="F63" s="328"/>
      <c r="G63" s="328"/>
      <c r="H63" s="328"/>
      <c r="I63" s="328"/>
      <c r="J63" s="328"/>
      <c r="K63" s="328"/>
      <c r="L63" s="329"/>
      <c r="O63" s="54" t="s">
        <v>45</v>
      </c>
      <c r="P63" s="54" t="s">
        <v>47</v>
      </c>
    </row>
    <row r="64" spans="2:16" x14ac:dyDescent="0.25">
      <c r="B64" s="406"/>
      <c r="C64" s="328"/>
      <c r="D64" s="328"/>
      <c r="E64" s="328"/>
      <c r="F64" s="328"/>
      <c r="G64" s="328"/>
      <c r="H64" s="328"/>
      <c r="I64" s="328"/>
      <c r="J64" s="328"/>
      <c r="K64" s="328"/>
      <c r="L64" s="329"/>
    </row>
    <row r="65" spans="1:17" x14ac:dyDescent="0.25">
      <c r="B65" s="406">
        <v>9</v>
      </c>
      <c r="C65" s="328"/>
      <c r="D65" s="328"/>
      <c r="E65" s="328"/>
      <c r="F65" s="328"/>
      <c r="G65" s="328"/>
      <c r="H65" s="328"/>
      <c r="I65" s="328"/>
      <c r="J65" s="328"/>
      <c r="K65" s="328"/>
      <c r="L65" s="329"/>
      <c r="O65" s="54" t="s">
        <v>145</v>
      </c>
      <c r="P65" s="54" t="s">
        <v>261</v>
      </c>
    </row>
    <row r="66" spans="1:17" x14ac:dyDescent="0.25">
      <c r="B66" s="406"/>
      <c r="C66" s="328"/>
      <c r="D66" s="328"/>
      <c r="E66" s="328"/>
      <c r="F66" s="328"/>
      <c r="G66" s="328"/>
      <c r="H66" s="328"/>
      <c r="I66" s="328"/>
      <c r="J66" s="328"/>
      <c r="K66" s="328"/>
      <c r="L66" s="329"/>
    </row>
    <row r="67" spans="1:17" x14ac:dyDescent="0.25">
      <c r="B67" s="406">
        <v>10</v>
      </c>
      <c r="C67" s="328"/>
      <c r="D67" s="328"/>
      <c r="E67" s="328"/>
      <c r="F67" s="328"/>
      <c r="G67" s="328"/>
      <c r="H67" s="328"/>
      <c r="I67" s="328"/>
      <c r="J67" s="328"/>
      <c r="K67" s="328"/>
      <c r="L67" s="329"/>
      <c r="O67" s="54" t="s">
        <v>45</v>
      </c>
      <c r="P67" s="54" t="s">
        <v>47</v>
      </c>
    </row>
    <row r="68" spans="1:17" x14ac:dyDescent="0.25">
      <c r="B68" s="406"/>
      <c r="C68" s="328"/>
      <c r="D68" s="328"/>
      <c r="E68" s="328"/>
      <c r="F68" s="328"/>
      <c r="G68" s="328"/>
      <c r="H68" s="328"/>
      <c r="I68" s="328"/>
      <c r="J68" s="328"/>
      <c r="K68" s="328"/>
      <c r="L68" s="329"/>
    </row>
    <row r="69" spans="1:17" s="25" customFormat="1" x14ac:dyDescent="0.25">
      <c r="A69" s="62"/>
      <c r="B69" s="72"/>
      <c r="C69" s="73"/>
      <c r="D69" s="73"/>
      <c r="E69" s="73"/>
      <c r="F69" s="73"/>
      <c r="G69" s="73"/>
      <c r="H69" s="73"/>
      <c r="I69" s="73"/>
      <c r="J69" s="73"/>
      <c r="K69" s="73"/>
      <c r="L69" s="74"/>
      <c r="O69" s="54"/>
      <c r="P69" s="54"/>
      <c r="Q69" s="54"/>
    </row>
    <row r="70" spans="1:17" s="6" customFormat="1" x14ac:dyDescent="0.25">
      <c r="A70" s="11"/>
      <c r="B70" s="13"/>
      <c r="C70" s="13"/>
      <c r="D70" s="13"/>
      <c r="E70" s="14"/>
      <c r="F70" s="14"/>
      <c r="G70" s="14"/>
      <c r="H70" s="14"/>
      <c r="I70" s="14"/>
      <c r="J70" s="14"/>
      <c r="K70" s="14"/>
      <c r="L70" s="14"/>
      <c r="O70" s="12"/>
      <c r="P70" s="12"/>
    </row>
    <row r="71" spans="1:17" x14ac:dyDescent="0.25">
      <c r="B71" s="310" t="s">
        <v>221</v>
      </c>
      <c r="C71" s="311"/>
      <c r="D71" s="311"/>
      <c r="E71" s="311"/>
      <c r="F71" s="311"/>
      <c r="G71" s="311"/>
      <c r="H71" s="311"/>
      <c r="I71" s="311"/>
      <c r="J71" s="311"/>
      <c r="K71" s="311"/>
      <c r="L71" s="312"/>
      <c r="M71" s="25"/>
    </row>
    <row r="72" spans="1:17" s="9" customFormat="1" x14ac:dyDescent="0.25">
      <c r="A72" s="8"/>
      <c r="B72" s="240" t="s">
        <v>25</v>
      </c>
      <c r="C72" s="241"/>
      <c r="D72" s="241"/>
      <c r="E72" s="241"/>
      <c r="F72" s="241"/>
      <c r="G72" s="241"/>
      <c r="H72" s="241"/>
      <c r="I72" s="241"/>
      <c r="J72" s="241"/>
      <c r="K72" s="241"/>
      <c r="L72" s="242"/>
      <c r="M72" s="70"/>
    </row>
    <row r="73" spans="1:17" s="25" customFormat="1" x14ac:dyDescent="0.25">
      <c r="A73" s="62"/>
      <c r="B73" s="71"/>
      <c r="C73" s="63"/>
      <c r="D73" s="63"/>
      <c r="E73" s="63"/>
      <c r="F73" s="63"/>
      <c r="G73" s="63"/>
      <c r="H73" s="63"/>
      <c r="I73" s="63"/>
      <c r="J73" s="63"/>
      <c r="K73" s="63"/>
      <c r="L73" s="64"/>
      <c r="O73" s="54"/>
      <c r="P73" s="54"/>
      <c r="Q73" s="54"/>
    </row>
    <row r="74" spans="1:17" s="25" customFormat="1" ht="45" customHeight="1" x14ac:dyDescent="0.25">
      <c r="A74" s="62"/>
      <c r="B74" s="219" t="str">
        <f>IF(Intro!$G$25="English",O74,P74)</f>
        <v>Fournissez les informations suivantes concernant la production de toutes les marchandises de votre entreprise aux pays sujets (l’Algérie, l’Égypte, l’Indonésie, l’Italie, la Malaisie, Singapour, le Vietnam, Oman et la Russie).</v>
      </c>
      <c r="C74" s="220"/>
      <c r="D74" s="220"/>
      <c r="E74" s="220"/>
      <c r="F74" s="220"/>
      <c r="G74" s="220"/>
      <c r="H74" s="220"/>
      <c r="I74" s="220"/>
      <c r="J74" s="220"/>
      <c r="K74" s="220"/>
      <c r="L74" s="221"/>
      <c r="O74" s="54" t="str">
        <f>"Provide the following information about the production of all of your firm's goods in "&amp;Variables!B5&amp;"."</f>
        <v>Provide the following information about the production of all of your firm's goods in Algeria, Egypt, Indonesia, Italy, Malaysia, Singapore, Vietnam, Oman and Russia.</v>
      </c>
      <c r="P74" s="54" t="str">
        <f>"Fournissez les informations suivantes concernant la production de toutes les marchandises de votre entreprise aux pays sujets (l’Algérie, l’Égypte, l’Indonésie, l’Italie, la Malaisie, Singapour, le Vietnam, Oman et la Russie)."</f>
        <v>Fournissez les informations suivantes concernant la production de toutes les marchandises de votre entreprise aux pays sujets (l’Algérie, l’Égypte, l’Indonésie, l’Italie, la Malaisie, Singapour, le Vietnam, Oman et la Russie).</v>
      </c>
      <c r="Q74" s="54"/>
    </row>
    <row r="75" spans="1:17" s="25" customFormat="1" x14ac:dyDescent="0.25">
      <c r="A75" s="62"/>
      <c r="B75" s="71"/>
      <c r="C75" s="63"/>
      <c r="D75" s="63"/>
      <c r="E75" s="63"/>
      <c r="F75" s="63"/>
      <c r="G75" s="63"/>
      <c r="H75" s="63"/>
      <c r="I75" s="63"/>
      <c r="J75" s="63"/>
      <c r="K75" s="63"/>
      <c r="L75" s="64"/>
      <c r="O75" s="54"/>
      <c r="P75" s="54"/>
      <c r="Q75" s="54"/>
    </row>
    <row r="76" spans="1:17" x14ac:dyDescent="0.25">
      <c r="B76" s="43"/>
      <c r="C76" s="408" t="str">
        <f>IF(Intro!$G$25="English",O76,P76)</f>
        <v xml:space="preserve">Dénomination sociale et emplacement de l'établissement </v>
      </c>
      <c r="D76" s="408"/>
      <c r="E76" s="408" t="str">
        <f>IF(Intro!$G$25="English",O82,P82)</f>
        <v>Expliquez si cette installation produit les marchandises destinées au marché canadien et/ou à d'autres marchés d'exportation.</v>
      </c>
      <c r="F76" s="408"/>
      <c r="G76" s="408" t="str">
        <f>IF(Intro!$G$25="English",O92,P92)</f>
        <v>Description et spécifications des marchandises produites</v>
      </c>
      <c r="H76" s="408"/>
      <c r="I76" s="408" t="str">
        <f>IF(Intro!$G$25="English",O102,P102)</f>
        <v>Si cette installation ne produit pas les marchandises, quelles modifications seraient nécessaires pour pouvoir produire les marchandises?</v>
      </c>
      <c r="J76" s="408"/>
      <c r="K76" s="408" t="str">
        <f>IF(Intro!$G$25="English",O112,P112)</f>
        <v>Quels autres produits, le cas échéant, pourraient être fabriqués à l’aide du même outillage utilisé pour la production des marchandises?</v>
      </c>
      <c r="L76" s="408"/>
      <c r="O76" s="54" t="s">
        <v>48</v>
      </c>
      <c r="P76" s="54" t="s">
        <v>49</v>
      </c>
    </row>
    <row r="77" spans="1:17" x14ac:dyDescent="0.25">
      <c r="B77" s="43"/>
      <c r="C77" s="409"/>
      <c r="D77" s="409"/>
      <c r="E77" s="409"/>
      <c r="F77" s="409"/>
      <c r="G77" s="409"/>
      <c r="H77" s="409"/>
      <c r="I77" s="409"/>
      <c r="J77" s="409"/>
      <c r="K77" s="409"/>
      <c r="L77" s="409"/>
    </row>
    <row r="78" spans="1:17" x14ac:dyDescent="0.25">
      <c r="B78" s="43"/>
      <c r="C78" s="409"/>
      <c r="D78" s="409"/>
      <c r="E78" s="409"/>
      <c r="F78" s="409"/>
      <c r="G78" s="409"/>
      <c r="H78" s="409"/>
      <c r="I78" s="409"/>
      <c r="J78" s="409"/>
      <c r="K78" s="409"/>
      <c r="L78" s="409"/>
    </row>
    <row r="79" spans="1:17" x14ac:dyDescent="0.25">
      <c r="B79" s="43"/>
      <c r="C79" s="409"/>
      <c r="D79" s="409"/>
      <c r="E79" s="409"/>
      <c r="F79" s="409"/>
      <c r="G79" s="409"/>
      <c r="H79" s="409"/>
      <c r="I79" s="409"/>
      <c r="J79" s="409"/>
      <c r="K79" s="409"/>
      <c r="L79" s="409"/>
    </row>
    <row r="80" spans="1:17" x14ac:dyDescent="0.25">
      <c r="B80" s="43"/>
      <c r="C80" s="409"/>
      <c r="D80" s="409"/>
      <c r="E80" s="409"/>
      <c r="F80" s="409"/>
      <c r="G80" s="409"/>
      <c r="H80" s="409"/>
      <c r="I80" s="409"/>
      <c r="J80" s="409"/>
      <c r="K80" s="409"/>
      <c r="L80" s="409"/>
    </row>
    <row r="81" spans="2:16" x14ac:dyDescent="0.25">
      <c r="B81" s="43"/>
      <c r="C81" s="410"/>
      <c r="D81" s="410"/>
      <c r="E81" s="410"/>
      <c r="F81" s="410"/>
      <c r="G81" s="410"/>
      <c r="H81" s="410"/>
      <c r="I81" s="410"/>
      <c r="J81" s="410"/>
      <c r="K81" s="410"/>
      <c r="L81" s="410"/>
    </row>
    <row r="82" spans="2:16" x14ac:dyDescent="0.25">
      <c r="B82" s="406">
        <v>1</v>
      </c>
      <c r="C82" s="407"/>
      <c r="D82" s="407"/>
      <c r="E82" s="328"/>
      <c r="F82" s="328"/>
      <c r="G82" s="328"/>
      <c r="H82" s="328"/>
      <c r="I82" s="328"/>
      <c r="J82" s="328"/>
      <c r="K82" s="328"/>
      <c r="L82" s="328"/>
      <c r="O82" s="54" t="s">
        <v>146</v>
      </c>
      <c r="P82" s="54" t="s">
        <v>147</v>
      </c>
    </row>
    <row r="83" spans="2:16" x14ac:dyDescent="0.25">
      <c r="B83" s="406"/>
      <c r="C83" s="407"/>
      <c r="D83" s="407"/>
      <c r="E83" s="328"/>
      <c r="F83" s="328"/>
      <c r="G83" s="328"/>
      <c r="H83" s="328"/>
      <c r="I83" s="328"/>
      <c r="J83" s="328"/>
      <c r="K83" s="328"/>
      <c r="L83" s="328"/>
    </row>
    <row r="84" spans="2:16" x14ac:dyDescent="0.25">
      <c r="B84" s="406"/>
      <c r="C84" s="407"/>
      <c r="D84" s="407"/>
      <c r="E84" s="328"/>
      <c r="F84" s="328"/>
      <c r="G84" s="328"/>
      <c r="H84" s="328"/>
      <c r="I84" s="328"/>
      <c r="J84" s="328"/>
      <c r="K84" s="328"/>
      <c r="L84" s="328"/>
    </row>
    <row r="85" spans="2:16" x14ac:dyDescent="0.25">
      <c r="B85" s="406"/>
      <c r="C85" s="407"/>
      <c r="D85" s="407"/>
      <c r="E85" s="328"/>
      <c r="F85" s="328"/>
      <c r="G85" s="328"/>
      <c r="H85" s="328"/>
      <c r="I85" s="328"/>
      <c r="J85" s="328"/>
      <c r="K85" s="328"/>
      <c r="L85" s="328"/>
    </row>
    <row r="86" spans="2:16" x14ac:dyDescent="0.25">
      <c r="B86" s="406"/>
      <c r="C86" s="407"/>
      <c r="D86" s="407"/>
      <c r="E86" s="328"/>
      <c r="F86" s="328"/>
      <c r="G86" s="328"/>
      <c r="H86" s="328"/>
      <c r="I86" s="328"/>
      <c r="J86" s="328"/>
      <c r="K86" s="328"/>
      <c r="L86" s="328"/>
    </row>
    <row r="87" spans="2:16" x14ac:dyDescent="0.25">
      <c r="B87" s="406"/>
      <c r="C87" s="407"/>
      <c r="D87" s="407"/>
      <c r="E87" s="328"/>
      <c r="F87" s="328"/>
      <c r="G87" s="328"/>
      <c r="H87" s="328"/>
      <c r="I87" s="328"/>
      <c r="J87" s="328"/>
      <c r="K87" s="328"/>
      <c r="L87" s="328"/>
    </row>
    <row r="88" spans="2:16" x14ac:dyDescent="0.25">
      <c r="B88" s="406"/>
      <c r="C88" s="407"/>
      <c r="D88" s="407"/>
      <c r="E88" s="328"/>
      <c r="F88" s="328"/>
      <c r="G88" s="328"/>
      <c r="H88" s="328"/>
      <c r="I88" s="328"/>
      <c r="J88" s="328"/>
      <c r="K88" s="328"/>
      <c r="L88" s="328"/>
    </row>
    <row r="89" spans="2:16" x14ac:dyDescent="0.25">
      <c r="B89" s="406"/>
      <c r="C89" s="407"/>
      <c r="D89" s="407"/>
      <c r="E89" s="328"/>
      <c r="F89" s="328"/>
      <c r="G89" s="328"/>
      <c r="H89" s="328"/>
      <c r="I89" s="328"/>
      <c r="J89" s="328"/>
      <c r="K89" s="328"/>
      <c r="L89" s="328"/>
    </row>
    <row r="90" spans="2:16" x14ac:dyDescent="0.25">
      <c r="B90" s="406"/>
      <c r="C90" s="407"/>
      <c r="D90" s="407"/>
      <c r="E90" s="328"/>
      <c r="F90" s="328"/>
      <c r="G90" s="328"/>
      <c r="H90" s="328"/>
      <c r="I90" s="328"/>
      <c r="J90" s="328"/>
      <c r="K90" s="328"/>
      <c r="L90" s="328"/>
    </row>
    <row r="91" spans="2:16" x14ac:dyDescent="0.25">
      <c r="B91" s="406"/>
      <c r="C91" s="407"/>
      <c r="D91" s="407"/>
      <c r="E91" s="328"/>
      <c r="F91" s="328"/>
      <c r="G91" s="328"/>
      <c r="H91" s="328"/>
      <c r="I91" s="328"/>
      <c r="J91" s="328"/>
      <c r="K91" s="328"/>
      <c r="L91" s="328"/>
    </row>
    <row r="92" spans="2:16" x14ac:dyDescent="0.25">
      <c r="B92" s="406">
        <v>2</v>
      </c>
      <c r="C92" s="407"/>
      <c r="D92" s="407"/>
      <c r="E92" s="328"/>
      <c r="F92" s="328"/>
      <c r="G92" s="328"/>
      <c r="H92" s="328"/>
      <c r="I92" s="328"/>
      <c r="J92" s="328"/>
      <c r="K92" s="328"/>
      <c r="L92" s="328"/>
      <c r="O92" s="54" t="s">
        <v>120</v>
      </c>
      <c r="P92" s="54" t="s">
        <v>121</v>
      </c>
    </row>
    <row r="93" spans="2:16" x14ac:dyDescent="0.25">
      <c r="B93" s="406"/>
      <c r="C93" s="407"/>
      <c r="D93" s="407"/>
      <c r="E93" s="328"/>
      <c r="F93" s="328"/>
      <c r="G93" s="328"/>
      <c r="H93" s="328"/>
      <c r="I93" s="328"/>
      <c r="J93" s="328"/>
      <c r="K93" s="328"/>
      <c r="L93" s="328"/>
    </row>
    <row r="94" spans="2:16" x14ac:dyDescent="0.25">
      <c r="B94" s="406"/>
      <c r="C94" s="407"/>
      <c r="D94" s="407"/>
      <c r="E94" s="328"/>
      <c r="F94" s="328"/>
      <c r="G94" s="328"/>
      <c r="H94" s="328"/>
      <c r="I94" s="328"/>
      <c r="J94" s="328"/>
      <c r="K94" s="328"/>
      <c r="L94" s="328"/>
    </row>
    <row r="95" spans="2:16" x14ac:dyDescent="0.25">
      <c r="B95" s="406"/>
      <c r="C95" s="407"/>
      <c r="D95" s="407"/>
      <c r="E95" s="328"/>
      <c r="F95" s="328"/>
      <c r="G95" s="328"/>
      <c r="H95" s="328"/>
      <c r="I95" s="328"/>
      <c r="J95" s="328"/>
      <c r="K95" s="328"/>
      <c r="L95" s="328"/>
    </row>
    <row r="96" spans="2:16" x14ac:dyDescent="0.25">
      <c r="B96" s="406"/>
      <c r="C96" s="407"/>
      <c r="D96" s="407"/>
      <c r="E96" s="328"/>
      <c r="F96" s="328"/>
      <c r="G96" s="328"/>
      <c r="H96" s="328"/>
      <c r="I96" s="328"/>
      <c r="J96" s="328"/>
      <c r="K96" s="328"/>
      <c r="L96" s="328"/>
    </row>
    <row r="97" spans="2:16" x14ac:dyDescent="0.25">
      <c r="B97" s="406"/>
      <c r="C97" s="407"/>
      <c r="D97" s="407"/>
      <c r="E97" s="328"/>
      <c r="F97" s="328"/>
      <c r="G97" s="328"/>
      <c r="H97" s="328"/>
      <c r="I97" s="328"/>
      <c r="J97" s="328"/>
      <c r="K97" s="328"/>
      <c r="L97" s="328"/>
    </row>
    <row r="98" spans="2:16" x14ac:dyDescent="0.25">
      <c r="B98" s="406"/>
      <c r="C98" s="407"/>
      <c r="D98" s="407"/>
      <c r="E98" s="328"/>
      <c r="F98" s="328"/>
      <c r="G98" s="328"/>
      <c r="H98" s="328"/>
      <c r="I98" s="328"/>
      <c r="J98" s="328"/>
      <c r="K98" s="328"/>
      <c r="L98" s="328"/>
    </row>
    <row r="99" spans="2:16" x14ac:dyDescent="0.25">
      <c r="B99" s="406"/>
      <c r="C99" s="407"/>
      <c r="D99" s="407"/>
      <c r="E99" s="328"/>
      <c r="F99" s="328"/>
      <c r="G99" s="328"/>
      <c r="H99" s="328"/>
      <c r="I99" s="328"/>
      <c r="J99" s="328"/>
      <c r="K99" s="328"/>
      <c r="L99" s="328"/>
    </row>
    <row r="100" spans="2:16" x14ac:dyDescent="0.25">
      <c r="B100" s="406"/>
      <c r="C100" s="407"/>
      <c r="D100" s="407"/>
      <c r="E100" s="328"/>
      <c r="F100" s="328"/>
      <c r="G100" s="328"/>
      <c r="H100" s="328"/>
      <c r="I100" s="328"/>
      <c r="J100" s="328"/>
      <c r="K100" s="328"/>
      <c r="L100" s="328"/>
    </row>
    <row r="101" spans="2:16" x14ac:dyDescent="0.25">
      <c r="B101" s="406"/>
      <c r="C101" s="407"/>
      <c r="D101" s="407"/>
      <c r="E101" s="328"/>
      <c r="F101" s="328"/>
      <c r="G101" s="328"/>
      <c r="H101" s="328"/>
      <c r="I101" s="328"/>
      <c r="J101" s="328"/>
      <c r="K101" s="328"/>
      <c r="L101" s="328"/>
    </row>
    <row r="102" spans="2:16" x14ac:dyDescent="0.25">
      <c r="B102" s="406">
        <v>3</v>
      </c>
      <c r="C102" s="407"/>
      <c r="D102" s="407"/>
      <c r="E102" s="328"/>
      <c r="F102" s="328"/>
      <c r="G102" s="328"/>
      <c r="H102" s="328"/>
      <c r="I102" s="328"/>
      <c r="J102" s="328"/>
      <c r="K102" s="328"/>
      <c r="L102" s="328"/>
      <c r="O102" s="54" t="s">
        <v>123</v>
      </c>
      <c r="P102" s="54" t="s">
        <v>122</v>
      </c>
    </row>
    <row r="103" spans="2:16" x14ac:dyDescent="0.25">
      <c r="B103" s="406"/>
      <c r="C103" s="407"/>
      <c r="D103" s="407"/>
      <c r="E103" s="328"/>
      <c r="F103" s="328"/>
      <c r="G103" s="328"/>
      <c r="H103" s="328"/>
      <c r="I103" s="328"/>
      <c r="J103" s="328"/>
      <c r="K103" s="328"/>
      <c r="L103" s="328"/>
    </row>
    <row r="104" spans="2:16" x14ac:dyDescent="0.25">
      <c r="B104" s="406"/>
      <c r="C104" s="407"/>
      <c r="D104" s="407"/>
      <c r="E104" s="328"/>
      <c r="F104" s="328"/>
      <c r="G104" s="328"/>
      <c r="H104" s="328"/>
      <c r="I104" s="328"/>
      <c r="J104" s="328"/>
      <c r="K104" s="328"/>
      <c r="L104" s="328"/>
    </row>
    <row r="105" spans="2:16" x14ac:dyDescent="0.25">
      <c r="B105" s="406"/>
      <c r="C105" s="407"/>
      <c r="D105" s="407"/>
      <c r="E105" s="328"/>
      <c r="F105" s="328"/>
      <c r="G105" s="328"/>
      <c r="H105" s="328"/>
      <c r="I105" s="328"/>
      <c r="J105" s="328"/>
      <c r="K105" s="328"/>
      <c r="L105" s="328"/>
    </row>
    <row r="106" spans="2:16" x14ac:dyDescent="0.25">
      <c r="B106" s="406"/>
      <c r="C106" s="407"/>
      <c r="D106" s="407"/>
      <c r="E106" s="328"/>
      <c r="F106" s="328"/>
      <c r="G106" s="328"/>
      <c r="H106" s="328"/>
      <c r="I106" s="328"/>
      <c r="J106" s="328"/>
      <c r="K106" s="328"/>
      <c r="L106" s="328"/>
    </row>
    <row r="107" spans="2:16" x14ac:dyDescent="0.25">
      <c r="B107" s="406"/>
      <c r="C107" s="407"/>
      <c r="D107" s="407"/>
      <c r="E107" s="328"/>
      <c r="F107" s="328"/>
      <c r="G107" s="328"/>
      <c r="H107" s="328"/>
      <c r="I107" s="328"/>
      <c r="J107" s="328"/>
      <c r="K107" s="328"/>
      <c r="L107" s="328"/>
    </row>
    <row r="108" spans="2:16" x14ac:dyDescent="0.25">
      <c r="B108" s="406"/>
      <c r="C108" s="407"/>
      <c r="D108" s="407"/>
      <c r="E108" s="328"/>
      <c r="F108" s="328"/>
      <c r="G108" s="328"/>
      <c r="H108" s="328"/>
      <c r="I108" s="328"/>
      <c r="J108" s="328"/>
      <c r="K108" s="328"/>
      <c r="L108" s="328"/>
    </row>
    <row r="109" spans="2:16" x14ac:dyDescent="0.25">
      <c r="B109" s="406"/>
      <c r="C109" s="407"/>
      <c r="D109" s="407"/>
      <c r="E109" s="328"/>
      <c r="F109" s="328"/>
      <c r="G109" s="328"/>
      <c r="H109" s="328"/>
      <c r="I109" s="328"/>
      <c r="J109" s="328"/>
      <c r="K109" s="328"/>
      <c r="L109" s="328"/>
    </row>
    <row r="110" spans="2:16" x14ac:dyDescent="0.25">
      <c r="B110" s="406"/>
      <c r="C110" s="407"/>
      <c r="D110" s="407"/>
      <c r="E110" s="328"/>
      <c r="F110" s="328"/>
      <c r="G110" s="328"/>
      <c r="H110" s="328"/>
      <c r="I110" s="328"/>
      <c r="J110" s="328"/>
      <c r="K110" s="328"/>
      <c r="L110" s="328"/>
    </row>
    <row r="111" spans="2:16" x14ac:dyDescent="0.25">
      <c r="B111" s="406"/>
      <c r="C111" s="407"/>
      <c r="D111" s="407"/>
      <c r="E111" s="328"/>
      <c r="F111" s="328"/>
      <c r="G111" s="328"/>
      <c r="H111" s="328"/>
      <c r="I111" s="328"/>
      <c r="J111" s="328"/>
      <c r="K111" s="328"/>
      <c r="L111" s="328"/>
    </row>
    <row r="112" spans="2:16" x14ac:dyDescent="0.25">
      <c r="B112" s="406">
        <v>4</v>
      </c>
      <c r="C112" s="407"/>
      <c r="D112" s="407"/>
      <c r="E112" s="328"/>
      <c r="F112" s="328"/>
      <c r="G112" s="328"/>
      <c r="H112" s="328"/>
      <c r="I112" s="328"/>
      <c r="J112" s="328"/>
      <c r="K112" s="328"/>
      <c r="L112" s="328"/>
      <c r="O112" s="54" t="s">
        <v>28</v>
      </c>
      <c r="P112" s="54" t="s">
        <v>29</v>
      </c>
    </row>
    <row r="113" spans="2:12" x14ac:dyDescent="0.25">
      <c r="B113" s="406"/>
      <c r="C113" s="407"/>
      <c r="D113" s="407"/>
      <c r="E113" s="328"/>
      <c r="F113" s="328"/>
      <c r="G113" s="328"/>
      <c r="H113" s="328"/>
      <c r="I113" s="328"/>
      <c r="J113" s="328"/>
      <c r="K113" s="328"/>
      <c r="L113" s="328"/>
    </row>
    <row r="114" spans="2:12" x14ac:dyDescent="0.25">
      <c r="B114" s="406"/>
      <c r="C114" s="407"/>
      <c r="D114" s="407"/>
      <c r="E114" s="328"/>
      <c r="F114" s="328"/>
      <c r="G114" s="328"/>
      <c r="H114" s="328"/>
      <c r="I114" s="328"/>
      <c r="J114" s="328"/>
      <c r="K114" s="328"/>
      <c r="L114" s="328"/>
    </row>
    <row r="115" spans="2:12" x14ac:dyDescent="0.25">
      <c r="B115" s="406"/>
      <c r="C115" s="407"/>
      <c r="D115" s="407"/>
      <c r="E115" s="328"/>
      <c r="F115" s="328"/>
      <c r="G115" s="328"/>
      <c r="H115" s="328"/>
      <c r="I115" s="328"/>
      <c r="J115" s="328"/>
      <c r="K115" s="328"/>
      <c r="L115" s="328"/>
    </row>
    <row r="116" spans="2:12" x14ac:dyDescent="0.25">
      <c r="B116" s="406"/>
      <c r="C116" s="407"/>
      <c r="D116" s="407"/>
      <c r="E116" s="328"/>
      <c r="F116" s="328"/>
      <c r="G116" s="328"/>
      <c r="H116" s="328"/>
      <c r="I116" s="328"/>
      <c r="J116" s="328"/>
      <c r="K116" s="328"/>
      <c r="L116" s="328"/>
    </row>
    <row r="117" spans="2:12" x14ac:dyDescent="0.25">
      <c r="B117" s="406"/>
      <c r="C117" s="407"/>
      <c r="D117" s="407"/>
      <c r="E117" s="328"/>
      <c r="F117" s="328"/>
      <c r="G117" s="328"/>
      <c r="H117" s="328"/>
      <c r="I117" s="328"/>
      <c r="J117" s="328"/>
      <c r="K117" s="328"/>
      <c r="L117" s="328"/>
    </row>
    <row r="118" spans="2:12" x14ac:dyDescent="0.25">
      <c r="B118" s="406"/>
      <c r="C118" s="407"/>
      <c r="D118" s="407"/>
      <c r="E118" s="328"/>
      <c r="F118" s="328"/>
      <c r="G118" s="328"/>
      <c r="H118" s="328"/>
      <c r="I118" s="328"/>
      <c r="J118" s="328"/>
      <c r="K118" s="328"/>
      <c r="L118" s="328"/>
    </row>
    <row r="119" spans="2:12" x14ac:dyDescent="0.25">
      <c r="B119" s="406"/>
      <c r="C119" s="407"/>
      <c r="D119" s="407"/>
      <c r="E119" s="328"/>
      <c r="F119" s="328"/>
      <c r="G119" s="328"/>
      <c r="H119" s="328"/>
      <c r="I119" s="328"/>
      <c r="J119" s="328"/>
      <c r="K119" s="328"/>
      <c r="L119" s="328"/>
    </row>
    <row r="120" spans="2:12" x14ac:dyDescent="0.25">
      <c r="B120" s="406"/>
      <c r="C120" s="407"/>
      <c r="D120" s="407"/>
      <c r="E120" s="328"/>
      <c r="F120" s="328"/>
      <c r="G120" s="328"/>
      <c r="H120" s="328"/>
      <c r="I120" s="328"/>
      <c r="J120" s="328"/>
      <c r="K120" s="328"/>
      <c r="L120" s="328"/>
    </row>
    <row r="121" spans="2:12" x14ac:dyDescent="0.25">
      <c r="B121" s="406"/>
      <c r="C121" s="407"/>
      <c r="D121" s="407"/>
      <c r="E121" s="328"/>
      <c r="F121" s="328"/>
      <c r="G121" s="328"/>
      <c r="H121" s="328"/>
      <c r="I121" s="328"/>
      <c r="J121" s="328"/>
      <c r="K121" s="328"/>
      <c r="L121" s="328"/>
    </row>
    <row r="122" spans="2:12" x14ac:dyDescent="0.25">
      <c r="B122" s="406">
        <v>5</v>
      </c>
      <c r="C122" s="407"/>
      <c r="D122" s="407"/>
      <c r="E122" s="328"/>
      <c r="F122" s="328"/>
      <c r="G122" s="328"/>
      <c r="H122" s="328"/>
      <c r="I122" s="328"/>
      <c r="J122" s="328"/>
      <c r="K122" s="328"/>
      <c r="L122" s="328"/>
    </row>
    <row r="123" spans="2:12" x14ac:dyDescent="0.25">
      <c r="B123" s="406"/>
      <c r="C123" s="407"/>
      <c r="D123" s="407"/>
      <c r="E123" s="328"/>
      <c r="F123" s="328"/>
      <c r="G123" s="328"/>
      <c r="H123" s="328"/>
      <c r="I123" s="328"/>
      <c r="J123" s="328"/>
      <c r="K123" s="328"/>
      <c r="L123" s="328"/>
    </row>
    <row r="124" spans="2:12" x14ac:dyDescent="0.25">
      <c r="B124" s="406"/>
      <c r="C124" s="407"/>
      <c r="D124" s="407"/>
      <c r="E124" s="328"/>
      <c r="F124" s="328"/>
      <c r="G124" s="328"/>
      <c r="H124" s="328"/>
      <c r="I124" s="328"/>
      <c r="J124" s="328"/>
      <c r="K124" s="328"/>
      <c r="L124" s="328"/>
    </row>
    <row r="125" spans="2:12" x14ac:dyDescent="0.25">
      <c r="B125" s="406"/>
      <c r="C125" s="407"/>
      <c r="D125" s="407"/>
      <c r="E125" s="328"/>
      <c r="F125" s="328"/>
      <c r="G125" s="328"/>
      <c r="H125" s="328"/>
      <c r="I125" s="328"/>
      <c r="J125" s="328"/>
      <c r="K125" s="328"/>
      <c r="L125" s="328"/>
    </row>
    <row r="126" spans="2:12" x14ac:dyDescent="0.25">
      <c r="B126" s="406"/>
      <c r="C126" s="407"/>
      <c r="D126" s="407"/>
      <c r="E126" s="328"/>
      <c r="F126" s="328"/>
      <c r="G126" s="328"/>
      <c r="H126" s="328"/>
      <c r="I126" s="328"/>
      <c r="J126" s="328"/>
      <c r="K126" s="328"/>
      <c r="L126" s="328"/>
    </row>
    <row r="127" spans="2:12" x14ac:dyDescent="0.25">
      <c r="B127" s="406"/>
      <c r="C127" s="407"/>
      <c r="D127" s="407"/>
      <c r="E127" s="328"/>
      <c r="F127" s="328"/>
      <c r="G127" s="328"/>
      <c r="H127" s="328"/>
      <c r="I127" s="328"/>
      <c r="J127" s="328"/>
      <c r="K127" s="328"/>
      <c r="L127" s="328"/>
    </row>
    <row r="128" spans="2:12" x14ac:dyDescent="0.25">
      <c r="B128" s="406"/>
      <c r="C128" s="407"/>
      <c r="D128" s="407"/>
      <c r="E128" s="328"/>
      <c r="F128" s="328"/>
      <c r="G128" s="328"/>
      <c r="H128" s="328"/>
      <c r="I128" s="328"/>
      <c r="J128" s="328"/>
      <c r="K128" s="328"/>
      <c r="L128" s="328"/>
    </row>
    <row r="129" spans="2:12" x14ac:dyDescent="0.25">
      <c r="B129" s="406"/>
      <c r="C129" s="407"/>
      <c r="D129" s="407"/>
      <c r="E129" s="328"/>
      <c r="F129" s="328"/>
      <c r="G129" s="328"/>
      <c r="H129" s="328"/>
      <c r="I129" s="328"/>
      <c r="J129" s="328"/>
      <c r="K129" s="328"/>
      <c r="L129" s="328"/>
    </row>
    <row r="130" spans="2:12" x14ac:dyDescent="0.25">
      <c r="B130" s="406"/>
      <c r="C130" s="407"/>
      <c r="D130" s="407"/>
      <c r="E130" s="328"/>
      <c r="F130" s="328"/>
      <c r="G130" s="328"/>
      <c r="H130" s="328"/>
      <c r="I130" s="328"/>
      <c r="J130" s="328"/>
      <c r="K130" s="328"/>
      <c r="L130" s="328"/>
    </row>
    <row r="131" spans="2:12" x14ac:dyDescent="0.25">
      <c r="B131" s="406"/>
      <c r="C131" s="407"/>
      <c r="D131" s="407"/>
      <c r="E131" s="328"/>
      <c r="F131" s="328"/>
      <c r="G131" s="328"/>
      <c r="H131" s="328"/>
      <c r="I131" s="328"/>
      <c r="J131" s="328"/>
      <c r="K131" s="328"/>
      <c r="L131" s="328"/>
    </row>
    <row r="132" spans="2:12" x14ac:dyDescent="0.25">
      <c r="B132" s="406">
        <v>6</v>
      </c>
      <c r="C132" s="407"/>
      <c r="D132" s="407"/>
      <c r="E132" s="328"/>
      <c r="F132" s="328"/>
      <c r="G132" s="328"/>
      <c r="H132" s="328"/>
      <c r="I132" s="328"/>
      <c r="J132" s="328"/>
      <c r="K132" s="328"/>
      <c r="L132" s="328"/>
    </row>
    <row r="133" spans="2:12" x14ac:dyDescent="0.25">
      <c r="B133" s="406"/>
      <c r="C133" s="407"/>
      <c r="D133" s="407"/>
      <c r="E133" s="328"/>
      <c r="F133" s="328"/>
      <c r="G133" s="328"/>
      <c r="H133" s="328"/>
      <c r="I133" s="328"/>
      <c r="J133" s="328"/>
      <c r="K133" s="328"/>
      <c r="L133" s="328"/>
    </row>
    <row r="134" spans="2:12" x14ac:dyDescent="0.25">
      <c r="B134" s="406"/>
      <c r="C134" s="407"/>
      <c r="D134" s="407"/>
      <c r="E134" s="328"/>
      <c r="F134" s="328"/>
      <c r="G134" s="328"/>
      <c r="H134" s="328"/>
      <c r="I134" s="328"/>
      <c r="J134" s="328"/>
      <c r="K134" s="328"/>
      <c r="L134" s="328"/>
    </row>
    <row r="135" spans="2:12" x14ac:dyDescent="0.25">
      <c r="B135" s="406"/>
      <c r="C135" s="407"/>
      <c r="D135" s="407"/>
      <c r="E135" s="328"/>
      <c r="F135" s="328"/>
      <c r="G135" s="328"/>
      <c r="H135" s="328"/>
      <c r="I135" s="328"/>
      <c r="J135" s="328"/>
      <c r="K135" s="328"/>
      <c r="L135" s="328"/>
    </row>
    <row r="136" spans="2:12" x14ac:dyDescent="0.25">
      <c r="B136" s="406"/>
      <c r="C136" s="407"/>
      <c r="D136" s="407"/>
      <c r="E136" s="328"/>
      <c r="F136" s="328"/>
      <c r="G136" s="328"/>
      <c r="H136" s="328"/>
      <c r="I136" s="328"/>
      <c r="J136" s="328"/>
      <c r="K136" s="328"/>
      <c r="L136" s="328"/>
    </row>
    <row r="137" spans="2:12" x14ac:dyDescent="0.25">
      <c r="B137" s="406"/>
      <c r="C137" s="407"/>
      <c r="D137" s="407"/>
      <c r="E137" s="328"/>
      <c r="F137" s="328"/>
      <c r="G137" s="328"/>
      <c r="H137" s="328"/>
      <c r="I137" s="328"/>
      <c r="J137" s="328"/>
      <c r="K137" s="328"/>
      <c r="L137" s="328"/>
    </row>
    <row r="138" spans="2:12" x14ac:dyDescent="0.25">
      <c r="B138" s="406"/>
      <c r="C138" s="407"/>
      <c r="D138" s="407"/>
      <c r="E138" s="328"/>
      <c r="F138" s="328"/>
      <c r="G138" s="328"/>
      <c r="H138" s="328"/>
      <c r="I138" s="328"/>
      <c r="J138" s="328"/>
      <c r="K138" s="328"/>
      <c r="L138" s="328"/>
    </row>
    <row r="139" spans="2:12" x14ac:dyDescent="0.25">
      <c r="B139" s="406"/>
      <c r="C139" s="407"/>
      <c r="D139" s="407"/>
      <c r="E139" s="328"/>
      <c r="F139" s="328"/>
      <c r="G139" s="328"/>
      <c r="H139" s="328"/>
      <c r="I139" s="328"/>
      <c r="J139" s="328"/>
      <c r="K139" s="328"/>
      <c r="L139" s="328"/>
    </row>
    <row r="140" spans="2:12" x14ac:dyDescent="0.25">
      <c r="B140" s="406"/>
      <c r="C140" s="407"/>
      <c r="D140" s="407"/>
      <c r="E140" s="328"/>
      <c r="F140" s="328"/>
      <c r="G140" s="328"/>
      <c r="H140" s="328"/>
      <c r="I140" s="328"/>
      <c r="J140" s="328"/>
      <c r="K140" s="328"/>
      <c r="L140" s="328"/>
    </row>
    <row r="141" spans="2:12" x14ac:dyDescent="0.25">
      <c r="B141" s="406"/>
      <c r="C141" s="407"/>
      <c r="D141" s="407"/>
      <c r="E141" s="328"/>
      <c r="F141" s="328"/>
      <c r="G141" s="328"/>
      <c r="H141" s="328"/>
      <c r="I141" s="328"/>
      <c r="J141" s="328"/>
      <c r="K141" s="328"/>
      <c r="L141" s="328"/>
    </row>
    <row r="142" spans="2:12" x14ac:dyDescent="0.25">
      <c r="B142" s="406">
        <v>7</v>
      </c>
      <c r="C142" s="407"/>
      <c r="D142" s="407"/>
      <c r="E142" s="328"/>
      <c r="F142" s="328"/>
      <c r="G142" s="328"/>
      <c r="H142" s="328"/>
      <c r="I142" s="328"/>
      <c r="J142" s="328"/>
      <c r="K142" s="328"/>
      <c r="L142" s="328"/>
    </row>
    <row r="143" spans="2:12" x14ac:dyDescent="0.25">
      <c r="B143" s="406"/>
      <c r="C143" s="407"/>
      <c r="D143" s="407"/>
      <c r="E143" s="328"/>
      <c r="F143" s="328"/>
      <c r="G143" s="328"/>
      <c r="H143" s="328"/>
      <c r="I143" s="328"/>
      <c r="J143" s="328"/>
      <c r="K143" s="328"/>
      <c r="L143" s="328"/>
    </row>
    <row r="144" spans="2:12" x14ac:dyDescent="0.25">
      <c r="B144" s="406"/>
      <c r="C144" s="407"/>
      <c r="D144" s="407"/>
      <c r="E144" s="328"/>
      <c r="F144" s="328"/>
      <c r="G144" s="328"/>
      <c r="H144" s="328"/>
      <c r="I144" s="328"/>
      <c r="J144" s="328"/>
      <c r="K144" s="328"/>
      <c r="L144" s="328"/>
    </row>
    <row r="145" spans="2:12" x14ac:dyDescent="0.25">
      <c r="B145" s="406"/>
      <c r="C145" s="407"/>
      <c r="D145" s="407"/>
      <c r="E145" s="328"/>
      <c r="F145" s="328"/>
      <c r="G145" s="328"/>
      <c r="H145" s="328"/>
      <c r="I145" s="328"/>
      <c r="J145" s="328"/>
      <c r="K145" s="328"/>
      <c r="L145" s="328"/>
    </row>
    <row r="146" spans="2:12" x14ac:dyDescent="0.25">
      <c r="B146" s="406"/>
      <c r="C146" s="407"/>
      <c r="D146" s="407"/>
      <c r="E146" s="328"/>
      <c r="F146" s="328"/>
      <c r="G146" s="328"/>
      <c r="H146" s="328"/>
      <c r="I146" s="328"/>
      <c r="J146" s="328"/>
      <c r="K146" s="328"/>
      <c r="L146" s="328"/>
    </row>
    <row r="147" spans="2:12" x14ac:dyDescent="0.25">
      <c r="B147" s="406"/>
      <c r="C147" s="407"/>
      <c r="D147" s="407"/>
      <c r="E147" s="328"/>
      <c r="F147" s="328"/>
      <c r="G147" s="328"/>
      <c r="H147" s="328"/>
      <c r="I147" s="328"/>
      <c r="J147" s="328"/>
      <c r="K147" s="328"/>
      <c r="L147" s="328"/>
    </row>
    <row r="148" spans="2:12" x14ac:dyDescent="0.25">
      <c r="B148" s="406"/>
      <c r="C148" s="407"/>
      <c r="D148" s="407"/>
      <c r="E148" s="328"/>
      <c r="F148" s="328"/>
      <c r="G148" s="328"/>
      <c r="H148" s="328"/>
      <c r="I148" s="328"/>
      <c r="J148" s="328"/>
      <c r="K148" s="328"/>
      <c r="L148" s="328"/>
    </row>
    <row r="149" spans="2:12" x14ac:dyDescent="0.25">
      <c r="B149" s="406"/>
      <c r="C149" s="407"/>
      <c r="D149" s="407"/>
      <c r="E149" s="328"/>
      <c r="F149" s="328"/>
      <c r="G149" s="328"/>
      <c r="H149" s="328"/>
      <c r="I149" s="328"/>
      <c r="J149" s="328"/>
      <c r="K149" s="328"/>
      <c r="L149" s="328"/>
    </row>
    <row r="150" spans="2:12" x14ac:dyDescent="0.25">
      <c r="B150" s="406"/>
      <c r="C150" s="407"/>
      <c r="D150" s="407"/>
      <c r="E150" s="328"/>
      <c r="F150" s="328"/>
      <c r="G150" s="328"/>
      <c r="H150" s="328"/>
      <c r="I150" s="328"/>
      <c r="J150" s="328"/>
      <c r="K150" s="328"/>
      <c r="L150" s="328"/>
    </row>
    <row r="151" spans="2:12" x14ac:dyDescent="0.25">
      <c r="B151" s="406"/>
      <c r="C151" s="407"/>
      <c r="D151" s="407"/>
      <c r="E151" s="328"/>
      <c r="F151" s="328"/>
      <c r="G151" s="328"/>
      <c r="H151" s="328"/>
      <c r="I151" s="328"/>
      <c r="J151" s="328"/>
      <c r="K151" s="328"/>
      <c r="L151" s="328"/>
    </row>
    <row r="152" spans="2:12" x14ac:dyDescent="0.25">
      <c r="B152" s="406">
        <v>8</v>
      </c>
      <c r="C152" s="407"/>
      <c r="D152" s="407"/>
      <c r="E152" s="328"/>
      <c r="F152" s="328"/>
      <c r="G152" s="328"/>
      <c r="H152" s="328"/>
      <c r="I152" s="328"/>
      <c r="J152" s="328"/>
      <c r="K152" s="328"/>
      <c r="L152" s="328"/>
    </row>
    <row r="153" spans="2:12" x14ac:dyDescent="0.25">
      <c r="B153" s="406"/>
      <c r="C153" s="407"/>
      <c r="D153" s="407"/>
      <c r="E153" s="328"/>
      <c r="F153" s="328"/>
      <c r="G153" s="328"/>
      <c r="H153" s="328"/>
      <c r="I153" s="328"/>
      <c r="J153" s="328"/>
      <c r="K153" s="328"/>
      <c r="L153" s="328"/>
    </row>
    <row r="154" spans="2:12" x14ac:dyDescent="0.25">
      <c r="B154" s="406"/>
      <c r="C154" s="407"/>
      <c r="D154" s="407"/>
      <c r="E154" s="328"/>
      <c r="F154" s="328"/>
      <c r="G154" s="328"/>
      <c r="H154" s="328"/>
      <c r="I154" s="328"/>
      <c r="J154" s="328"/>
      <c r="K154" s="328"/>
      <c r="L154" s="328"/>
    </row>
    <row r="155" spans="2:12" x14ac:dyDescent="0.25">
      <c r="B155" s="406"/>
      <c r="C155" s="407"/>
      <c r="D155" s="407"/>
      <c r="E155" s="328"/>
      <c r="F155" s="328"/>
      <c r="G155" s="328"/>
      <c r="H155" s="328"/>
      <c r="I155" s="328"/>
      <c r="J155" s="328"/>
      <c r="K155" s="328"/>
      <c r="L155" s="328"/>
    </row>
    <row r="156" spans="2:12" x14ac:dyDescent="0.25">
      <c r="B156" s="406"/>
      <c r="C156" s="407"/>
      <c r="D156" s="407"/>
      <c r="E156" s="328"/>
      <c r="F156" s="328"/>
      <c r="G156" s="328"/>
      <c r="H156" s="328"/>
      <c r="I156" s="328"/>
      <c r="J156" s="328"/>
      <c r="K156" s="328"/>
      <c r="L156" s="328"/>
    </row>
    <row r="157" spans="2:12" x14ac:dyDescent="0.25">
      <c r="B157" s="406"/>
      <c r="C157" s="407"/>
      <c r="D157" s="407"/>
      <c r="E157" s="328"/>
      <c r="F157" s="328"/>
      <c r="G157" s="328"/>
      <c r="H157" s="328"/>
      <c r="I157" s="328"/>
      <c r="J157" s="328"/>
      <c r="K157" s="328"/>
      <c r="L157" s="328"/>
    </row>
    <row r="158" spans="2:12" x14ac:dyDescent="0.25">
      <c r="B158" s="406"/>
      <c r="C158" s="407"/>
      <c r="D158" s="407"/>
      <c r="E158" s="328"/>
      <c r="F158" s="328"/>
      <c r="G158" s="328"/>
      <c r="H158" s="328"/>
      <c r="I158" s="328"/>
      <c r="J158" s="328"/>
      <c r="K158" s="328"/>
      <c r="L158" s="328"/>
    </row>
    <row r="159" spans="2:12" x14ac:dyDescent="0.25">
      <c r="B159" s="406"/>
      <c r="C159" s="407"/>
      <c r="D159" s="407"/>
      <c r="E159" s="328"/>
      <c r="F159" s="328"/>
      <c r="G159" s="328"/>
      <c r="H159" s="328"/>
      <c r="I159" s="328"/>
      <c r="J159" s="328"/>
      <c r="K159" s="328"/>
      <c r="L159" s="328"/>
    </row>
    <row r="160" spans="2:12" x14ac:dyDescent="0.25">
      <c r="B160" s="406"/>
      <c r="C160" s="407"/>
      <c r="D160" s="407"/>
      <c r="E160" s="328"/>
      <c r="F160" s="328"/>
      <c r="G160" s="328"/>
      <c r="H160" s="328"/>
      <c r="I160" s="328"/>
      <c r="J160" s="328"/>
      <c r="K160" s="328"/>
      <c r="L160" s="328"/>
    </row>
    <row r="161" spans="2:12" x14ac:dyDescent="0.25">
      <c r="B161" s="406"/>
      <c r="C161" s="407"/>
      <c r="D161" s="407"/>
      <c r="E161" s="328"/>
      <c r="F161" s="328"/>
      <c r="G161" s="328"/>
      <c r="H161" s="328"/>
      <c r="I161" s="328"/>
      <c r="J161" s="328"/>
      <c r="K161" s="328"/>
      <c r="L161" s="328"/>
    </row>
    <row r="162" spans="2:12" x14ac:dyDescent="0.25">
      <c r="B162" s="406">
        <v>9</v>
      </c>
      <c r="C162" s="407"/>
      <c r="D162" s="407"/>
      <c r="E162" s="328"/>
      <c r="F162" s="328"/>
      <c r="G162" s="328"/>
      <c r="H162" s="328"/>
      <c r="I162" s="328"/>
      <c r="J162" s="328"/>
      <c r="K162" s="328"/>
      <c r="L162" s="328"/>
    </row>
    <row r="163" spans="2:12" x14ac:dyDescent="0.25">
      <c r="B163" s="406"/>
      <c r="C163" s="407"/>
      <c r="D163" s="407"/>
      <c r="E163" s="328"/>
      <c r="F163" s="328"/>
      <c r="G163" s="328"/>
      <c r="H163" s="328"/>
      <c r="I163" s="328"/>
      <c r="J163" s="328"/>
      <c r="K163" s="328"/>
      <c r="L163" s="328"/>
    </row>
    <row r="164" spans="2:12" x14ac:dyDescent="0.25">
      <c r="B164" s="406"/>
      <c r="C164" s="407"/>
      <c r="D164" s="407"/>
      <c r="E164" s="328"/>
      <c r="F164" s="328"/>
      <c r="G164" s="328"/>
      <c r="H164" s="328"/>
      <c r="I164" s="328"/>
      <c r="J164" s="328"/>
      <c r="K164" s="328"/>
      <c r="L164" s="328"/>
    </row>
    <row r="165" spans="2:12" x14ac:dyDescent="0.25">
      <c r="B165" s="406"/>
      <c r="C165" s="407"/>
      <c r="D165" s="407"/>
      <c r="E165" s="328"/>
      <c r="F165" s="328"/>
      <c r="G165" s="328"/>
      <c r="H165" s="328"/>
      <c r="I165" s="328"/>
      <c r="J165" s="328"/>
      <c r="K165" s="328"/>
      <c r="L165" s="328"/>
    </row>
    <row r="166" spans="2:12" x14ac:dyDescent="0.25">
      <c r="B166" s="406"/>
      <c r="C166" s="407"/>
      <c r="D166" s="407"/>
      <c r="E166" s="328"/>
      <c r="F166" s="328"/>
      <c r="G166" s="328"/>
      <c r="H166" s="328"/>
      <c r="I166" s="328"/>
      <c r="J166" s="328"/>
      <c r="K166" s="328"/>
      <c r="L166" s="328"/>
    </row>
    <row r="167" spans="2:12" x14ac:dyDescent="0.25">
      <c r="B167" s="406"/>
      <c r="C167" s="407"/>
      <c r="D167" s="407"/>
      <c r="E167" s="328"/>
      <c r="F167" s="328"/>
      <c r="G167" s="328"/>
      <c r="H167" s="328"/>
      <c r="I167" s="328"/>
      <c r="J167" s="328"/>
      <c r="K167" s="328"/>
      <c r="L167" s="328"/>
    </row>
    <row r="168" spans="2:12" x14ac:dyDescent="0.25">
      <c r="B168" s="406"/>
      <c r="C168" s="407"/>
      <c r="D168" s="407"/>
      <c r="E168" s="328"/>
      <c r="F168" s="328"/>
      <c r="G168" s="328"/>
      <c r="H168" s="328"/>
      <c r="I168" s="328"/>
      <c r="J168" s="328"/>
      <c r="K168" s="328"/>
      <c r="L168" s="328"/>
    </row>
    <row r="169" spans="2:12" x14ac:dyDescent="0.25">
      <c r="B169" s="406"/>
      <c r="C169" s="407"/>
      <c r="D169" s="407"/>
      <c r="E169" s="328"/>
      <c r="F169" s="328"/>
      <c r="G169" s="328"/>
      <c r="H169" s="328"/>
      <c r="I169" s="328"/>
      <c r="J169" s="328"/>
      <c r="K169" s="328"/>
      <c r="L169" s="328"/>
    </row>
    <row r="170" spans="2:12" x14ac:dyDescent="0.25">
      <c r="B170" s="406"/>
      <c r="C170" s="407"/>
      <c r="D170" s="407"/>
      <c r="E170" s="328"/>
      <c r="F170" s="328"/>
      <c r="G170" s="328"/>
      <c r="H170" s="328"/>
      <c r="I170" s="328"/>
      <c r="J170" s="328"/>
      <c r="K170" s="328"/>
      <c r="L170" s="328"/>
    </row>
    <row r="171" spans="2:12" x14ac:dyDescent="0.25">
      <c r="B171" s="406"/>
      <c r="C171" s="407"/>
      <c r="D171" s="407"/>
      <c r="E171" s="328"/>
      <c r="F171" s="328"/>
      <c r="G171" s="328"/>
      <c r="H171" s="328"/>
      <c r="I171" s="328"/>
      <c r="J171" s="328"/>
      <c r="K171" s="328"/>
      <c r="L171" s="328"/>
    </row>
    <row r="172" spans="2:12" x14ac:dyDescent="0.25">
      <c r="B172" s="406">
        <v>10</v>
      </c>
      <c r="C172" s="407"/>
      <c r="D172" s="407"/>
      <c r="E172" s="328"/>
      <c r="F172" s="328"/>
      <c r="G172" s="328"/>
      <c r="H172" s="328"/>
      <c r="I172" s="328"/>
      <c r="J172" s="328"/>
      <c r="K172" s="328"/>
      <c r="L172" s="328"/>
    </row>
    <row r="173" spans="2:12" x14ac:dyDescent="0.25">
      <c r="B173" s="406"/>
      <c r="C173" s="407"/>
      <c r="D173" s="407"/>
      <c r="E173" s="328"/>
      <c r="F173" s="328"/>
      <c r="G173" s="328"/>
      <c r="H173" s="328"/>
      <c r="I173" s="328"/>
      <c r="J173" s="328"/>
      <c r="K173" s="328"/>
      <c r="L173" s="328"/>
    </row>
    <row r="174" spans="2:12" x14ac:dyDescent="0.25">
      <c r="B174" s="406"/>
      <c r="C174" s="407"/>
      <c r="D174" s="407"/>
      <c r="E174" s="328"/>
      <c r="F174" s="328"/>
      <c r="G174" s="328"/>
      <c r="H174" s="328"/>
      <c r="I174" s="328"/>
      <c r="J174" s="328"/>
      <c r="K174" s="328"/>
      <c r="L174" s="328"/>
    </row>
    <row r="175" spans="2:12" x14ac:dyDescent="0.25">
      <c r="B175" s="406"/>
      <c r="C175" s="407"/>
      <c r="D175" s="407"/>
      <c r="E175" s="328"/>
      <c r="F175" s="328"/>
      <c r="G175" s="328"/>
      <c r="H175" s="328"/>
      <c r="I175" s="328"/>
      <c r="J175" s="328"/>
      <c r="K175" s="328"/>
      <c r="L175" s="328"/>
    </row>
    <row r="176" spans="2:12" x14ac:dyDescent="0.25">
      <c r="B176" s="406"/>
      <c r="C176" s="407"/>
      <c r="D176" s="407"/>
      <c r="E176" s="328"/>
      <c r="F176" s="328"/>
      <c r="G176" s="328"/>
      <c r="H176" s="328"/>
      <c r="I176" s="328"/>
      <c r="J176" s="328"/>
      <c r="K176" s="328"/>
      <c r="L176" s="328"/>
    </row>
    <row r="177" spans="1:17" x14ac:dyDescent="0.25">
      <c r="B177" s="406"/>
      <c r="C177" s="407"/>
      <c r="D177" s="407"/>
      <c r="E177" s="328"/>
      <c r="F177" s="328"/>
      <c r="G177" s="328"/>
      <c r="H177" s="328"/>
      <c r="I177" s="328"/>
      <c r="J177" s="328"/>
      <c r="K177" s="328"/>
      <c r="L177" s="328"/>
    </row>
    <row r="178" spans="1:17" x14ac:dyDescent="0.25">
      <c r="B178" s="406"/>
      <c r="C178" s="407"/>
      <c r="D178" s="407"/>
      <c r="E178" s="328"/>
      <c r="F178" s="328"/>
      <c r="G178" s="328"/>
      <c r="H178" s="328"/>
      <c r="I178" s="328"/>
      <c r="J178" s="328"/>
      <c r="K178" s="328"/>
      <c r="L178" s="328"/>
    </row>
    <row r="179" spans="1:17" x14ac:dyDescent="0.25">
      <c r="B179" s="406"/>
      <c r="C179" s="407"/>
      <c r="D179" s="407"/>
      <c r="E179" s="328"/>
      <c r="F179" s="328"/>
      <c r="G179" s="328"/>
      <c r="H179" s="328"/>
      <c r="I179" s="328"/>
      <c r="J179" s="328"/>
      <c r="K179" s="328"/>
      <c r="L179" s="328"/>
    </row>
    <row r="180" spans="1:17" x14ac:dyDescent="0.25">
      <c r="B180" s="406"/>
      <c r="C180" s="407"/>
      <c r="D180" s="407"/>
      <c r="E180" s="328"/>
      <c r="F180" s="328"/>
      <c r="G180" s="328"/>
      <c r="H180" s="328"/>
      <c r="I180" s="328"/>
      <c r="J180" s="328"/>
      <c r="K180" s="328"/>
      <c r="L180" s="328"/>
    </row>
    <row r="181" spans="1:17" x14ac:dyDescent="0.25">
      <c r="B181" s="406"/>
      <c r="C181" s="407"/>
      <c r="D181" s="407"/>
      <c r="E181" s="328"/>
      <c r="F181" s="328"/>
      <c r="G181" s="328"/>
      <c r="H181" s="328"/>
      <c r="I181" s="328"/>
      <c r="J181" s="328"/>
      <c r="K181" s="328"/>
      <c r="L181" s="328"/>
    </row>
    <row r="182" spans="1:17" s="25" customFormat="1" x14ac:dyDescent="0.25">
      <c r="A182" s="62"/>
      <c r="B182" s="72"/>
      <c r="C182" s="73"/>
      <c r="D182" s="73"/>
      <c r="E182" s="73"/>
      <c r="F182" s="73"/>
      <c r="G182" s="73"/>
      <c r="H182" s="73"/>
      <c r="I182" s="73"/>
      <c r="J182" s="73"/>
      <c r="K182" s="73"/>
      <c r="L182" s="74"/>
      <c r="O182" s="54"/>
      <c r="P182" s="54"/>
      <c r="Q182" s="54"/>
    </row>
    <row r="183" spans="1:17" s="9" customFormat="1" x14ac:dyDescent="0.25">
      <c r="A183" s="8"/>
      <c r="B183" s="226" t="s">
        <v>26</v>
      </c>
      <c r="C183" s="227"/>
      <c r="D183" s="227"/>
      <c r="E183" s="227"/>
      <c r="F183" s="227"/>
      <c r="G183" s="227"/>
      <c r="H183" s="227"/>
      <c r="I183" s="227"/>
      <c r="J183" s="227"/>
      <c r="K183" s="227"/>
      <c r="L183" s="228"/>
      <c r="M183" s="70"/>
    </row>
    <row r="184" spans="1:17" s="25" customFormat="1" x14ac:dyDescent="0.25">
      <c r="A184" s="62"/>
      <c r="B184" s="71"/>
      <c r="C184" s="63"/>
      <c r="D184" s="63"/>
      <c r="E184" s="63"/>
      <c r="F184" s="63"/>
      <c r="G184" s="63"/>
      <c r="H184" s="63"/>
      <c r="I184" s="63"/>
      <c r="J184" s="63"/>
      <c r="K184" s="63"/>
      <c r="L184" s="64"/>
      <c r="O184" s="54"/>
      <c r="P184" s="54"/>
      <c r="Q184" s="54"/>
    </row>
    <row r="185" spans="1:17" s="25" customFormat="1" x14ac:dyDescent="0.25">
      <c r="A185" s="62"/>
      <c r="B185" s="210" t="str">
        <f>IF(Intro!$G$25="English",O185,P185)</f>
        <v>Depuis le 1er janvier 2023, votre entreprise a-t-elle fermé de façon permanente ou cédé des installations ou de ses éléments d'actif touchant la production des marchandises? Dans l'affirmative, précisez la date, l’emplacement et les motifs de telles mesures.</v>
      </c>
      <c r="C185" s="211"/>
      <c r="D185" s="211"/>
      <c r="E185" s="211"/>
      <c r="F185" s="211"/>
      <c r="G185" s="211"/>
      <c r="H185" s="211"/>
      <c r="I185" s="211"/>
      <c r="J185" s="211"/>
      <c r="K185" s="211"/>
      <c r="L185" s="212"/>
      <c r="O185" s="305" t="str">
        <f>"Has your firm permanently closed or disposed of any facilities or assets affecting your production of the goods since January 1, "&amp;Variables!B6&amp;"? If yes, indicate the date, location and reasons for such action."</f>
        <v>Has your firm permanently closed or disposed of any facilities or assets affecting your production of the goods since January 1, 2023? If yes, indicate the date, location and reasons for such action.</v>
      </c>
      <c r="P185" s="305" t="str">
        <f>"Depuis le 1er janvier "&amp;Variables!C6&amp;", votre entreprise a-t-elle fermé de façon permanente ou cédé des installations ou de ses éléments d'actif touchant la production des marchandises? Dans l'affirmative, précisez la date, l’emplacement et les motifs de telles mesures."</f>
        <v>Depuis le 1er janvier 2023, votre entreprise a-t-elle fermé de façon permanente ou cédé des installations ou de ses éléments d'actif touchant la production des marchandises? Dans l'affirmative, précisez la date, l’emplacement et les motifs de telles mesures.</v>
      </c>
      <c r="Q185" s="54"/>
    </row>
    <row r="186" spans="1:17" s="25" customFormat="1" x14ac:dyDescent="0.25">
      <c r="A186" s="62"/>
      <c r="B186" s="210"/>
      <c r="C186" s="211"/>
      <c r="D186" s="211"/>
      <c r="E186" s="211"/>
      <c r="F186" s="211"/>
      <c r="G186" s="211"/>
      <c r="H186" s="211"/>
      <c r="I186" s="211"/>
      <c r="J186" s="211"/>
      <c r="K186" s="211"/>
      <c r="L186" s="212"/>
      <c r="O186" s="305"/>
      <c r="P186" s="305"/>
      <c r="Q186" s="54"/>
    </row>
    <row r="187" spans="1:17" s="25" customFormat="1" x14ac:dyDescent="0.25">
      <c r="A187" s="62"/>
      <c r="B187" s="71"/>
      <c r="C187" s="63"/>
      <c r="D187" s="63"/>
      <c r="E187" s="63"/>
      <c r="F187" s="63"/>
      <c r="G187" s="63"/>
      <c r="H187" s="63"/>
      <c r="I187" s="63"/>
      <c r="J187" s="63"/>
      <c r="K187" s="63"/>
      <c r="L187" s="64"/>
      <c r="O187" s="54"/>
      <c r="P187" s="54"/>
      <c r="Q187" s="54"/>
    </row>
    <row r="188" spans="1:17" s="9" customFormat="1" x14ac:dyDescent="0.25">
      <c r="A188" s="8"/>
      <c r="B188" s="223"/>
      <c r="C188" s="224"/>
      <c r="D188" s="224"/>
      <c r="E188" s="224"/>
      <c r="F188" s="224"/>
      <c r="G188" s="224"/>
      <c r="H188" s="224"/>
      <c r="I188" s="224"/>
      <c r="J188" s="224"/>
      <c r="K188" s="224"/>
      <c r="L188" s="225"/>
      <c r="M188" s="25"/>
    </row>
    <row r="189" spans="1:17" s="9" customFormat="1" x14ac:dyDescent="0.25">
      <c r="A189" s="8"/>
      <c r="B189" s="223"/>
      <c r="C189" s="224"/>
      <c r="D189" s="224"/>
      <c r="E189" s="224"/>
      <c r="F189" s="224"/>
      <c r="G189" s="224"/>
      <c r="H189" s="224"/>
      <c r="I189" s="224"/>
      <c r="J189" s="224"/>
      <c r="K189" s="224"/>
      <c r="L189" s="225"/>
      <c r="M189" s="25"/>
    </row>
    <row r="190" spans="1:17" s="9" customFormat="1" x14ac:dyDescent="0.25">
      <c r="A190" s="8"/>
      <c r="B190" s="223"/>
      <c r="C190" s="224"/>
      <c r="D190" s="224"/>
      <c r="E190" s="224"/>
      <c r="F190" s="224"/>
      <c r="G190" s="224"/>
      <c r="H190" s="224"/>
      <c r="I190" s="224"/>
      <c r="J190" s="224"/>
      <c r="K190" s="224"/>
      <c r="L190" s="225"/>
      <c r="M190" s="25"/>
    </row>
    <row r="191" spans="1:17" s="9" customFormat="1" x14ac:dyDescent="0.25">
      <c r="A191" s="8"/>
      <c r="B191" s="223"/>
      <c r="C191" s="224"/>
      <c r="D191" s="224"/>
      <c r="E191" s="224"/>
      <c r="F191" s="224"/>
      <c r="G191" s="224"/>
      <c r="H191" s="224"/>
      <c r="I191" s="224"/>
      <c r="J191" s="224"/>
      <c r="K191" s="224"/>
      <c r="L191" s="225"/>
      <c r="M191" s="25"/>
    </row>
    <row r="192" spans="1:17" s="9" customFormat="1" x14ac:dyDescent="0.25">
      <c r="A192" s="8"/>
      <c r="B192" s="223"/>
      <c r="C192" s="224"/>
      <c r="D192" s="224"/>
      <c r="E192" s="224"/>
      <c r="F192" s="224"/>
      <c r="G192" s="224"/>
      <c r="H192" s="224"/>
      <c r="I192" s="224"/>
      <c r="J192" s="224"/>
      <c r="K192" s="224"/>
      <c r="L192" s="225"/>
      <c r="M192" s="25"/>
    </row>
    <row r="193" spans="1:17" s="9" customFormat="1" x14ac:dyDescent="0.25">
      <c r="A193" s="8"/>
      <c r="B193" s="223"/>
      <c r="C193" s="224"/>
      <c r="D193" s="224"/>
      <c r="E193" s="224"/>
      <c r="F193" s="224"/>
      <c r="G193" s="224"/>
      <c r="H193" s="224"/>
      <c r="I193" s="224"/>
      <c r="J193" s="224"/>
      <c r="K193" s="224"/>
      <c r="L193" s="225"/>
      <c r="M193" s="25"/>
    </row>
    <row r="194" spans="1:17" s="9" customFormat="1" x14ac:dyDescent="0.25">
      <c r="A194" s="8"/>
      <c r="B194" s="223"/>
      <c r="C194" s="224"/>
      <c r="D194" s="224"/>
      <c r="E194" s="224"/>
      <c r="F194" s="224"/>
      <c r="G194" s="224"/>
      <c r="H194" s="224"/>
      <c r="I194" s="224"/>
      <c r="J194" s="224"/>
      <c r="K194" s="224"/>
      <c r="L194" s="225"/>
      <c r="M194" s="25"/>
    </row>
    <row r="195" spans="1:17" s="9" customFormat="1" x14ac:dyDescent="0.25">
      <c r="A195" s="8"/>
      <c r="B195" s="223"/>
      <c r="C195" s="224"/>
      <c r="D195" s="224"/>
      <c r="E195" s="224"/>
      <c r="F195" s="224"/>
      <c r="G195" s="224"/>
      <c r="H195" s="224"/>
      <c r="I195" s="224"/>
      <c r="J195" s="224"/>
      <c r="K195" s="224"/>
      <c r="L195" s="225"/>
      <c r="M195" s="25"/>
    </row>
    <row r="196" spans="1:17" s="25" customFormat="1" x14ac:dyDescent="0.25">
      <c r="A196" s="62"/>
      <c r="B196" s="72"/>
      <c r="C196" s="73"/>
      <c r="D196" s="73"/>
      <c r="E196" s="73"/>
      <c r="F196" s="73"/>
      <c r="G196" s="73"/>
      <c r="H196" s="73"/>
      <c r="I196" s="73"/>
      <c r="J196" s="73"/>
      <c r="K196" s="73"/>
      <c r="L196" s="74"/>
      <c r="O196" s="54"/>
      <c r="P196" s="54"/>
      <c r="Q196" s="54"/>
    </row>
    <row r="197" spans="1:17" s="9" customFormat="1" x14ac:dyDescent="0.25">
      <c r="A197" s="8"/>
      <c r="B197" s="226" t="s">
        <v>27</v>
      </c>
      <c r="C197" s="227"/>
      <c r="D197" s="227"/>
      <c r="E197" s="227"/>
      <c r="F197" s="227"/>
      <c r="G197" s="227"/>
      <c r="H197" s="227"/>
      <c r="I197" s="227"/>
      <c r="J197" s="227"/>
      <c r="K197" s="227"/>
      <c r="L197" s="228"/>
      <c r="M197" s="70"/>
    </row>
    <row r="198" spans="1:17" s="25" customFormat="1" x14ac:dyDescent="0.25">
      <c r="A198" s="62"/>
      <c r="B198" s="71"/>
      <c r="C198" s="63"/>
      <c r="D198" s="63"/>
      <c r="E198" s="63"/>
      <c r="F198" s="63"/>
      <c r="G198" s="63"/>
      <c r="H198" s="63"/>
      <c r="I198" s="63"/>
      <c r="J198" s="63"/>
      <c r="K198" s="63"/>
      <c r="L198" s="64"/>
      <c r="O198" s="54"/>
      <c r="P198" s="54"/>
      <c r="Q198" s="54"/>
    </row>
    <row r="199" spans="1:17" s="25" customFormat="1" x14ac:dyDescent="0.25">
      <c r="A199" s="62"/>
      <c r="B199" s="219" t="str">
        <f>IF(Intro!$G$25="English",O199,P199)</f>
        <v>Décrivez les processus de production de votre entreprise pour les marchandises et fournissez des organigrammes illustrant les processus.</v>
      </c>
      <c r="C199" s="220"/>
      <c r="D199" s="220"/>
      <c r="E199" s="220"/>
      <c r="F199" s="220"/>
      <c r="G199" s="220"/>
      <c r="H199" s="220"/>
      <c r="I199" s="220"/>
      <c r="J199" s="220"/>
      <c r="K199" s="220"/>
      <c r="L199" s="221"/>
      <c r="O199" s="54" t="s">
        <v>138</v>
      </c>
      <c r="P199" s="54" t="s">
        <v>139</v>
      </c>
      <c r="Q199" s="54"/>
    </row>
    <row r="200" spans="1:17" s="25" customFormat="1" x14ac:dyDescent="0.25">
      <c r="A200" s="62"/>
      <c r="B200" s="71"/>
      <c r="C200" s="63"/>
      <c r="D200" s="63"/>
      <c r="E200" s="63"/>
      <c r="F200" s="63"/>
      <c r="G200" s="63"/>
      <c r="H200" s="63"/>
      <c r="I200" s="63"/>
      <c r="J200" s="63"/>
      <c r="K200" s="63"/>
      <c r="L200" s="64"/>
      <c r="O200" s="54"/>
      <c r="P200" s="54"/>
      <c r="Q200" s="54"/>
    </row>
    <row r="201" spans="1:17" s="9" customFormat="1" x14ac:dyDescent="0.25">
      <c r="A201" s="8"/>
      <c r="B201" s="223"/>
      <c r="C201" s="224"/>
      <c r="D201" s="224"/>
      <c r="E201" s="224"/>
      <c r="F201" s="224"/>
      <c r="G201" s="224"/>
      <c r="H201" s="224"/>
      <c r="I201" s="224"/>
      <c r="J201" s="224"/>
      <c r="K201" s="224"/>
      <c r="L201" s="225"/>
      <c r="M201" s="25"/>
    </row>
    <row r="202" spans="1:17" s="9" customFormat="1" x14ac:dyDescent="0.25">
      <c r="A202" s="8"/>
      <c r="B202" s="223"/>
      <c r="C202" s="224"/>
      <c r="D202" s="224"/>
      <c r="E202" s="224"/>
      <c r="F202" s="224"/>
      <c r="G202" s="224"/>
      <c r="H202" s="224"/>
      <c r="I202" s="224"/>
      <c r="J202" s="224"/>
      <c r="K202" s="224"/>
      <c r="L202" s="225"/>
      <c r="M202" s="25"/>
    </row>
    <row r="203" spans="1:17" s="9" customFormat="1" x14ac:dyDescent="0.25">
      <c r="A203" s="8"/>
      <c r="B203" s="223"/>
      <c r="C203" s="224"/>
      <c r="D203" s="224"/>
      <c r="E203" s="224"/>
      <c r="F203" s="224"/>
      <c r="G203" s="224"/>
      <c r="H203" s="224"/>
      <c r="I203" s="224"/>
      <c r="J203" s="224"/>
      <c r="K203" s="224"/>
      <c r="L203" s="225"/>
      <c r="M203" s="25"/>
    </row>
    <row r="204" spans="1:17" s="9" customFormat="1" x14ac:dyDescent="0.25">
      <c r="A204" s="8"/>
      <c r="B204" s="223"/>
      <c r="C204" s="224"/>
      <c r="D204" s="224"/>
      <c r="E204" s="224"/>
      <c r="F204" s="224"/>
      <c r="G204" s="224"/>
      <c r="H204" s="224"/>
      <c r="I204" s="224"/>
      <c r="J204" s="224"/>
      <c r="K204" s="224"/>
      <c r="L204" s="225"/>
      <c r="M204" s="25"/>
    </row>
    <row r="205" spans="1:17" s="9" customFormat="1" x14ac:dyDescent="0.25">
      <c r="A205" s="8"/>
      <c r="B205" s="223"/>
      <c r="C205" s="224"/>
      <c r="D205" s="224"/>
      <c r="E205" s="224"/>
      <c r="F205" s="224"/>
      <c r="G205" s="224"/>
      <c r="H205" s="224"/>
      <c r="I205" s="224"/>
      <c r="J205" s="224"/>
      <c r="K205" s="224"/>
      <c r="L205" s="225"/>
      <c r="M205" s="25"/>
    </row>
    <row r="206" spans="1:17" s="9" customFormat="1" x14ac:dyDescent="0.25">
      <c r="A206" s="8"/>
      <c r="B206" s="223"/>
      <c r="C206" s="224"/>
      <c r="D206" s="224"/>
      <c r="E206" s="224"/>
      <c r="F206" s="224"/>
      <c r="G206" s="224"/>
      <c r="H206" s="224"/>
      <c r="I206" s="224"/>
      <c r="J206" s="224"/>
      <c r="K206" s="224"/>
      <c r="L206" s="225"/>
      <c r="M206" s="25"/>
    </row>
    <row r="207" spans="1:17" s="9" customFormat="1" x14ac:dyDescent="0.25">
      <c r="A207" s="8"/>
      <c r="B207" s="223"/>
      <c r="C207" s="224"/>
      <c r="D207" s="224"/>
      <c r="E207" s="224"/>
      <c r="F207" s="224"/>
      <c r="G207" s="224"/>
      <c r="H207" s="224"/>
      <c r="I207" s="224"/>
      <c r="J207" s="224"/>
      <c r="K207" s="224"/>
      <c r="L207" s="225"/>
      <c r="M207" s="25"/>
    </row>
    <row r="208" spans="1:17" s="9" customFormat="1" x14ac:dyDescent="0.25">
      <c r="A208" s="8"/>
      <c r="B208" s="223"/>
      <c r="C208" s="224"/>
      <c r="D208" s="224"/>
      <c r="E208" s="224"/>
      <c r="F208" s="224"/>
      <c r="G208" s="224"/>
      <c r="H208" s="224"/>
      <c r="I208" s="224"/>
      <c r="J208" s="224"/>
      <c r="K208" s="224"/>
      <c r="L208" s="225"/>
      <c r="M208" s="25"/>
    </row>
    <row r="209" spans="1:17" s="25" customFormat="1" x14ac:dyDescent="0.25">
      <c r="A209" s="62"/>
      <c r="B209" s="72"/>
      <c r="C209" s="73"/>
      <c r="D209" s="73"/>
      <c r="E209" s="73"/>
      <c r="F209" s="73"/>
      <c r="G209" s="73"/>
      <c r="H209" s="73"/>
      <c r="I209" s="73"/>
      <c r="J209" s="73"/>
      <c r="K209" s="73"/>
      <c r="L209" s="74"/>
      <c r="O209" s="54"/>
      <c r="P209" s="54"/>
      <c r="Q209" s="54"/>
    </row>
    <row r="211" spans="1:17" x14ac:dyDescent="0.25">
      <c r="B211" s="252" t="str">
        <f>IF(Intro!$G$25="English",O211,P211)</f>
        <v>VENTES</v>
      </c>
      <c r="C211" s="253"/>
      <c r="D211" s="253"/>
      <c r="E211" s="253"/>
      <c r="F211" s="253"/>
      <c r="G211" s="253"/>
      <c r="H211" s="253"/>
      <c r="I211" s="253"/>
      <c r="J211" s="253"/>
      <c r="K211" s="253"/>
      <c r="L211" s="254"/>
      <c r="M211" s="25"/>
      <c r="O211" s="54" t="s">
        <v>222</v>
      </c>
      <c r="P211" s="54" t="s">
        <v>223</v>
      </c>
    </row>
    <row r="212" spans="1:17" s="9" customFormat="1" x14ac:dyDescent="0.25">
      <c r="A212" s="8"/>
      <c r="B212" s="240" t="s">
        <v>30</v>
      </c>
      <c r="C212" s="241"/>
      <c r="D212" s="241"/>
      <c r="E212" s="241"/>
      <c r="F212" s="241"/>
      <c r="G212" s="241"/>
      <c r="H212" s="241"/>
      <c r="I212" s="241"/>
      <c r="J212" s="241"/>
      <c r="K212" s="241"/>
      <c r="L212" s="242"/>
      <c r="M212" s="70"/>
    </row>
    <row r="213" spans="1:17" s="25" customFormat="1" x14ac:dyDescent="0.25">
      <c r="A213" s="62"/>
      <c r="B213" s="71"/>
      <c r="C213" s="63"/>
      <c r="D213" s="63"/>
      <c r="E213" s="63"/>
      <c r="F213" s="63"/>
      <c r="G213" s="63"/>
      <c r="H213" s="63"/>
      <c r="I213" s="63"/>
      <c r="J213" s="63"/>
      <c r="K213" s="63"/>
      <c r="L213" s="64"/>
      <c r="O213" s="54"/>
      <c r="P213" s="54"/>
      <c r="Q213" s="54"/>
    </row>
    <row r="214" spans="1:17" s="25" customFormat="1" x14ac:dyDescent="0.25">
      <c r="A214" s="62"/>
      <c r="B214" s="219" t="str">
        <f>IF(Intro!$G$25="English",O214,P214)</f>
        <v>Comment votre entreprise favorise-t-elle les ventes des marchandises sur le marché canadien? Vos méthodes ont-elles changées depuis le 1er janvier 2023?</v>
      </c>
      <c r="C214" s="220"/>
      <c r="D214" s="220"/>
      <c r="E214" s="220"/>
      <c r="F214" s="220"/>
      <c r="G214" s="220"/>
      <c r="H214" s="220"/>
      <c r="I214" s="220"/>
      <c r="J214" s="220"/>
      <c r="K214" s="220"/>
      <c r="L214" s="221"/>
      <c r="O214" s="54" t="str">
        <f>"How does your firm promote sales of the goods in the Canadian market? Have these methods changed since January 1, "&amp;Variables!B6&amp;"?"</f>
        <v>How does your firm promote sales of the goods in the Canadian market? Have these methods changed since January 1, 2023?</v>
      </c>
      <c r="P214" s="54"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c r="Q214" s="54"/>
    </row>
    <row r="215" spans="1:17" s="25" customFormat="1" x14ac:dyDescent="0.25">
      <c r="A215" s="62"/>
      <c r="B215" s="71"/>
      <c r="C215" s="63"/>
      <c r="D215" s="63"/>
      <c r="E215" s="63"/>
      <c r="F215" s="63"/>
      <c r="G215" s="63"/>
      <c r="H215" s="63"/>
      <c r="I215" s="63"/>
      <c r="J215" s="63"/>
      <c r="K215" s="63"/>
      <c r="L215" s="64"/>
      <c r="O215" s="54"/>
      <c r="P215" s="54"/>
      <c r="Q215" s="54"/>
    </row>
    <row r="216" spans="1:17" s="9" customFormat="1" x14ac:dyDescent="0.25">
      <c r="A216" s="8"/>
      <c r="B216" s="223"/>
      <c r="C216" s="224"/>
      <c r="D216" s="224"/>
      <c r="E216" s="224"/>
      <c r="F216" s="224"/>
      <c r="G216" s="224"/>
      <c r="H216" s="224"/>
      <c r="I216" s="224"/>
      <c r="J216" s="224"/>
      <c r="K216" s="224"/>
      <c r="L216" s="225"/>
      <c r="M216" s="25"/>
    </row>
    <row r="217" spans="1:17" s="9" customFormat="1" x14ac:dyDescent="0.25">
      <c r="A217" s="8"/>
      <c r="B217" s="223"/>
      <c r="C217" s="224"/>
      <c r="D217" s="224"/>
      <c r="E217" s="224"/>
      <c r="F217" s="224"/>
      <c r="G217" s="224"/>
      <c r="H217" s="224"/>
      <c r="I217" s="224"/>
      <c r="J217" s="224"/>
      <c r="K217" s="224"/>
      <c r="L217" s="225"/>
      <c r="M217" s="25"/>
    </row>
    <row r="218" spans="1:17" s="9" customFormat="1" x14ac:dyDescent="0.25">
      <c r="A218" s="8"/>
      <c r="B218" s="223"/>
      <c r="C218" s="224"/>
      <c r="D218" s="224"/>
      <c r="E218" s="224"/>
      <c r="F218" s="224"/>
      <c r="G218" s="224"/>
      <c r="H218" s="224"/>
      <c r="I218" s="224"/>
      <c r="J218" s="224"/>
      <c r="K218" s="224"/>
      <c r="L218" s="225"/>
      <c r="M218" s="25"/>
    </row>
    <row r="219" spans="1:17" s="9" customFormat="1" x14ac:dyDescent="0.25">
      <c r="A219" s="8"/>
      <c r="B219" s="223"/>
      <c r="C219" s="224"/>
      <c r="D219" s="224"/>
      <c r="E219" s="224"/>
      <c r="F219" s="224"/>
      <c r="G219" s="224"/>
      <c r="H219" s="224"/>
      <c r="I219" s="224"/>
      <c r="J219" s="224"/>
      <c r="K219" s="224"/>
      <c r="L219" s="225"/>
      <c r="M219" s="25"/>
    </row>
    <row r="220" spans="1:17" s="9" customFormat="1" x14ac:dyDescent="0.25">
      <c r="A220" s="8"/>
      <c r="B220" s="223"/>
      <c r="C220" s="224"/>
      <c r="D220" s="224"/>
      <c r="E220" s="224"/>
      <c r="F220" s="224"/>
      <c r="G220" s="224"/>
      <c r="H220" s="224"/>
      <c r="I220" s="224"/>
      <c r="J220" s="224"/>
      <c r="K220" s="224"/>
      <c r="L220" s="225"/>
      <c r="M220" s="25"/>
    </row>
    <row r="221" spans="1:17" s="9" customFormat="1" x14ac:dyDescent="0.25">
      <c r="A221" s="8"/>
      <c r="B221" s="223"/>
      <c r="C221" s="224"/>
      <c r="D221" s="224"/>
      <c r="E221" s="224"/>
      <c r="F221" s="224"/>
      <c r="G221" s="224"/>
      <c r="H221" s="224"/>
      <c r="I221" s="224"/>
      <c r="J221" s="224"/>
      <c r="K221" s="224"/>
      <c r="L221" s="225"/>
      <c r="M221" s="25"/>
    </row>
    <row r="222" spans="1:17" s="9" customFormat="1" x14ac:dyDescent="0.25">
      <c r="A222" s="8"/>
      <c r="B222" s="223"/>
      <c r="C222" s="224"/>
      <c r="D222" s="224"/>
      <c r="E222" s="224"/>
      <c r="F222" s="224"/>
      <c r="G222" s="224"/>
      <c r="H222" s="224"/>
      <c r="I222" s="224"/>
      <c r="J222" s="224"/>
      <c r="K222" s="224"/>
      <c r="L222" s="225"/>
      <c r="M222" s="25"/>
    </row>
    <row r="223" spans="1:17" s="9" customFormat="1" x14ac:dyDescent="0.25">
      <c r="A223" s="8"/>
      <c r="B223" s="223"/>
      <c r="C223" s="224"/>
      <c r="D223" s="224"/>
      <c r="E223" s="224"/>
      <c r="F223" s="224"/>
      <c r="G223" s="224"/>
      <c r="H223" s="224"/>
      <c r="I223" s="224"/>
      <c r="J223" s="224"/>
      <c r="K223" s="224"/>
      <c r="L223" s="225"/>
      <c r="M223" s="25"/>
    </row>
    <row r="224" spans="1:17" s="25" customFormat="1" x14ac:dyDescent="0.25">
      <c r="A224" s="62"/>
      <c r="B224" s="72"/>
      <c r="C224" s="73"/>
      <c r="D224" s="73"/>
      <c r="E224" s="73"/>
      <c r="F224" s="73"/>
      <c r="G224" s="73"/>
      <c r="H224" s="73"/>
      <c r="I224" s="73"/>
      <c r="J224" s="73"/>
      <c r="K224" s="73"/>
      <c r="L224" s="74"/>
      <c r="O224" s="54"/>
      <c r="P224" s="54"/>
      <c r="Q224" s="54"/>
    </row>
    <row r="226" spans="1:17" x14ac:dyDescent="0.25">
      <c r="B226" s="252" t="str">
        <f>IF(Intro!$G$25="English",O226,P226)</f>
        <v>MARCHÉS</v>
      </c>
      <c r="C226" s="253"/>
      <c r="D226" s="253"/>
      <c r="E226" s="253"/>
      <c r="F226" s="253"/>
      <c r="G226" s="253"/>
      <c r="H226" s="253"/>
      <c r="I226" s="253"/>
      <c r="J226" s="253"/>
      <c r="K226" s="253"/>
      <c r="L226" s="254"/>
      <c r="M226" s="25"/>
      <c r="O226" s="80" t="s">
        <v>224</v>
      </c>
      <c r="P226" s="80" t="s">
        <v>225</v>
      </c>
    </row>
    <row r="227" spans="1:17" x14ac:dyDescent="0.25">
      <c r="B227" s="240" t="s">
        <v>31</v>
      </c>
      <c r="C227" s="241"/>
      <c r="D227" s="241"/>
      <c r="E227" s="241"/>
      <c r="F227" s="241"/>
      <c r="G227" s="241"/>
      <c r="H227" s="241"/>
      <c r="I227" s="241"/>
      <c r="J227" s="241"/>
      <c r="K227" s="241"/>
      <c r="L227" s="242"/>
    </row>
    <row r="228" spans="1:17" x14ac:dyDescent="0.25">
      <c r="B228" s="15"/>
      <c r="C228" s="16"/>
      <c r="D228" s="16"/>
      <c r="E228" s="17"/>
      <c r="F228" s="17"/>
      <c r="G228" s="17"/>
      <c r="H228" s="17"/>
      <c r="I228" s="17"/>
      <c r="J228" s="17"/>
      <c r="K228" s="17"/>
      <c r="L228" s="18"/>
    </row>
    <row r="229" spans="1:17" x14ac:dyDescent="0.25">
      <c r="B229" s="213" t="str">
        <f>IF(Intro!$G$25="English",O229,P229)</f>
        <v>Décrivez les marchés des marchandises dans votre pays de production, au Canada et dans le monde depuis le 1er janvier 2023. Les facteurs à prendre en compte dans votre réponse comprennent, sans s'y limiter, la demande, les ventes, les prix, l'utilisation de la capacité et les volumes d'exportations des marchandises.</v>
      </c>
      <c r="C229" s="214"/>
      <c r="D229" s="214"/>
      <c r="E229" s="214"/>
      <c r="F229" s="214"/>
      <c r="G229" s="214"/>
      <c r="H229" s="214"/>
      <c r="I229" s="214"/>
      <c r="J229" s="214"/>
      <c r="K229" s="214"/>
      <c r="L229" s="215"/>
      <c r="O229" s="50" t="str">
        <f>"Describe the markets for the goods in your country of production, in Canada and globally since January 1, "&amp;Variables!B6&amp;". Factors to consider in your response include, but are not limited to, demand, sales, prices, capacity utilization and export volumes of the goods."</f>
        <v>Describe the markets for the goods in your country of production, in Canada and globally since January 1, 2023. Factors to consider in your response include, but are not limited to, demand, sales, prices, capacity utilization and export volumes of the goods.</v>
      </c>
      <c r="P229" s="54" t="str">
        <f>"Décrivez les marchés des marchandises dans votre pays de production, au Canada et dans le monde depuis le 1er janvier "&amp;Variables!B6&amp;". Les facteurs à prendre en compte dans votre réponse comprennent, sans s'y limiter, la demande, les ventes, les prix, l'utilisation de la capacité et les volumes d'exportations des marchandises."</f>
        <v>Décrivez les marchés des marchandises dans votre pays de production, au Canada et dans le monde depuis le 1er janvier 2023. Les facteurs à prendre en compte dans votre réponse comprennent, sans s'y limiter, la demande, les ventes, les prix, l'utilisation de la capacité et les volumes d'exportations des marchandises.</v>
      </c>
    </row>
    <row r="230" spans="1:17" x14ac:dyDescent="0.25">
      <c r="B230" s="213"/>
      <c r="C230" s="214"/>
      <c r="D230" s="214"/>
      <c r="E230" s="214"/>
      <c r="F230" s="214"/>
      <c r="G230" s="214"/>
      <c r="H230" s="214"/>
      <c r="I230" s="214"/>
      <c r="J230" s="214"/>
      <c r="K230" s="214"/>
      <c r="L230" s="215"/>
      <c r="O230" s="50"/>
    </row>
    <row r="231" spans="1:17" s="25" customFormat="1" x14ac:dyDescent="0.25">
      <c r="A231" s="62"/>
      <c r="B231" s="71"/>
      <c r="C231" s="63"/>
      <c r="D231" s="63"/>
      <c r="E231" s="63"/>
      <c r="F231" s="63"/>
      <c r="G231" s="63"/>
      <c r="H231" s="63"/>
      <c r="I231" s="63"/>
      <c r="J231" s="63"/>
      <c r="K231" s="63"/>
      <c r="L231" s="64"/>
      <c r="O231" s="54"/>
      <c r="P231" s="54"/>
      <c r="Q231" s="54"/>
    </row>
    <row r="232" spans="1:17" s="9" customFormat="1" x14ac:dyDescent="0.25">
      <c r="A232" s="8"/>
      <c r="B232" s="223"/>
      <c r="C232" s="224"/>
      <c r="D232" s="224"/>
      <c r="E232" s="224"/>
      <c r="F232" s="224"/>
      <c r="G232" s="224"/>
      <c r="H232" s="224"/>
      <c r="I232" s="224"/>
      <c r="J232" s="224"/>
      <c r="K232" s="224"/>
      <c r="L232" s="225"/>
      <c r="M232" s="25"/>
    </row>
    <row r="233" spans="1:17" s="9" customFormat="1" x14ac:dyDescent="0.25">
      <c r="A233" s="8"/>
      <c r="B233" s="223"/>
      <c r="C233" s="224"/>
      <c r="D233" s="224"/>
      <c r="E233" s="224"/>
      <c r="F233" s="224"/>
      <c r="G233" s="224"/>
      <c r="H233" s="224"/>
      <c r="I233" s="224"/>
      <c r="J233" s="224"/>
      <c r="K233" s="224"/>
      <c r="L233" s="225"/>
      <c r="M233" s="25"/>
    </row>
    <row r="234" spans="1:17" s="9" customFormat="1" x14ac:dyDescent="0.25">
      <c r="A234" s="8"/>
      <c r="B234" s="223"/>
      <c r="C234" s="224"/>
      <c r="D234" s="224"/>
      <c r="E234" s="224"/>
      <c r="F234" s="224"/>
      <c r="G234" s="224"/>
      <c r="H234" s="224"/>
      <c r="I234" s="224"/>
      <c r="J234" s="224"/>
      <c r="K234" s="224"/>
      <c r="L234" s="225"/>
      <c r="M234" s="25"/>
    </row>
    <row r="235" spans="1:17" s="9" customFormat="1" x14ac:dyDescent="0.25">
      <c r="A235" s="8"/>
      <c r="B235" s="223"/>
      <c r="C235" s="224"/>
      <c r="D235" s="224"/>
      <c r="E235" s="224"/>
      <c r="F235" s="224"/>
      <c r="G235" s="224"/>
      <c r="H235" s="224"/>
      <c r="I235" s="224"/>
      <c r="J235" s="224"/>
      <c r="K235" s="224"/>
      <c r="L235" s="225"/>
      <c r="M235" s="25"/>
    </row>
    <row r="236" spans="1:17" s="9" customFormat="1" x14ac:dyDescent="0.25">
      <c r="A236" s="8"/>
      <c r="B236" s="223"/>
      <c r="C236" s="224"/>
      <c r="D236" s="224"/>
      <c r="E236" s="224"/>
      <c r="F236" s="224"/>
      <c r="G236" s="224"/>
      <c r="H236" s="224"/>
      <c r="I236" s="224"/>
      <c r="J236" s="224"/>
      <c r="K236" s="224"/>
      <c r="L236" s="225"/>
      <c r="M236" s="25"/>
    </row>
    <row r="237" spans="1:17" s="9" customFormat="1" x14ac:dyDescent="0.25">
      <c r="A237" s="8"/>
      <c r="B237" s="223"/>
      <c r="C237" s="224"/>
      <c r="D237" s="224"/>
      <c r="E237" s="224"/>
      <c r="F237" s="224"/>
      <c r="G237" s="224"/>
      <c r="H237" s="224"/>
      <c r="I237" s="224"/>
      <c r="J237" s="224"/>
      <c r="K237" s="224"/>
      <c r="L237" s="225"/>
      <c r="M237" s="25"/>
    </row>
    <row r="238" spans="1:17" s="9" customFormat="1" x14ac:dyDescent="0.25">
      <c r="A238" s="8"/>
      <c r="B238" s="223"/>
      <c r="C238" s="224"/>
      <c r="D238" s="224"/>
      <c r="E238" s="224"/>
      <c r="F238" s="224"/>
      <c r="G238" s="224"/>
      <c r="H238" s="224"/>
      <c r="I238" s="224"/>
      <c r="J238" s="224"/>
      <c r="K238" s="224"/>
      <c r="L238" s="225"/>
      <c r="M238" s="25"/>
    </row>
    <row r="239" spans="1:17" s="9" customFormat="1" x14ac:dyDescent="0.25">
      <c r="A239" s="8"/>
      <c r="B239" s="223"/>
      <c r="C239" s="224"/>
      <c r="D239" s="224"/>
      <c r="E239" s="224"/>
      <c r="F239" s="224"/>
      <c r="G239" s="224"/>
      <c r="H239" s="224"/>
      <c r="I239" s="224"/>
      <c r="J239" s="224"/>
      <c r="K239" s="224"/>
      <c r="L239" s="225"/>
      <c r="M239" s="25"/>
    </row>
    <row r="240" spans="1:17" s="25" customFormat="1" x14ac:dyDescent="0.25">
      <c r="A240" s="62"/>
      <c r="B240" s="72"/>
      <c r="C240" s="73"/>
      <c r="D240" s="73"/>
      <c r="E240" s="73"/>
      <c r="F240" s="73"/>
      <c r="G240" s="73"/>
      <c r="H240" s="73"/>
      <c r="I240" s="73"/>
      <c r="J240" s="73"/>
      <c r="K240" s="73"/>
      <c r="L240" s="74"/>
      <c r="O240" s="54"/>
      <c r="P240" s="54"/>
      <c r="Q240" s="54"/>
    </row>
    <row r="241" spans="1:17" x14ac:dyDescent="0.25">
      <c r="B241" s="226" t="s">
        <v>32</v>
      </c>
      <c r="C241" s="227"/>
      <c r="D241" s="227"/>
      <c r="E241" s="227"/>
      <c r="F241" s="227"/>
      <c r="G241" s="227"/>
      <c r="H241" s="227"/>
      <c r="I241" s="227"/>
      <c r="J241" s="227"/>
      <c r="K241" s="227"/>
      <c r="L241" s="228"/>
    </row>
    <row r="242" spans="1:17" x14ac:dyDescent="0.25">
      <c r="B242" s="15"/>
      <c r="C242" s="16"/>
      <c r="D242" s="16"/>
      <c r="E242" s="17"/>
      <c r="F242" s="17"/>
      <c r="G242" s="17"/>
      <c r="H242" s="17"/>
      <c r="I242" s="17"/>
      <c r="J242" s="17"/>
      <c r="K242" s="17"/>
      <c r="L242" s="18"/>
    </row>
    <row r="243" spans="1:17" x14ac:dyDescent="0.25">
      <c r="B243" s="213" t="str">
        <f>IF(Intro!$G$25="English",O243,P243)</f>
        <v>Expliquez les changements que vous prévoyez voir sur votre marché intérieur, sur le marché canadien et sur d’autres marchés mondiaux pour les marchandises au cours des deux prochaines années en ce qui concerne la demande, les prix, l’utilisation des capacités, les volumes d’importations ou tout autre facteur. Expliquez les effets possibles sur ces perspectives si les conclusions ou l'ordonnance étai(en)t maintenue(s) ou annulée(s). Fournissez des documents, ou les noms de documents, tels que des études ou des articles dans des revues spécialisées, qui appuient la déclaration de votre entreprise.</v>
      </c>
      <c r="C243" s="214"/>
      <c r="D243" s="214"/>
      <c r="E243" s="214"/>
      <c r="F243" s="214"/>
      <c r="G243" s="214"/>
      <c r="H243" s="214"/>
      <c r="I243" s="214"/>
      <c r="J243" s="214"/>
      <c r="K243" s="214"/>
      <c r="L243" s="215"/>
      <c r="O243" s="50" t="s">
        <v>190</v>
      </c>
      <c r="P243" s="54" t="s">
        <v>267</v>
      </c>
    </row>
    <row r="244" spans="1:17" x14ac:dyDescent="0.25">
      <c r="B244" s="213"/>
      <c r="C244" s="214"/>
      <c r="D244" s="214"/>
      <c r="E244" s="214"/>
      <c r="F244" s="214"/>
      <c r="G244" s="214"/>
      <c r="H244" s="214"/>
      <c r="I244" s="214"/>
      <c r="J244" s="214"/>
      <c r="K244" s="214"/>
      <c r="L244" s="215"/>
      <c r="O244" s="50"/>
    </row>
    <row r="245" spans="1:17" ht="34.5" customHeight="1" x14ac:dyDescent="0.25">
      <c r="B245" s="213"/>
      <c r="C245" s="214"/>
      <c r="D245" s="214"/>
      <c r="E245" s="214"/>
      <c r="F245" s="214"/>
      <c r="G245" s="214"/>
      <c r="H245" s="214"/>
      <c r="I245" s="214"/>
      <c r="J245" s="214"/>
      <c r="K245" s="214"/>
      <c r="L245" s="215"/>
      <c r="O245" s="50"/>
    </row>
    <row r="246" spans="1:17" s="25" customFormat="1" x14ac:dyDescent="0.25">
      <c r="A246" s="62"/>
      <c r="B246" s="71"/>
      <c r="C246" s="63"/>
      <c r="D246" s="63"/>
      <c r="E246" s="63"/>
      <c r="F246" s="63"/>
      <c r="G246" s="63"/>
      <c r="H246" s="63"/>
      <c r="I246" s="63"/>
      <c r="J246" s="63"/>
      <c r="K246" s="63"/>
      <c r="L246" s="64"/>
      <c r="O246" s="54"/>
      <c r="P246" s="54"/>
      <c r="Q246" s="54"/>
    </row>
    <row r="247" spans="1:17" s="9" customFormat="1" x14ac:dyDescent="0.25">
      <c r="A247" s="8"/>
      <c r="B247" s="223"/>
      <c r="C247" s="224"/>
      <c r="D247" s="224"/>
      <c r="E247" s="224"/>
      <c r="F247" s="224"/>
      <c r="G247" s="224"/>
      <c r="H247" s="224"/>
      <c r="I247" s="224"/>
      <c r="J247" s="224"/>
      <c r="K247" s="224"/>
      <c r="L247" s="225"/>
      <c r="M247" s="25"/>
    </row>
    <row r="248" spans="1:17" s="9" customFormat="1" x14ac:dyDescent="0.25">
      <c r="A248" s="8"/>
      <c r="B248" s="223"/>
      <c r="C248" s="224"/>
      <c r="D248" s="224"/>
      <c r="E248" s="224"/>
      <c r="F248" s="224"/>
      <c r="G248" s="224"/>
      <c r="H248" s="224"/>
      <c r="I248" s="224"/>
      <c r="J248" s="224"/>
      <c r="K248" s="224"/>
      <c r="L248" s="225"/>
      <c r="M248" s="25"/>
    </row>
    <row r="249" spans="1:17" s="9" customFormat="1" x14ac:dyDescent="0.25">
      <c r="A249" s="8"/>
      <c r="B249" s="223"/>
      <c r="C249" s="224"/>
      <c r="D249" s="224"/>
      <c r="E249" s="224"/>
      <c r="F249" s="224"/>
      <c r="G249" s="224"/>
      <c r="H249" s="224"/>
      <c r="I249" s="224"/>
      <c r="J249" s="224"/>
      <c r="K249" s="224"/>
      <c r="L249" s="225"/>
      <c r="M249" s="25"/>
    </row>
    <row r="250" spans="1:17" s="9" customFormat="1" x14ac:dyDescent="0.25">
      <c r="A250" s="8"/>
      <c r="B250" s="223"/>
      <c r="C250" s="224"/>
      <c r="D250" s="224"/>
      <c r="E250" s="224"/>
      <c r="F250" s="224"/>
      <c r="G250" s="224"/>
      <c r="H250" s="224"/>
      <c r="I250" s="224"/>
      <c r="J250" s="224"/>
      <c r="K250" s="224"/>
      <c r="L250" s="225"/>
      <c r="M250" s="25"/>
    </row>
    <row r="251" spans="1:17" s="9" customFormat="1" x14ac:dyDescent="0.25">
      <c r="A251" s="8"/>
      <c r="B251" s="223"/>
      <c r="C251" s="224"/>
      <c r="D251" s="224"/>
      <c r="E251" s="224"/>
      <c r="F251" s="224"/>
      <c r="G251" s="224"/>
      <c r="H251" s="224"/>
      <c r="I251" s="224"/>
      <c r="J251" s="224"/>
      <c r="K251" s="224"/>
      <c r="L251" s="225"/>
      <c r="M251" s="25"/>
    </row>
    <row r="252" spans="1:17" s="9" customFormat="1" x14ac:dyDescent="0.25">
      <c r="A252" s="8"/>
      <c r="B252" s="223"/>
      <c r="C252" s="224"/>
      <c r="D252" s="224"/>
      <c r="E252" s="224"/>
      <c r="F252" s="224"/>
      <c r="G252" s="224"/>
      <c r="H252" s="224"/>
      <c r="I252" s="224"/>
      <c r="J252" s="224"/>
      <c r="K252" s="224"/>
      <c r="L252" s="225"/>
      <c r="M252" s="25"/>
    </row>
    <row r="253" spans="1:17" s="9" customFormat="1" x14ac:dyDescent="0.25">
      <c r="A253" s="8"/>
      <c r="B253" s="223"/>
      <c r="C253" s="224"/>
      <c r="D253" s="224"/>
      <c r="E253" s="224"/>
      <c r="F253" s="224"/>
      <c r="G253" s="224"/>
      <c r="H253" s="224"/>
      <c r="I253" s="224"/>
      <c r="J253" s="224"/>
      <c r="K253" s="224"/>
      <c r="L253" s="225"/>
      <c r="M253" s="25"/>
    </row>
    <row r="254" spans="1:17" s="9" customFormat="1" x14ac:dyDescent="0.25">
      <c r="A254" s="8"/>
      <c r="B254" s="223"/>
      <c r="C254" s="224"/>
      <c r="D254" s="224"/>
      <c r="E254" s="224"/>
      <c r="F254" s="224"/>
      <c r="G254" s="224"/>
      <c r="H254" s="224"/>
      <c r="I254" s="224"/>
      <c r="J254" s="224"/>
      <c r="K254" s="224"/>
      <c r="L254" s="225"/>
      <c r="M254" s="25"/>
    </row>
    <row r="255" spans="1:17" s="25" customFormat="1" x14ac:dyDescent="0.25">
      <c r="A255" s="62"/>
      <c r="B255" s="72"/>
      <c r="C255" s="73"/>
      <c r="D255" s="73"/>
      <c r="E255" s="73"/>
      <c r="F255" s="73"/>
      <c r="G255" s="73"/>
      <c r="H255" s="73"/>
      <c r="I255" s="73"/>
      <c r="J255" s="73"/>
      <c r="K255" s="73"/>
      <c r="L255" s="74"/>
      <c r="O255" s="54"/>
      <c r="P255" s="54"/>
      <c r="Q255" s="54"/>
    </row>
  </sheetData>
  <sheetProtection algorithmName="SHA-512" hashValue="nDNXGgzLxzgUHjdWAdlYhNSEGIU4it8nLZ26982JruJg4h9LH/pGIfJQzjcwtceXKJJ5jwYDvoHvvoo1mHEs2g==" saltValue="7qaSX2uVauHx2aEBU0ftGQ==" spinCount="100000" sheet="1" objects="1" scenarios="1" selectLockedCells="1"/>
  <mergeCells count="160">
    <mergeCell ref="C47:D48"/>
    <mergeCell ref="E47:F48"/>
    <mergeCell ref="G47:I48"/>
    <mergeCell ref="J47:L48"/>
    <mergeCell ref="J55:L56"/>
    <mergeCell ref="B57:B58"/>
    <mergeCell ref="C57:D58"/>
    <mergeCell ref="E57:F58"/>
    <mergeCell ref="G57:I58"/>
    <mergeCell ref="J57:L58"/>
    <mergeCell ref="B9:L9"/>
    <mergeCell ref="B10:L10"/>
    <mergeCell ref="B4:L4"/>
    <mergeCell ref="B5:L5"/>
    <mergeCell ref="B7:L7"/>
    <mergeCell ref="B6:L6"/>
    <mergeCell ref="B26:L26"/>
    <mergeCell ref="B40:L40"/>
    <mergeCell ref="B15:L15"/>
    <mergeCell ref="B12:L12"/>
    <mergeCell ref="B13:L13"/>
    <mergeCell ref="B8:L8"/>
    <mergeCell ref="B199:L199"/>
    <mergeCell ref="B212:L212"/>
    <mergeCell ref="B226:L226"/>
    <mergeCell ref="B227:L227"/>
    <mergeCell ref="B197:L197"/>
    <mergeCell ref="B211:L211"/>
    <mergeCell ref="B243:L245"/>
    <mergeCell ref="B201:L208"/>
    <mergeCell ref="B216:L223"/>
    <mergeCell ref="B232:L239"/>
    <mergeCell ref="B214:L214"/>
    <mergeCell ref="B229:L230"/>
    <mergeCell ref="B241:L241"/>
    <mergeCell ref="B247:L254"/>
    <mergeCell ref="B17:L24"/>
    <mergeCell ref="B31:L38"/>
    <mergeCell ref="B49:B50"/>
    <mergeCell ref="C49:D50"/>
    <mergeCell ref="E49:F50"/>
    <mergeCell ref="G49:I50"/>
    <mergeCell ref="J49:L50"/>
    <mergeCell ref="B51:B52"/>
    <mergeCell ref="C51:D52"/>
    <mergeCell ref="E51:F52"/>
    <mergeCell ref="G51:I52"/>
    <mergeCell ref="J51:L52"/>
    <mergeCell ref="B42:L45"/>
    <mergeCell ref="B28:L29"/>
    <mergeCell ref="B53:B54"/>
    <mergeCell ref="C53:D54"/>
    <mergeCell ref="E53:F54"/>
    <mergeCell ref="G53:I54"/>
    <mergeCell ref="J53:L54"/>
    <mergeCell ref="B55:B56"/>
    <mergeCell ref="C55:D56"/>
    <mergeCell ref="E55:F56"/>
    <mergeCell ref="G55:I56"/>
    <mergeCell ref="B59:B60"/>
    <mergeCell ref="C59:D60"/>
    <mergeCell ref="E59:F60"/>
    <mergeCell ref="G59:I60"/>
    <mergeCell ref="J59:L60"/>
    <mergeCell ref="B61:B62"/>
    <mergeCell ref="C61:D62"/>
    <mergeCell ref="E61:F62"/>
    <mergeCell ref="G61:I62"/>
    <mergeCell ref="J61:L62"/>
    <mergeCell ref="B63:B64"/>
    <mergeCell ref="C63:D64"/>
    <mergeCell ref="E63:F64"/>
    <mergeCell ref="G63:I64"/>
    <mergeCell ref="J63:L64"/>
    <mergeCell ref="B65:B66"/>
    <mergeCell ref="C65:D66"/>
    <mergeCell ref="E65:F66"/>
    <mergeCell ref="G65:I66"/>
    <mergeCell ref="J65:L66"/>
    <mergeCell ref="B67:B68"/>
    <mergeCell ref="C67:D68"/>
    <mergeCell ref="E67:F68"/>
    <mergeCell ref="G67:I68"/>
    <mergeCell ref="J67:L68"/>
    <mergeCell ref="G76:H81"/>
    <mergeCell ref="I76:J81"/>
    <mergeCell ref="K76:L81"/>
    <mergeCell ref="B82:B91"/>
    <mergeCell ref="C82:D91"/>
    <mergeCell ref="E82:F91"/>
    <mergeCell ref="G82:H91"/>
    <mergeCell ref="I82:J91"/>
    <mergeCell ref="K82:L91"/>
    <mergeCell ref="C76:D81"/>
    <mergeCell ref="E76:F81"/>
    <mergeCell ref="B74:L74"/>
    <mergeCell ref="B71:L71"/>
    <mergeCell ref="B72:L72"/>
    <mergeCell ref="B92:B101"/>
    <mergeCell ref="C92:D101"/>
    <mergeCell ref="E92:F101"/>
    <mergeCell ref="G92:H101"/>
    <mergeCell ref="I92:J101"/>
    <mergeCell ref="K92:L101"/>
    <mergeCell ref="B102:B111"/>
    <mergeCell ref="C102:D111"/>
    <mergeCell ref="E102:F111"/>
    <mergeCell ref="G102:H111"/>
    <mergeCell ref="I102:J111"/>
    <mergeCell ref="K102:L111"/>
    <mergeCell ref="K142:L151"/>
    <mergeCell ref="B112:B121"/>
    <mergeCell ref="C112:D121"/>
    <mergeCell ref="E112:F121"/>
    <mergeCell ref="G112:H121"/>
    <mergeCell ref="I112:J121"/>
    <mergeCell ref="K112:L121"/>
    <mergeCell ref="B122:B131"/>
    <mergeCell ref="C122:D131"/>
    <mergeCell ref="E122:F131"/>
    <mergeCell ref="G122:H131"/>
    <mergeCell ref="I122:J131"/>
    <mergeCell ref="K122:L131"/>
    <mergeCell ref="B185:L186"/>
    <mergeCell ref="B152:B161"/>
    <mergeCell ref="C152:D161"/>
    <mergeCell ref="E152:F161"/>
    <mergeCell ref="G152:H161"/>
    <mergeCell ref="I152:J161"/>
    <mergeCell ref="K152:L161"/>
    <mergeCell ref="B162:B171"/>
    <mergeCell ref="C162:D171"/>
    <mergeCell ref="E162:F171"/>
    <mergeCell ref="G162:H171"/>
    <mergeCell ref="I162:J171"/>
    <mergeCell ref="K162:L171"/>
    <mergeCell ref="O4:P7"/>
    <mergeCell ref="B188:L195"/>
    <mergeCell ref="O185:O186"/>
    <mergeCell ref="P185:P186"/>
    <mergeCell ref="O28:O29"/>
    <mergeCell ref="P28:P29"/>
    <mergeCell ref="B172:B181"/>
    <mergeCell ref="C172:D181"/>
    <mergeCell ref="E172:F181"/>
    <mergeCell ref="G172:H181"/>
    <mergeCell ref="I172:J181"/>
    <mergeCell ref="K172:L181"/>
    <mergeCell ref="B132:B141"/>
    <mergeCell ref="C132:D141"/>
    <mergeCell ref="E132:F141"/>
    <mergeCell ref="G132:H141"/>
    <mergeCell ref="I132:J141"/>
    <mergeCell ref="K132:L141"/>
    <mergeCell ref="B142:B151"/>
    <mergeCell ref="C142:D151"/>
    <mergeCell ref="E142:F151"/>
    <mergeCell ref="G142:H151"/>
    <mergeCell ref="I142:J151"/>
    <mergeCell ref="B183:L183"/>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01:L201 B216:L216 B232:L232 B17:L20 B188:L188 B190:L192 B203:L205 B218:L220 B247:L250 B31:L31 B234:L236 B33:L35" xr:uid="{5A90EE5E-CE92-437E-935D-D903CD4181A5}">
      <formula1>1000</formula1>
    </dataValidation>
  </dataValidations>
  <printOptions horizontalCentered="1"/>
  <pageMargins left="0.25" right="0.25" top="0.75" bottom="0.75" header="0.3" footer="0.3"/>
  <pageSetup scale="63" fitToHeight="0" orientation="portrait" r:id="rId1"/>
  <headerFooter>
    <oddFooter>&amp;L&amp;A</oddFooter>
  </headerFooter>
  <rowBreaks count="5" manualBreakCount="5">
    <brk id="39" min="1" max="11" man="1"/>
    <brk id="91" min="1" max="11" man="1"/>
    <brk id="141" min="1" max="11" man="1"/>
    <brk id="196" min="1" max="11" man="1"/>
    <brk id="240" min="1"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87209-BBFE-4DB7-BA00-151BE9DDBB9D}">
  <sheetPr codeName="Sheet6">
    <tabColor rgb="FF00B0F0"/>
    <pageSetUpPr fitToPage="1"/>
  </sheetPr>
  <dimension ref="A1:P62"/>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11.85546875" style="54" customWidth="1"/>
    <col min="18" max="16384" width="9.42578125" style="54"/>
  </cols>
  <sheetData>
    <row r="1" spans="1:16" ht="14.25" customHeight="1" x14ac:dyDescent="0.25">
      <c r="O1" s="54" t="s">
        <v>275</v>
      </c>
      <c r="P1" s="54" t="s">
        <v>275</v>
      </c>
    </row>
    <row r="2" spans="1:16" x14ac:dyDescent="0.25">
      <c r="B2" s="10" t="s">
        <v>0</v>
      </c>
      <c r="C2" s="10"/>
      <c r="D2" s="10"/>
      <c r="O2" s="9" t="s">
        <v>60</v>
      </c>
      <c r="P2" s="9" t="s">
        <v>72</v>
      </c>
    </row>
    <row r="3" spans="1:16" x14ac:dyDescent="0.25">
      <c r="B3" s="2"/>
      <c r="C3" s="2"/>
      <c r="D3" s="2"/>
      <c r="O3" s="5"/>
      <c r="P3" s="5"/>
    </row>
    <row r="4" spans="1:16" s="5" customFormat="1" x14ac:dyDescent="0.25">
      <c r="A4" s="11"/>
      <c r="B4" s="389" t="str">
        <f>Info!B4</f>
        <v>QUESTIONNAIRE À L'INTENTION DES PRODUCTEURS ÉTRANGERS</v>
      </c>
      <c r="C4" s="390"/>
      <c r="D4" s="390"/>
      <c r="E4" s="390"/>
      <c r="F4" s="390"/>
      <c r="G4" s="390"/>
      <c r="H4" s="390"/>
      <c r="I4" s="390"/>
      <c r="J4" s="390"/>
      <c r="K4" s="390"/>
      <c r="L4" s="391"/>
      <c r="M4" s="7"/>
      <c r="N4" s="7"/>
      <c r="O4" s="6"/>
      <c r="P4" s="6"/>
    </row>
    <row r="5" spans="1:16" s="5" customFormat="1" x14ac:dyDescent="0.25">
      <c r="A5" s="11"/>
      <c r="B5" s="392" t="str">
        <f>Info!B5</f>
        <v>RR-2026-002 &amp; RR-2026-003</v>
      </c>
      <c r="C5" s="393"/>
      <c r="D5" s="393"/>
      <c r="E5" s="393"/>
      <c r="F5" s="393"/>
      <c r="G5" s="393"/>
      <c r="H5" s="393"/>
      <c r="I5" s="393"/>
      <c r="J5" s="393"/>
      <c r="K5" s="393"/>
      <c r="L5" s="394"/>
      <c r="M5" s="7"/>
      <c r="N5" s="7"/>
      <c r="O5" s="6"/>
      <c r="P5" s="6"/>
    </row>
    <row r="6" spans="1:16" s="6" customFormat="1" ht="14.1" customHeight="1" x14ac:dyDescent="0.25">
      <c r="A6" s="11"/>
      <c r="B6" s="395" t="str">
        <f>Info!B6</f>
        <v>BARRES D'ARMATURE POUR BÉTON</v>
      </c>
      <c r="C6" s="396"/>
      <c r="D6" s="396"/>
      <c r="E6" s="396"/>
      <c r="F6" s="396"/>
      <c r="G6" s="396"/>
      <c r="H6" s="396"/>
      <c r="I6" s="396"/>
      <c r="J6" s="396"/>
      <c r="K6" s="396"/>
      <c r="L6" s="397"/>
      <c r="O6" s="12"/>
      <c r="P6" s="12"/>
    </row>
    <row r="7" spans="1:16" s="6" customFormat="1" x14ac:dyDescent="0.25">
      <c r="A7" s="11"/>
      <c r="B7" s="13"/>
      <c r="C7" s="13"/>
      <c r="D7" s="13"/>
      <c r="E7" s="14"/>
      <c r="F7" s="14"/>
      <c r="G7" s="14"/>
      <c r="H7" s="14"/>
      <c r="I7" s="14"/>
      <c r="J7" s="14"/>
      <c r="K7" s="14"/>
      <c r="L7" s="14"/>
      <c r="O7" s="12"/>
      <c r="P7" s="12"/>
    </row>
    <row r="8" spans="1:16" x14ac:dyDescent="0.25">
      <c r="B8" s="252" t="str">
        <f>UPPER(IF(Intro!$G$25="English",O8,P8))</f>
        <v>COMMENTAIRES PUBLICS</v>
      </c>
      <c r="C8" s="253"/>
      <c r="D8" s="253"/>
      <c r="E8" s="253"/>
      <c r="F8" s="253"/>
      <c r="G8" s="253"/>
      <c r="H8" s="253"/>
      <c r="I8" s="253"/>
      <c r="J8" s="253"/>
      <c r="K8" s="253"/>
      <c r="L8" s="254"/>
      <c r="O8" s="54" t="s">
        <v>50</v>
      </c>
      <c r="P8" s="54" t="s">
        <v>51</v>
      </c>
    </row>
    <row r="9" spans="1:16" x14ac:dyDescent="0.25">
      <c r="B9" s="15"/>
      <c r="C9" s="16"/>
      <c r="D9" s="16"/>
      <c r="E9" s="17"/>
      <c r="F9" s="17"/>
      <c r="G9" s="17"/>
      <c r="H9" s="17"/>
      <c r="I9" s="17"/>
      <c r="J9" s="17"/>
      <c r="K9" s="17"/>
      <c r="L9" s="18"/>
    </row>
    <row r="10" spans="1:16" x14ac:dyDescent="0.25">
      <c r="B10" s="216" t="str">
        <f>IF(Intro!$G$25="English",O10,P10)</f>
        <v>Si votre entreprise désire ajouter des commentaires concernant vos réponses, vous les inscrivez ici. Indiquez à quelle question se rapportent vos commentaires.</v>
      </c>
      <c r="C10" s="217"/>
      <c r="D10" s="217"/>
      <c r="E10" s="217"/>
      <c r="F10" s="217"/>
      <c r="G10" s="217"/>
      <c r="H10" s="217"/>
      <c r="I10" s="217"/>
      <c r="J10" s="217"/>
      <c r="K10" s="217"/>
      <c r="L10" s="218"/>
      <c r="O10" s="50" t="s">
        <v>52</v>
      </c>
      <c r="P10" s="54" t="s">
        <v>148</v>
      </c>
    </row>
    <row r="11" spans="1:16" x14ac:dyDescent="0.25">
      <c r="B11" s="47"/>
      <c r="C11" s="16"/>
      <c r="D11" s="16"/>
      <c r="E11" s="17"/>
      <c r="F11" s="17"/>
      <c r="G11" s="17"/>
      <c r="H11" s="17"/>
      <c r="I11" s="17"/>
      <c r="J11" s="17"/>
      <c r="K11" s="17"/>
      <c r="L11" s="18"/>
      <c r="O11" s="50" t="s">
        <v>270</v>
      </c>
      <c r="P11" s="50" t="s">
        <v>271</v>
      </c>
    </row>
    <row r="12" spans="1:16" ht="28.5" x14ac:dyDescent="0.25">
      <c r="A12" s="8" t="s">
        <v>160</v>
      </c>
      <c r="B12" s="47"/>
      <c r="C12" s="105" t="str">
        <f>IF(Intro!$G$25="English",O11,P11)</f>
        <v>Onglet et question</v>
      </c>
      <c r="D12" s="427" t="str">
        <f>IF(Intro!$G$25="English",O12,P12)</f>
        <v>Commentaires</v>
      </c>
      <c r="E12" s="428"/>
      <c r="F12" s="428"/>
      <c r="G12" s="428"/>
      <c r="H12" s="428"/>
      <c r="I12" s="428"/>
      <c r="J12" s="428"/>
      <c r="K12" s="428"/>
      <c r="L12" s="429"/>
      <c r="O12" s="50" t="s">
        <v>86</v>
      </c>
      <c r="P12" s="54" t="s">
        <v>87</v>
      </c>
    </row>
    <row r="13" spans="1:16" x14ac:dyDescent="0.25">
      <c r="B13" s="424" t="str">
        <f>IF(Intro!$G$25="English",O13,P13)</f>
        <v>Commentaire 1</v>
      </c>
      <c r="C13" s="423"/>
      <c r="D13" s="430"/>
      <c r="E13" s="431"/>
      <c r="F13" s="431"/>
      <c r="G13" s="431"/>
      <c r="H13" s="431"/>
      <c r="I13" s="431"/>
      <c r="J13" s="431"/>
      <c r="K13" s="431"/>
      <c r="L13" s="432"/>
      <c r="O13" s="50" t="s">
        <v>88</v>
      </c>
      <c r="P13" s="54" t="s">
        <v>89</v>
      </c>
    </row>
    <row r="14" spans="1:16" x14ac:dyDescent="0.25">
      <c r="B14" s="425"/>
      <c r="C14" s="423"/>
      <c r="D14" s="433"/>
      <c r="E14" s="434"/>
      <c r="F14" s="434"/>
      <c r="G14" s="434"/>
      <c r="H14" s="434"/>
      <c r="I14" s="434"/>
      <c r="J14" s="434"/>
      <c r="K14" s="434"/>
      <c r="L14" s="435"/>
      <c r="O14" s="50"/>
    </row>
    <row r="15" spans="1:16" x14ac:dyDescent="0.25">
      <c r="B15" s="425"/>
      <c r="C15" s="423"/>
      <c r="D15" s="433"/>
      <c r="E15" s="434"/>
      <c r="F15" s="434"/>
      <c r="G15" s="434"/>
      <c r="H15" s="434"/>
      <c r="I15" s="434"/>
      <c r="J15" s="434"/>
      <c r="K15" s="434"/>
      <c r="L15" s="435"/>
      <c r="O15" s="50"/>
    </row>
    <row r="16" spans="1:16" x14ac:dyDescent="0.25">
      <c r="B16" s="425"/>
      <c r="C16" s="423"/>
      <c r="D16" s="433"/>
      <c r="E16" s="434"/>
      <c r="F16" s="434"/>
      <c r="G16" s="434"/>
      <c r="H16" s="434"/>
      <c r="I16" s="434"/>
      <c r="J16" s="434"/>
      <c r="K16" s="434"/>
      <c r="L16" s="435"/>
      <c r="O16" s="50"/>
    </row>
    <row r="17" spans="1:16" x14ac:dyDescent="0.25">
      <c r="B17" s="425"/>
      <c r="C17" s="423"/>
      <c r="D17" s="433"/>
      <c r="E17" s="434"/>
      <c r="F17" s="434"/>
      <c r="G17" s="434"/>
      <c r="H17" s="434"/>
      <c r="I17" s="434"/>
      <c r="J17" s="434"/>
      <c r="K17" s="434"/>
      <c r="L17" s="435"/>
      <c r="O17" s="50"/>
    </row>
    <row r="18" spans="1:16" x14ac:dyDescent="0.25">
      <c r="B18" s="425"/>
      <c r="C18" s="423"/>
      <c r="D18" s="433"/>
      <c r="E18" s="434"/>
      <c r="F18" s="434"/>
      <c r="G18" s="434"/>
      <c r="H18" s="434"/>
      <c r="I18" s="434"/>
      <c r="J18" s="434"/>
      <c r="K18" s="434"/>
      <c r="L18" s="435"/>
      <c r="O18" s="50"/>
    </row>
    <row r="19" spans="1:16" x14ac:dyDescent="0.25">
      <c r="B19" s="425"/>
      <c r="C19" s="423"/>
      <c r="D19" s="433"/>
      <c r="E19" s="434"/>
      <c r="F19" s="434"/>
      <c r="G19" s="434"/>
      <c r="H19" s="434"/>
      <c r="I19" s="434"/>
      <c r="J19" s="434"/>
      <c r="K19" s="434"/>
      <c r="L19" s="435"/>
      <c r="O19" s="50"/>
    </row>
    <row r="20" spans="1:16" x14ac:dyDescent="0.25">
      <c r="B20" s="425"/>
      <c r="C20" s="423"/>
      <c r="D20" s="433"/>
      <c r="E20" s="434"/>
      <c r="F20" s="434"/>
      <c r="G20" s="434"/>
      <c r="H20" s="434"/>
      <c r="I20" s="434"/>
      <c r="J20" s="434"/>
      <c r="K20" s="434"/>
      <c r="L20" s="435"/>
      <c r="O20" s="50"/>
    </row>
    <row r="21" spans="1:16" x14ac:dyDescent="0.25">
      <c r="B21" s="425"/>
      <c r="C21" s="423"/>
      <c r="D21" s="433"/>
      <c r="E21" s="434"/>
      <c r="F21" s="434"/>
      <c r="G21" s="434"/>
      <c r="H21" s="434"/>
      <c r="I21" s="434"/>
      <c r="J21" s="434"/>
      <c r="K21" s="434"/>
      <c r="L21" s="435"/>
      <c r="O21" s="50"/>
    </row>
    <row r="22" spans="1:16" x14ac:dyDescent="0.25">
      <c r="B22" s="426"/>
      <c r="C22" s="423"/>
      <c r="D22" s="436"/>
      <c r="E22" s="437"/>
      <c r="F22" s="437"/>
      <c r="G22" s="437"/>
      <c r="H22" s="437"/>
      <c r="I22" s="437"/>
      <c r="J22" s="437"/>
      <c r="K22" s="437"/>
      <c r="L22" s="438"/>
      <c r="O22" s="50"/>
    </row>
    <row r="23" spans="1:16" x14ac:dyDescent="0.25">
      <c r="B23" s="424" t="str">
        <f>IF(Intro!$G$25="English",O23,P23)</f>
        <v>Commentaire 2</v>
      </c>
      <c r="C23" s="423"/>
      <c r="D23" s="430"/>
      <c r="E23" s="431"/>
      <c r="F23" s="431"/>
      <c r="G23" s="431"/>
      <c r="H23" s="431"/>
      <c r="I23" s="431"/>
      <c r="J23" s="431"/>
      <c r="K23" s="431"/>
      <c r="L23" s="432"/>
      <c r="O23" s="50" t="s">
        <v>90</v>
      </c>
      <c r="P23" s="54" t="s">
        <v>91</v>
      </c>
    </row>
    <row r="24" spans="1:16" x14ac:dyDescent="0.25">
      <c r="B24" s="425"/>
      <c r="C24" s="423"/>
      <c r="D24" s="433"/>
      <c r="E24" s="434"/>
      <c r="F24" s="434"/>
      <c r="G24" s="434"/>
      <c r="H24" s="434"/>
      <c r="I24" s="434"/>
      <c r="J24" s="434"/>
      <c r="K24" s="434"/>
      <c r="L24" s="435"/>
    </row>
    <row r="25" spans="1:16" x14ac:dyDescent="0.25">
      <c r="B25" s="425"/>
      <c r="C25" s="423"/>
      <c r="D25" s="433"/>
      <c r="E25" s="434"/>
      <c r="F25" s="434"/>
      <c r="G25" s="434"/>
      <c r="H25" s="434"/>
      <c r="I25" s="434"/>
      <c r="J25" s="434"/>
      <c r="K25" s="434"/>
      <c r="L25" s="435"/>
    </row>
    <row r="26" spans="1:16" x14ac:dyDescent="0.25">
      <c r="B26" s="425"/>
      <c r="C26" s="423"/>
      <c r="D26" s="433"/>
      <c r="E26" s="434"/>
      <c r="F26" s="434"/>
      <c r="G26" s="434"/>
      <c r="H26" s="434"/>
      <c r="I26" s="434"/>
      <c r="J26" s="434"/>
      <c r="K26" s="434"/>
      <c r="L26" s="435"/>
      <c r="O26" s="50"/>
    </row>
    <row r="27" spans="1:16" x14ac:dyDescent="0.25">
      <c r="B27" s="425"/>
      <c r="C27" s="423"/>
      <c r="D27" s="433"/>
      <c r="E27" s="434"/>
      <c r="F27" s="434"/>
      <c r="G27" s="434"/>
      <c r="H27" s="434"/>
      <c r="I27" s="434"/>
      <c r="J27" s="434"/>
      <c r="K27" s="434"/>
      <c r="L27" s="435"/>
      <c r="O27" s="50"/>
    </row>
    <row r="28" spans="1:16" x14ac:dyDescent="0.25">
      <c r="B28" s="425"/>
      <c r="C28" s="423"/>
      <c r="D28" s="433"/>
      <c r="E28" s="434"/>
      <c r="F28" s="434"/>
      <c r="G28" s="434"/>
      <c r="H28" s="434"/>
      <c r="I28" s="434"/>
      <c r="J28" s="434"/>
      <c r="K28" s="434"/>
      <c r="L28" s="435"/>
    </row>
    <row r="29" spans="1:16" s="27" customFormat="1" x14ac:dyDescent="0.25">
      <c r="A29" s="69"/>
      <c r="B29" s="425"/>
      <c r="C29" s="423"/>
      <c r="D29" s="433"/>
      <c r="E29" s="434"/>
      <c r="F29" s="434"/>
      <c r="G29" s="434"/>
      <c r="H29" s="434"/>
      <c r="I29" s="434"/>
      <c r="J29" s="434"/>
      <c r="K29" s="434"/>
      <c r="L29" s="435"/>
      <c r="N29" s="26"/>
    </row>
    <row r="30" spans="1:16" x14ac:dyDescent="0.25">
      <c r="B30" s="425"/>
      <c r="C30" s="423"/>
      <c r="D30" s="433"/>
      <c r="E30" s="434"/>
      <c r="F30" s="434"/>
      <c r="G30" s="434"/>
      <c r="H30" s="434"/>
      <c r="I30" s="434"/>
      <c r="J30" s="434"/>
      <c r="K30" s="434"/>
      <c r="L30" s="435"/>
    </row>
    <row r="31" spans="1:16" x14ac:dyDescent="0.25">
      <c r="B31" s="425"/>
      <c r="C31" s="423"/>
      <c r="D31" s="433"/>
      <c r="E31" s="434"/>
      <c r="F31" s="434"/>
      <c r="G31" s="434"/>
      <c r="H31" s="434"/>
      <c r="I31" s="434"/>
      <c r="J31" s="434"/>
      <c r="K31" s="434"/>
      <c r="L31" s="435"/>
    </row>
    <row r="32" spans="1:16" x14ac:dyDescent="0.25">
      <c r="B32" s="426"/>
      <c r="C32" s="423"/>
      <c r="D32" s="436"/>
      <c r="E32" s="437"/>
      <c r="F32" s="437"/>
      <c r="G32" s="437"/>
      <c r="H32" s="437"/>
      <c r="I32" s="437"/>
      <c r="J32" s="437"/>
      <c r="K32" s="437"/>
      <c r="L32" s="438"/>
    </row>
    <row r="33" spans="2:16" x14ac:dyDescent="0.25">
      <c r="B33" s="424" t="str">
        <f>IF(Intro!$G$25="English",O33,P33)</f>
        <v>Commentaire 3</v>
      </c>
      <c r="C33" s="423"/>
      <c r="D33" s="430"/>
      <c r="E33" s="431"/>
      <c r="F33" s="431"/>
      <c r="G33" s="431"/>
      <c r="H33" s="431"/>
      <c r="I33" s="431"/>
      <c r="J33" s="431"/>
      <c r="K33" s="431"/>
      <c r="L33" s="432"/>
      <c r="O33" s="50" t="s">
        <v>92</v>
      </c>
      <c r="P33" s="54" t="s">
        <v>93</v>
      </c>
    </row>
    <row r="34" spans="2:16" x14ac:dyDescent="0.25">
      <c r="B34" s="425"/>
      <c r="C34" s="423"/>
      <c r="D34" s="433"/>
      <c r="E34" s="434"/>
      <c r="F34" s="434"/>
      <c r="G34" s="434"/>
      <c r="H34" s="434"/>
      <c r="I34" s="434"/>
      <c r="J34" s="434"/>
      <c r="K34" s="434"/>
      <c r="L34" s="435"/>
    </row>
    <row r="35" spans="2:16" x14ac:dyDescent="0.25">
      <c r="B35" s="425"/>
      <c r="C35" s="423"/>
      <c r="D35" s="433"/>
      <c r="E35" s="434"/>
      <c r="F35" s="434"/>
      <c r="G35" s="434"/>
      <c r="H35" s="434"/>
      <c r="I35" s="434"/>
      <c r="J35" s="434"/>
      <c r="K35" s="434"/>
      <c r="L35" s="435"/>
    </row>
    <row r="36" spans="2:16" x14ac:dyDescent="0.25">
      <c r="B36" s="425"/>
      <c r="C36" s="423"/>
      <c r="D36" s="433"/>
      <c r="E36" s="434"/>
      <c r="F36" s="434"/>
      <c r="G36" s="434"/>
      <c r="H36" s="434"/>
      <c r="I36" s="434"/>
      <c r="J36" s="434"/>
      <c r="K36" s="434"/>
      <c r="L36" s="435"/>
    </row>
    <row r="37" spans="2:16" x14ac:dyDescent="0.25">
      <c r="B37" s="425"/>
      <c r="C37" s="423"/>
      <c r="D37" s="433"/>
      <c r="E37" s="434"/>
      <c r="F37" s="434"/>
      <c r="G37" s="434"/>
      <c r="H37" s="434"/>
      <c r="I37" s="434"/>
      <c r="J37" s="434"/>
      <c r="K37" s="434"/>
      <c r="L37" s="435"/>
      <c r="O37" s="50"/>
    </row>
    <row r="38" spans="2:16" x14ac:dyDescent="0.25">
      <c r="B38" s="425"/>
      <c r="C38" s="423"/>
      <c r="D38" s="433"/>
      <c r="E38" s="434"/>
      <c r="F38" s="434"/>
      <c r="G38" s="434"/>
      <c r="H38" s="434"/>
      <c r="I38" s="434"/>
      <c r="J38" s="434"/>
      <c r="K38" s="434"/>
      <c r="L38" s="435"/>
      <c r="O38" s="50"/>
    </row>
    <row r="39" spans="2:16" x14ac:dyDescent="0.25">
      <c r="B39" s="425"/>
      <c r="C39" s="423"/>
      <c r="D39" s="433"/>
      <c r="E39" s="434"/>
      <c r="F39" s="434"/>
      <c r="G39" s="434"/>
      <c r="H39" s="434"/>
      <c r="I39" s="434"/>
      <c r="J39" s="434"/>
      <c r="K39" s="434"/>
      <c r="L39" s="435"/>
    </row>
    <row r="40" spans="2:16" x14ac:dyDescent="0.25">
      <c r="B40" s="425"/>
      <c r="C40" s="423"/>
      <c r="D40" s="433"/>
      <c r="E40" s="434"/>
      <c r="F40" s="434"/>
      <c r="G40" s="434"/>
      <c r="H40" s="434"/>
      <c r="I40" s="434"/>
      <c r="J40" s="434"/>
      <c r="K40" s="434"/>
      <c r="L40" s="435"/>
    </row>
    <row r="41" spans="2:16" x14ac:dyDescent="0.25">
      <c r="B41" s="425"/>
      <c r="C41" s="423"/>
      <c r="D41" s="433"/>
      <c r="E41" s="434"/>
      <c r="F41" s="434"/>
      <c r="G41" s="434"/>
      <c r="H41" s="434"/>
      <c r="I41" s="434"/>
      <c r="J41" s="434"/>
      <c r="K41" s="434"/>
      <c r="L41" s="435"/>
    </row>
    <row r="42" spans="2:16" x14ac:dyDescent="0.25">
      <c r="B42" s="426"/>
      <c r="C42" s="423"/>
      <c r="D42" s="436"/>
      <c r="E42" s="437"/>
      <c r="F42" s="437"/>
      <c r="G42" s="437"/>
      <c r="H42" s="437"/>
      <c r="I42" s="437"/>
      <c r="J42" s="437"/>
      <c r="K42" s="437"/>
      <c r="L42" s="438"/>
    </row>
    <row r="43" spans="2:16" x14ac:dyDescent="0.25">
      <c r="B43" s="424" t="str">
        <f>IF(Intro!$G$25="English",O43,P43)</f>
        <v>Commentaire 4</v>
      </c>
      <c r="C43" s="423"/>
      <c r="D43" s="430"/>
      <c r="E43" s="431"/>
      <c r="F43" s="431"/>
      <c r="G43" s="431"/>
      <c r="H43" s="431"/>
      <c r="I43" s="431"/>
      <c r="J43" s="431"/>
      <c r="K43" s="431"/>
      <c r="L43" s="432"/>
      <c r="O43" s="50" t="s">
        <v>94</v>
      </c>
      <c r="P43" s="54" t="s">
        <v>95</v>
      </c>
    </row>
    <row r="44" spans="2:16" x14ac:dyDescent="0.25">
      <c r="B44" s="425"/>
      <c r="C44" s="423"/>
      <c r="D44" s="433"/>
      <c r="E44" s="434"/>
      <c r="F44" s="434"/>
      <c r="G44" s="434"/>
      <c r="H44" s="434"/>
      <c r="I44" s="434"/>
      <c r="J44" s="434"/>
      <c r="K44" s="434"/>
      <c r="L44" s="435"/>
    </row>
    <row r="45" spans="2:16" x14ac:dyDescent="0.25">
      <c r="B45" s="425"/>
      <c r="C45" s="423"/>
      <c r="D45" s="433"/>
      <c r="E45" s="434"/>
      <c r="F45" s="434"/>
      <c r="G45" s="434"/>
      <c r="H45" s="434"/>
      <c r="I45" s="434"/>
      <c r="J45" s="434"/>
      <c r="K45" s="434"/>
      <c r="L45" s="435"/>
    </row>
    <row r="46" spans="2:16" x14ac:dyDescent="0.25">
      <c r="B46" s="425"/>
      <c r="C46" s="423"/>
      <c r="D46" s="433"/>
      <c r="E46" s="434"/>
      <c r="F46" s="434"/>
      <c r="G46" s="434"/>
      <c r="H46" s="434"/>
      <c r="I46" s="434"/>
      <c r="J46" s="434"/>
      <c r="K46" s="434"/>
      <c r="L46" s="435"/>
      <c r="O46" s="50"/>
    </row>
    <row r="47" spans="2:16" x14ac:dyDescent="0.25">
      <c r="B47" s="425"/>
      <c r="C47" s="423"/>
      <c r="D47" s="433"/>
      <c r="E47" s="434"/>
      <c r="F47" s="434"/>
      <c r="G47" s="434"/>
      <c r="H47" s="434"/>
      <c r="I47" s="434"/>
      <c r="J47" s="434"/>
      <c r="K47" s="434"/>
      <c r="L47" s="435"/>
      <c r="O47" s="50"/>
    </row>
    <row r="48" spans="2:16" x14ac:dyDescent="0.25">
      <c r="B48" s="425"/>
      <c r="C48" s="423"/>
      <c r="D48" s="433"/>
      <c r="E48" s="434"/>
      <c r="F48" s="434"/>
      <c r="G48" s="434"/>
      <c r="H48" s="434"/>
      <c r="I48" s="434"/>
      <c r="J48" s="434"/>
      <c r="K48" s="434"/>
      <c r="L48" s="435"/>
    </row>
    <row r="49" spans="2:16" x14ac:dyDescent="0.25">
      <c r="B49" s="425"/>
      <c r="C49" s="423"/>
      <c r="D49" s="433"/>
      <c r="E49" s="434"/>
      <c r="F49" s="434"/>
      <c r="G49" s="434"/>
      <c r="H49" s="434"/>
      <c r="I49" s="434"/>
      <c r="J49" s="434"/>
      <c r="K49" s="434"/>
      <c r="L49" s="435"/>
    </row>
    <row r="50" spans="2:16" x14ac:dyDescent="0.25">
      <c r="B50" s="425"/>
      <c r="C50" s="423"/>
      <c r="D50" s="433"/>
      <c r="E50" s="434"/>
      <c r="F50" s="434"/>
      <c r="G50" s="434"/>
      <c r="H50" s="434"/>
      <c r="I50" s="434"/>
      <c r="J50" s="434"/>
      <c r="K50" s="434"/>
      <c r="L50" s="435"/>
    </row>
    <row r="51" spans="2:16" x14ac:dyDescent="0.25">
      <c r="B51" s="425"/>
      <c r="C51" s="423"/>
      <c r="D51" s="433"/>
      <c r="E51" s="434"/>
      <c r="F51" s="434"/>
      <c r="G51" s="434"/>
      <c r="H51" s="434"/>
      <c r="I51" s="434"/>
      <c r="J51" s="434"/>
      <c r="K51" s="434"/>
      <c r="L51" s="435"/>
    </row>
    <row r="52" spans="2:16" x14ac:dyDescent="0.25">
      <c r="B52" s="426"/>
      <c r="C52" s="423"/>
      <c r="D52" s="436"/>
      <c r="E52" s="437"/>
      <c r="F52" s="437"/>
      <c r="G52" s="437"/>
      <c r="H52" s="437"/>
      <c r="I52" s="437"/>
      <c r="J52" s="437"/>
      <c r="K52" s="437"/>
      <c r="L52" s="438"/>
    </row>
    <row r="53" spans="2:16" x14ac:dyDescent="0.25">
      <c r="B53" s="424" t="str">
        <f>IF(Intro!$G$25="English",O53,P53)</f>
        <v>Commentaire 5</v>
      </c>
      <c r="C53" s="423"/>
      <c r="D53" s="430"/>
      <c r="E53" s="431"/>
      <c r="F53" s="431"/>
      <c r="G53" s="431"/>
      <c r="H53" s="431"/>
      <c r="I53" s="431"/>
      <c r="J53" s="431"/>
      <c r="K53" s="431"/>
      <c r="L53" s="432"/>
      <c r="O53" s="50" t="s">
        <v>96</v>
      </c>
      <c r="P53" s="54" t="s">
        <v>97</v>
      </c>
    </row>
    <row r="54" spans="2:16" x14ac:dyDescent="0.25">
      <c r="B54" s="425"/>
      <c r="C54" s="423"/>
      <c r="D54" s="433"/>
      <c r="E54" s="434"/>
      <c r="F54" s="434"/>
      <c r="G54" s="434"/>
      <c r="H54" s="434"/>
      <c r="I54" s="434"/>
      <c r="J54" s="434"/>
      <c r="K54" s="434"/>
      <c r="L54" s="435"/>
    </row>
    <row r="55" spans="2:16" x14ac:dyDescent="0.25">
      <c r="B55" s="425"/>
      <c r="C55" s="423"/>
      <c r="D55" s="433"/>
      <c r="E55" s="434"/>
      <c r="F55" s="434"/>
      <c r="G55" s="434"/>
      <c r="H55" s="434"/>
      <c r="I55" s="434"/>
      <c r="J55" s="434"/>
      <c r="K55" s="434"/>
      <c r="L55" s="435"/>
    </row>
    <row r="56" spans="2:16" x14ac:dyDescent="0.25">
      <c r="B56" s="425"/>
      <c r="C56" s="423"/>
      <c r="D56" s="433"/>
      <c r="E56" s="434"/>
      <c r="F56" s="434"/>
      <c r="G56" s="434"/>
      <c r="H56" s="434"/>
      <c r="I56" s="434"/>
      <c r="J56" s="434"/>
      <c r="K56" s="434"/>
      <c r="L56" s="435"/>
      <c r="O56" s="50"/>
    </row>
    <row r="57" spans="2:16" x14ac:dyDescent="0.25">
      <c r="B57" s="425"/>
      <c r="C57" s="423"/>
      <c r="D57" s="433"/>
      <c r="E57" s="434"/>
      <c r="F57" s="434"/>
      <c r="G57" s="434"/>
      <c r="H57" s="434"/>
      <c r="I57" s="434"/>
      <c r="J57" s="434"/>
      <c r="K57" s="434"/>
      <c r="L57" s="435"/>
      <c r="O57" s="50"/>
    </row>
    <row r="58" spans="2:16" x14ac:dyDescent="0.25">
      <c r="B58" s="425"/>
      <c r="C58" s="423"/>
      <c r="D58" s="433"/>
      <c r="E58" s="434"/>
      <c r="F58" s="434"/>
      <c r="G58" s="434"/>
      <c r="H58" s="434"/>
      <c r="I58" s="434"/>
      <c r="J58" s="434"/>
      <c r="K58" s="434"/>
      <c r="L58" s="435"/>
    </row>
    <row r="59" spans="2:16" x14ac:dyDescent="0.25">
      <c r="B59" s="425"/>
      <c r="C59" s="423"/>
      <c r="D59" s="433"/>
      <c r="E59" s="434"/>
      <c r="F59" s="434"/>
      <c r="G59" s="434"/>
      <c r="H59" s="434"/>
      <c r="I59" s="434"/>
      <c r="J59" s="434"/>
      <c r="K59" s="434"/>
      <c r="L59" s="435"/>
    </row>
    <row r="60" spans="2:16" x14ac:dyDescent="0.25">
      <c r="B60" s="425"/>
      <c r="C60" s="423"/>
      <c r="D60" s="433"/>
      <c r="E60" s="434"/>
      <c r="F60" s="434"/>
      <c r="G60" s="434"/>
      <c r="H60" s="434"/>
      <c r="I60" s="434"/>
      <c r="J60" s="434"/>
      <c r="K60" s="434"/>
      <c r="L60" s="435"/>
    </row>
    <row r="61" spans="2:16" x14ac:dyDescent="0.25">
      <c r="B61" s="425"/>
      <c r="C61" s="423"/>
      <c r="D61" s="433"/>
      <c r="E61" s="434"/>
      <c r="F61" s="434"/>
      <c r="G61" s="434"/>
      <c r="H61" s="434"/>
      <c r="I61" s="434"/>
      <c r="J61" s="434"/>
      <c r="K61" s="434"/>
      <c r="L61" s="435"/>
    </row>
    <row r="62" spans="2:16" x14ac:dyDescent="0.25">
      <c r="B62" s="443"/>
      <c r="C62" s="439"/>
      <c r="D62" s="440"/>
      <c r="E62" s="441"/>
      <c r="F62" s="441"/>
      <c r="G62" s="441"/>
      <c r="H62" s="441"/>
      <c r="I62" s="441"/>
      <c r="J62" s="441"/>
      <c r="K62" s="441"/>
      <c r="L62" s="442"/>
    </row>
  </sheetData>
  <sheetProtection algorithmName="SHA-512" hashValue="bXGfVkVn4I2bp5U2z3BNQh/+TC+UhlHnk5ojudMQP3t6WVe4Xo4FCh+4uDGjF7vtT06pwkFqoZVP0CJYsseOeg==" saltValue="AYiP9gI5HxI0Dv99RCXlgA==" spinCount="100000" sheet="1" objects="1" scenarios="1" selectLockedCells="1"/>
  <mergeCells count="21">
    <mergeCell ref="C33:C42"/>
    <mergeCell ref="C43:C52"/>
    <mergeCell ref="C53:C62"/>
    <mergeCell ref="D53:L62"/>
    <mergeCell ref="B33:B42"/>
    <mergeCell ref="B43:B52"/>
    <mergeCell ref="B53:B62"/>
    <mergeCell ref="D33:L42"/>
    <mergeCell ref="D43:L52"/>
    <mergeCell ref="C13:C22"/>
    <mergeCell ref="C23:C32"/>
    <mergeCell ref="B13:B22"/>
    <mergeCell ref="B23:B32"/>
    <mergeCell ref="B4:L4"/>
    <mergeCell ref="B6:L6"/>
    <mergeCell ref="B10:L10"/>
    <mergeCell ref="B5:L5"/>
    <mergeCell ref="B8:L8"/>
    <mergeCell ref="D12:L12"/>
    <mergeCell ref="D13:L22"/>
    <mergeCell ref="D23:L32"/>
  </mergeCell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6355-C402-43D9-904E-A333B5D14D08}">
  <sheetPr codeName="Sheet7">
    <tabColor rgb="FF92D050"/>
    <pageSetUpPr fitToPage="1"/>
  </sheetPr>
  <dimension ref="A1:P106"/>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7.85546875" style="54" customWidth="1"/>
    <col min="18" max="16384" width="9.42578125" style="54"/>
  </cols>
  <sheetData>
    <row r="1" spans="1:16" x14ac:dyDescent="0.25">
      <c r="O1" s="54" t="s">
        <v>275</v>
      </c>
      <c r="P1" s="54" t="s">
        <v>275</v>
      </c>
    </row>
    <row r="2" spans="1:16" x14ac:dyDescent="0.25">
      <c r="B2" s="10" t="str">
        <f>IF(Intro!$G$25="English",O3,P3)</f>
        <v>PROTÉGÉ</v>
      </c>
      <c r="C2" s="10"/>
      <c r="D2" s="10"/>
      <c r="O2" s="9" t="s">
        <v>60</v>
      </c>
      <c r="P2" s="9" t="s">
        <v>72</v>
      </c>
    </row>
    <row r="3" spans="1:16" x14ac:dyDescent="0.25">
      <c r="B3" s="2"/>
      <c r="C3" s="2"/>
      <c r="D3" s="2"/>
      <c r="O3" s="85" t="s">
        <v>226</v>
      </c>
      <c r="P3" s="85" t="s">
        <v>227</v>
      </c>
    </row>
    <row r="4" spans="1:16" s="5" customFormat="1" x14ac:dyDescent="0.25">
      <c r="A4" s="11"/>
      <c r="B4" s="449" t="str">
        <f>Info!B4</f>
        <v>QUESTIONNAIRE À L'INTENTION DES PRODUCTEURS ÉTRANGERS</v>
      </c>
      <c r="C4" s="449"/>
      <c r="D4" s="449"/>
      <c r="E4" s="449"/>
      <c r="F4" s="449"/>
      <c r="G4" s="449"/>
      <c r="H4" s="449"/>
      <c r="I4" s="449"/>
      <c r="J4" s="449"/>
      <c r="K4" s="449"/>
      <c r="L4" s="449"/>
      <c r="M4" s="3"/>
      <c r="N4" s="3"/>
      <c r="O4" s="4"/>
      <c r="P4" s="4"/>
    </row>
    <row r="5" spans="1:16" s="5" customFormat="1" x14ac:dyDescent="0.25">
      <c r="A5" s="11"/>
      <c r="B5" s="449" t="str">
        <f>Info!B5</f>
        <v>RR-2026-002 &amp; RR-2026-003</v>
      </c>
      <c r="C5" s="449"/>
      <c r="D5" s="449"/>
      <c r="E5" s="449"/>
      <c r="F5" s="449"/>
      <c r="G5" s="449"/>
      <c r="H5" s="449"/>
      <c r="I5" s="449"/>
      <c r="J5" s="449"/>
      <c r="K5" s="449"/>
      <c r="L5" s="449"/>
      <c r="M5" s="3"/>
      <c r="N5" s="3"/>
      <c r="O5" s="4"/>
      <c r="P5" s="4"/>
    </row>
    <row r="6" spans="1:16" s="6" customFormat="1" x14ac:dyDescent="0.25">
      <c r="A6" s="11"/>
      <c r="B6" s="449" t="str">
        <f>Info!B6</f>
        <v>BARRES D'ARMATURE POUR BÉTON</v>
      </c>
      <c r="C6" s="449"/>
      <c r="D6" s="449"/>
      <c r="E6" s="449"/>
      <c r="F6" s="449"/>
      <c r="G6" s="449"/>
      <c r="H6" s="449"/>
      <c r="I6" s="449"/>
      <c r="J6" s="449"/>
      <c r="K6" s="449"/>
      <c r="L6" s="449"/>
      <c r="O6" s="12"/>
      <c r="P6" s="12"/>
    </row>
    <row r="7" spans="1:16" s="6" customFormat="1" x14ac:dyDescent="0.25">
      <c r="A7" s="11"/>
      <c r="B7" s="30"/>
      <c r="C7" s="30"/>
      <c r="D7" s="30"/>
      <c r="E7" s="30"/>
      <c r="F7" s="30"/>
      <c r="G7" s="30"/>
      <c r="H7" s="30"/>
      <c r="I7" s="30"/>
      <c r="J7" s="30"/>
      <c r="K7" s="30"/>
      <c r="L7" s="30"/>
      <c r="O7" s="23"/>
    </row>
    <row r="8" spans="1:16" s="6" customFormat="1" ht="14.25" customHeight="1" x14ac:dyDescent="0.25">
      <c r="A8" s="11"/>
      <c r="B8" s="451" t="str">
        <f>Public!B8</f>
        <v>Les marchandises dans les questions suivantes font référence au barres d'armature pour béton comme définies dans la description du produit de l'onglet Intro.</v>
      </c>
      <c r="C8" s="452"/>
      <c r="D8" s="452"/>
      <c r="E8" s="452"/>
      <c r="F8" s="452"/>
      <c r="G8" s="452"/>
      <c r="H8" s="452"/>
      <c r="I8" s="452"/>
      <c r="J8" s="452"/>
      <c r="K8" s="452"/>
      <c r="L8" s="453"/>
      <c r="O8" s="12"/>
      <c r="P8" s="12"/>
    </row>
    <row r="9" spans="1:16" s="6" customFormat="1" ht="14.1" customHeight="1" x14ac:dyDescent="0.25">
      <c r="A9" s="11"/>
      <c r="B9" s="450" t="str">
        <f>Public!B9</f>
        <v>Des informations sur le produit et un glossaire de termes sont disponibles dans l'onglet Info.</v>
      </c>
      <c r="C9" s="450"/>
      <c r="D9" s="450"/>
      <c r="E9" s="450"/>
      <c r="F9" s="450"/>
      <c r="G9" s="450"/>
      <c r="H9" s="450"/>
      <c r="I9" s="450"/>
      <c r="J9" s="450"/>
      <c r="K9" s="450"/>
      <c r="L9" s="450"/>
      <c r="O9" s="12"/>
    </row>
    <row r="10" spans="1:16" s="6" customFormat="1" x14ac:dyDescent="0.25">
      <c r="A10" s="11"/>
      <c r="B10" s="450" t="str">
        <f>IF(Intro!$G$25="English",O10,P10)</f>
        <v xml:space="preserve">Utilisez l'onglet AddPro si vous avez besoin de plus d'espace.
</v>
      </c>
      <c r="C10" s="450"/>
      <c r="D10" s="450"/>
      <c r="E10" s="450"/>
      <c r="F10" s="450"/>
      <c r="G10" s="450"/>
      <c r="H10" s="450"/>
      <c r="I10" s="450"/>
      <c r="J10" s="450"/>
      <c r="K10" s="450"/>
      <c r="L10" s="450"/>
      <c r="O10" s="12" t="s">
        <v>98</v>
      </c>
      <c r="P10" s="12" t="str">
        <f>"Utilisez l'onglet AddPro si vous avez besoin de plus d'espace."&amp;CHAR(10)</f>
        <v xml:space="preserve">Utilisez l'onglet AddPro si vous avez besoin de plus d'espace.
</v>
      </c>
    </row>
    <row r="11" spans="1:16" s="6" customFormat="1" x14ac:dyDescent="0.25">
      <c r="A11" s="11"/>
      <c r="B11" s="13"/>
      <c r="C11" s="13"/>
      <c r="D11" s="13"/>
      <c r="E11" s="14"/>
      <c r="F11" s="14"/>
      <c r="G11" s="14"/>
      <c r="H11" s="14"/>
      <c r="I11" s="14"/>
      <c r="J11" s="14"/>
      <c r="K11" s="14"/>
      <c r="L11" s="14"/>
      <c r="O11" s="12"/>
      <c r="P11" s="12"/>
    </row>
    <row r="12" spans="1:16" x14ac:dyDescent="0.25">
      <c r="B12" s="252" t="str">
        <f>UPPER(IF(Intro!$G$25="English",O12,P12))</f>
        <v>PRODUCTION ET CAPACITÉ</v>
      </c>
      <c r="C12" s="253"/>
      <c r="D12" s="253"/>
      <c r="E12" s="253"/>
      <c r="F12" s="253"/>
      <c r="G12" s="253"/>
      <c r="H12" s="253"/>
      <c r="I12" s="253"/>
      <c r="J12" s="253"/>
      <c r="K12" s="253"/>
      <c r="L12" s="254"/>
      <c r="M12" s="25"/>
      <c r="O12" s="85" t="s">
        <v>228</v>
      </c>
      <c r="P12" s="85" t="s">
        <v>229</v>
      </c>
    </row>
    <row r="13" spans="1:16" x14ac:dyDescent="0.25">
      <c r="B13" s="240" t="s">
        <v>22</v>
      </c>
      <c r="C13" s="241"/>
      <c r="D13" s="241"/>
      <c r="E13" s="241"/>
      <c r="F13" s="241"/>
      <c r="G13" s="241"/>
      <c r="H13" s="241"/>
      <c r="I13" s="241"/>
      <c r="J13" s="241"/>
      <c r="K13" s="241"/>
      <c r="L13" s="242"/>
    </row>
    <row r="14" spans="1:16" x14ac:dyDescent="0.25">
      <c r="B14" s="15"/>
      <c r="C14" s="16"/>
      <c r="D14" s="16"/>
      <c r="E14" s="17"/>
      <c r="F14" s="17"/>
      <c r="G14" s="17"/>
      <c r="H14" s="17"/>
      <c r="I14" s="17"/>
      <c r="J14" s="17"/>
      <c r="K14" s="17"/>
      <c r="L14" s="18"/>
    </row>
    <row r="15" spans="1:16" ht="14.25" customHeight="1" x14ac:dyDescent="0.25">
      <c r="B15" s="216" t="str">
        <f>IF(Intro!$G$25="English",O15,P15)</f>
        <v>Remplir le tableau suivant pour la production des marchandises par votre entreprise et d'autres produits fabriqués avec le même équipement.</v>
      </c>
      <c r="C15" s="217"/>
      <c r="D15" s="217"/>
      <c r="E15" s="217"/>
      <c r="F15" s="217"/>
      <c r="G15" s="217"/>
      <c r="H15" s="217"/>
      <c r="I15" s="217"/>
      <c r="J15" s="217"/>
      <c r="K15" s="217"/>
      <c r="L15" s="218"/>
      <c r="O15" s="50" t="s">
        <v>279</v>
      </c>
      <c r="P15" s="54" t="s">
        <v>280</v>
      </c>
    </row>
    <row r="16" spans="1:16" x14ac:dyDescent="0.25">
      <c r="B16" s="47"/>
      <c r="C16" s="48"/>
      <c r="D16" s="16"/>
      <c r="E16" s="17"/>
      <c r="F16" s="17"/>
      <c r="G16" s="17"/>
      <c r="H16" s="17"/>
      <c r="I16" s="17"/>
      <c r="J16" s="17"/>
      <c r="K16" s="17"/>
      <c r="L16" s="18"/>
      <c r="O16" s="50"/>
    </row>
    <row r="17" spans="1:16" x14ac:dyDescent="0.25">
      <c r="B17" s="47"/>
      <c r="C17" s="48"/>
      <c r="F17" s="16"/>
      <c r="G17" s="229">
        <f>Variables!B6</f>
        <v>2023</v>
      </c>
      <c r="H17" s="229">
        <f>G17+1</f>
        <v>2024</v>
      </c>
      <c r="I17" s="229">
        <f>H17+1</f>
        <v>2025</v>
      </c>
      <c r="J17" s="229" t="str">
        <f>IF(Intro!$G$25="English",Variables!B9,Variables!C9)</f>
        <v>janv-juin 2025</v>
      </c>
      <c r="K17" s="229" t="str">
        <f>IF(Intro!$G$25="English",Variables!B10,Variables!C10)</f>
        <v>janv-juin 2026</v>
      </c>
      <c r="L17" s="65"/>
      <c r="O17" s="50"/>
    </row>
    <row r="18" spans="1:16" x14ac:dyDescent="0.25">
      <c r="B18" s="47"/>
      <c r="C18" s="48"/>
      <c r="F18" s="16"/>
      <c r="G18" s="230"/>
      <c r="H18" s="230"/>
      <c r="I18" s="230"/>
      <c r="J18" s="230"/>
      <c r="K18" s="230"/>
      <c r="L18" s="65"/>
      <c r="O18" s="50"/>
    </row>
    <row r="19" spans="1:16" s="25" customFormat="1" x14ac:dyDescent="0.25">
      <c r="A19" s="62"/>
      <c r="B19" s="444" t="str">
        <f>IF(Intro!$G$25="English",O19,P19)</f>
        <v>Production des marchandises</v>
      </c>
      <c r="C19" s="445"/>
      <c r="D19" s="445"/>
      <c r="E19" s="445"/>
      <c r="F19" s="41" t="str">
        <f>IF(Intro!$G$25="English",Variables!$B$23,Variables!$C$23)</f>
        <v>tonnes</v>
      </c>
      <c r="G19" s="106"/>
      <c r="H19" s="107"/>
      <c r="I19" s="107"/>
      <c r="J19" s="107"/>
      <c r="K19" s="107"/>
      <c r="L19" s="65"/>
      <c r="O19" s="25" t="s">
        <v>277</v>
      </c>
      <c r="P19" s="25" t="s">
        <v>278</v>
      </c>
    </row>
    <row r="20" spans="1:16" s="25" customFormat="1" x14ac:dyDescent="0.25">
      <c r="A20" s="62"/>
      <c r="B20" s="444" t="str">
        <f>IF(Intro!$G$25="English",O20,P20)</f>
        <v>Production d'autres produits fabriqués avec le même équipement</v>
      </c>
      <c r="C20" s="445"/>
      <c r="D20" s="445"/>
      <c r="E20" s="445"/>
      <c r="F20" s="41" t="str">
        <f>IF(Intro!$G$25="English",Variables!$B$23,Variables!$C$23)</f>
        <v>tonnes</v>
      </c>
      <c r="G20" s="97"/>
      <c r="H20" s="97"/>
      <c r="I20" s="97"/>
      <c r="J20" s="97"/>
      <c r="K20" s="97"/>
      <c r="L20" s="65"/>
      <c r="O20" s="25" t="s">
        <v>281</v>
      </c>
      <c r="P20" s="25" t="s">
        <v>282</v>
      </c>
    </row>
    <row r="21" spans="1:16" s="33" customFormat="1" x14ac:dyDescent="0.25">
      <c r="A21" s="75"/>
      <c r="B21" s="446" t="str">
        <f>IF(Intro!$G$25="English",O21,P21)</f>
        <v>Total</v>
      </c>
      <c r="C21" s="447"/>
      <c r="D21" s="448"/>
      <c r="E21" s="448"/>
      <c r="F21" s="42" t="str">
        <f>IF(Intro!$G$25="English",Variables!$B$23,Variables!$C$23)</f>
        <v>tonnes</v>
      </c>
      <c r="G21" s="40">
        <f>SUM(G19:G20)</f>
        <v>0</v>
      </c>
      <c r="H21" s="40">
        <f>SUM(H19:H20)</f>
        <v>0</v>
      </c>
      <c r="I21" s="40">
        <f>SUM(I19:I20)</f>
        <v>0</v>
      </c>
      <c r="J21" s="40">
        <f>SUM(J19:J20)</f>
        <v>0</v>
      </c>
      <c r="K21" s="40">
        <f>SUM(K19:K20)</f>
        <v>0</v>
      </c>
      <c r="L21" s="65"/>
      <c r="O21" s="33" t="s">
        <v>99</v>
      </c>
      <c r="P21" s="33" t="s">
        <v>99</v>
      </c>
    </row>
    <row r="22" spans="1:16" s="25" customFormat="1" x14ac:dyDescent="0.25">
      <c r="A22" s="62"/>
      <c r="B22" s="444" t="str">
        <f>IF(Intro!$G$25="English",O22,P22)</f>
        <v>Capacité pratique des usines</v>
      </c>
      <c r="C22" s="445"/>
      <c r="D22" s="448"/>
      <c r="E22" s="448"/>
      <c r="F22" s="41" t="str">
        <f>IF(Intro!$G$25="English",Variables!$B$23,Variables!$C$23)</f>
        <v>tonnes</v>
      </c>
      <c r="G22" s="106"/>
      <c r="H22" s="107"/>
      <c r="I22" s="107"/>
      <c r="J22" s="107"/>
      <c r="K22" s="107"/>
      <c r="L22" s="65"/>
      <c r="O22" s="25" t="s">
        <v>135</v>
      </c>
      <c r="P22" s="25" t="s">
        <v>100</v>
      </c>
    </row>
    <row r="23" spans="1:16" s="33" customFormat="1" x14ac:dyDescent="0.25">
      <c r="A23" s="75"/>
      <c r="B23" s="446" t="str">
        <f>IF(Intro!$G$25="English",O23,P23)</f>
        <v>Taux d'utilisation des capacités des marchandises</v>
      </c>
      <c r="C23" s="447"/>
      <c r="D23" s="448"/>
      <c r="E23" s="448"/>
      <c r="F23" s="42" t="s">
        <v>85</v>
      </c>
      <c r="G23" s="40" t="str">
        <f>IF(G22=0,"-",G19/G22*100)</f>
        <v>-</v>
      </c>
      <c r="H23" s="108" t="str">
        <f>IF(H22=0,"-",H19/H22*100)</f>
        <v>-</v>
      </c>
      <c r="I23" s="108" t="str">
        <f>IF(I22=0,"-",I19/I22*100)</f>
        <v>-</v>
      </c>
      <c r="J23" s="108" t="str">
        <f>IF(J22=0,"-",J19/J22*100)</f>
        <v>-</v>
      </c>
      <c r="K23" s="108" t="str">
        <f>IF(K22=0,"-",K19/K22*100)</f>
        <v>-</v>
      </c>
      <c r="L23" s="65"/>
      <c r="O23" s="33" t="s">
        <v>101</v>
      </c>
      <c r="P23" s="33" t="s">
        <v>102</v>
      </c>
    </row>
    <row r="24" spans="1:16" s="33" customFormat="1" x14ac:dyDescent="0.25">
      <c r="A24" s="75"/>
      <c r="B24" s="446" t="str">
        <f>IF(Intro!$G$25="English",O24,P24)</f>
        <v>Taux d'utilisation total des capacités</v>
      </c>
      <c r="C24" s="447"/>
      <c r="D24" s="448"/>
      <c r="E24" s="448"/>
      <c r="F24" s="42" t="s">
        <v>85</v>
      </c>
      <c r="G24" s="40" t="str">
        <f>IF(G22=0,"-",G21/G22*100)</f>
        <v>-</v>
      </c>
      <c r="H24" s="108" t="str">
        <f>IF(H22=0,"-",H21/H22*100)</f>
        <v>-</v>
      </c>
      <c r="I24" s="108" t="str">
        <f>IF(I22=0,"-",I21/I22*100)</f>
        <v>-</v>
      </c>
      <c r="J24" s="108" t="str">
        <f t="shared" ref="J24:K24" si="0">IF(J22=0,"-",J21/J22*100)</f>
        <v>-</v>
      </c>
      <c r="K24" s="108" t="str">
        <f t="shared" si="0"/>
        <v>-</v>
      </c>
      <c r="L24" s="65"/>
      <c r="O24" s="33" t="s">
        <v>103</v>
      </c>
      <c r="P24" s="33" t="s">
        <v>104</v>
      </c>
    </row>
    <row r="25" spans="1:16" s="25" customFormat="1" x14ac:dyDescent="0.25">
      <c r="A25" s="62"/>
      <c r="B25" s="72"/>
      <c r="C25" s="73"/>
      <c r="D25" s="73"/>
      <c r="E25" s="73"/>
      <c r="F25" s="73"/>
      <c r="G25" s="73"/>
      <c r="H25" s="73"/>
      <c r="I25" s="73"/>
      <c r="J25" s="73"/>
      <c r="K25" s="73"/>
      <c r="L25" s="74"/>
    </row>
    <row r="26" spans="1:16" s="9" customFormat="1" x14ac:dyDescent="0.25">
      <c r="A26" s="8"/>
      <c r="B26" s="226" t="s">
        <v>23</v>
      </c>
      <c r="C26" s="227"/>
      <c r="D26" s="227"/>
      <c r="E26" s="227"/>
      <c r="F26" s="227"/>
      <c r="G26" s="227"/>
      <c r="H26" s="227"/>
      <c r="I26" s="227"/>
      <c r="J26" s="227"/>
      <c r="K26" s="227"/>
      <c r="L26" s="228"/>
      <c r="M26" s="70"/>
    </row>
    <row r="27" spans="1:16" s="25" customFormat="1" x14ac:dyDescent="0.25">
      <c r="A27" s="62"/>
      <c r="B27" s="71"/>
      <c r="C27" s="63"/>
      <c r="D27" s="63"/>
      <c r="E27" s="63"/>
      <c r="F27" s="63"/>
      <c r="G27" s="63"/>
      <c r="H27" s="63"/>
      <c r="I27" s="63"/>
      <c r="J27" s="63"/>
      <c r="K27" s="63"/>
      <c r="L27" s="64"/>
    </row>
    <row r="28" spans="1:16" s="25" customFormat="1" x14ac:dyDescent="0.25">
      <c r="A28" s="62"/>
      <c r="B28" s="216" t="str">
        <f>IF(Intro!$G$25="English",O28,P28)</f>
        <v xml:space="preserve">Fournissez des détails sur la façon dont votre entreprise détermine la capacité pratique des usines. </v>
      </c>
      <c r="C28" s="217"/>
      <c r="D28" s="217"/>
      <c r="E28" s="217"/>
      <c r="F28" s="217"/>
      <c r="G28" s="217"/>
      <c r="H28" s="217"/>
      <c r="I28" s="217"/>
      <c r="J28" s="217"/>
      <c r="K28" s="217"/>
      <c r="L28" s="218"/>
      <c r="O28" s="25" t="s">
        <v>53</v>
      </c>
      <c r="P28" s="25" t="s">
        <v>54</v>
      </c>
    </row>
    <row r="29" spans="1:16" s="25" customFormat="1" x14ac:dyDescent="0.25">
      <c r="A29" s="62"/>
      <c r="B29" s="71"/>
      <c r="C29" s="63"/>
      <c r="D29" s="63"/>
      <c r="E29" s="63"/>
      <c r="F29" s="63"/>
      <c r="G29" s="63"/>
      <c r="H29" s="63"/>
      <c r="I29" s="63"/>
      <c r="J29" s="63"/>
      <c r="K29" s="63"/>
      <c r="L29" s="64"/>
    </row>
    <row r="30" spans="1:16" s="9" customFormat="1" x14ac:dyDescent="0.25">
      <c r="A30" s="8"/>
      <c r="B30" s="223"/>
      <c r="C30" s="224"/>
      <c r="D30" s="224"/>
      <c r="E30" s="224"/>
      <c r="F30" s="224"/>
      <c r="G30" s="224"/>
      <c r="H30" s="224"/>
      <c r="I30" s="224"/>
      <c r="J30" s="224"/>
      <c r="K30" s="224"/>
      <c r="L30" s="225"/>
      <c r="M30" s="25"/>
    </row>
    <row r="31" spans="1:16" s="9" customFormat="1" x14ac:dyDescent="0.25">
      <c r="A31" s="8"/>
      <c r="B31" s="223"/>
      <c r="C31" s="224"/>
      <c r="D31" s="224"/>
      <c r="E31" s="224"/>
      <c r="F31" s="224"/>
      <c r="G31" s="224"/>
      <c r="H31" s="224"/>
      <c r="I31" s="224"/>
      <c r="J31" s="224"/>
      <c r="K31" s="224"/>
      <c r="L31" s="225"/>
      <c r="M31" s="25"/>
    </row>
    <row r="32" spans="1:16" s="9" customFormat="1" x14ac:dyDescent="0.25">
      <c r="A32" s="8"/>
      <c r="B32" s="223"/>
      <c r="C32" s="224"/>
      <c r="D32" s="224"/>
      <c r="E32" s="224"/>
      <c r="F32" s="224"/>
      <c r="G32" s="224"/>
      <c r="H32" s="224"/>
      <c r="I32" s="224"/>
      <c r="J32" s="224"/>
      <c r="K32" s="224"/>
      <c r="L32" s="225"/>
      <c r="M32" s="25"/>
    </row>
    <row r="33" spans="1:16" s="9" customFormat="1" x14ac:dyDescent="0.25">
      <c r="A33" s="8"/>
      <c r="B33" s="223"/>
      <c r="C33" s="224"/>
      <c r="D33" s="224"/>
      <c r="E33" s="224"/>
      <c r="F33" s="224"/>
      <c r="G33" s="224"/>
      <c r="H33" s="224"/>
      <c r="I33" s="224"/>
      <c r="J33" s="224"/>
      <c r="K33" s="224"/>
      <c r="L33" s="225"/>
      <c r="M33" s="25"/>
    </row>
    <row r="34" spans="1:16" s="9" customFormat="1" x14ac:dyDescent="0.25">
      <c r="A34" s="8"/>
      <c r="B34" s="223"/>
      <c r="C34" s="224"/>
      <c r="D34" s="224"/>
      <c r="E34" s="224"/>
      <c r="F34" s="224"/>
      <c r="G34" s="224"/>
      <c r="H34" s="224"/>
      <c r="I34" s="224"/>
      <c r="J34" s="224"/>
      <c r="K34" s="224"/>
      <c r="L34" s="225"/>
      <c r="M34" s="25"/>
    </row>
    <row r="35" spans="1:16" s="9" customFormat="1" x14ac:dyDescent="0.25">
      <c r="A35" s="8"/>
      <c r="B35" s="223"/>
      <c r="C35" s="224"/>
      <c r="D35" s="224"/>
      <c r="E35" s="224"/>
      <c r="F35" s="224"/>
      <c r="G35" s="224"/>
      <c r="H35" s="224"/>
      <c r="I35" s="224"/>
      <c r="J35" s="224"/>
      <c r="K35" s="224"/>
      <c r="L35" s="225"/>
      <c r="M35" s="25"/>
    </row>
    <row r="36" spans="1:16" s="9" customFormat="1" x14ac:dyDescent="0.25">
      <c r="A36" s="8"/>
      <c r="B36" s="223"/>
      <c r="C36" s="224"/>
      <c r="D36" s="224"/>
      <c r="E36" s="224"/>
      <c r="F36" s="224"/>
      <c r="G36" s="224"/>
      <c r="H36" s="224"/>
      <c r="I36" s="224"/>
      <c r="J36" s="224"/>
      <c r="K36" s="224"/>
      <c r="L36" s="225"/>
      <c r="M36" s="25"/>
    </row>
    <row r="37" spans="1:16" s="9" customFormat="1" x14ac:dyDescent="0.25">
      <c r="A37" s="8"/>
      <c r="B37" s="223"/>
      <c r="C37" s="224"/>
      <c r="D37" s="224"/>
      <c r="E37" s="224"/>
      <c r="F37" s="224"/>
      <c r="G37" s="224"/>
      <c r="H37" s="224"/>
      <c r="I37" s="224"/>
      <c r="J37" s="224"/>
      <c r="K37" s="224"/>
      <c r="L37" s="225"/>
      <c r="M37" s="25"/>
    </row>
    <row r="38" spans="1:16" s="25" customFormat="1" x14ac:dyDescent="0.25">
      <c r="A38" s="62"/>
      <c r="B38" s="72"/>
      <c r="C38" s="73"/>
      <c r="D38" s="73"/>
      <c r="E38" s="73"/>
      <c r="F38" s="73"/>
      <c r="G38" s="73"/>
      <c r="H38" s="73"/>
      <c r="I38" s="73"/>
      <c r="J38" s="73"/>
      <c r="K38" s="73"/>
      <c r="L38" s="74"/>
    </row>
    <row r="39" spans="1:16" s="9" customFormat="1" x14ac:dyDescent="0.25">
      <c r="A39" s="8"/>
      <c r="B39" s="226" t="s">
        <v>24</v>
      </c>
      <c r="C39" s="227"/>
      <c r="D39" s="227"/>
      <c r="E39" s="227"/>
      <c r="F39" s="227"/>
      <c r="G39" s="227"/>
      <c r="H39" s="227"/>
      <c r="I39" s="227"/>
      <c r="J39" s="227"/>
      <c r="K39" s="227"/>
      <c r="L39" s="228"/>
      <c r="M39" s="70"/>
    </row>
    <row r="40" spans="1:16" s="25" customFormat="1" x14ac:dyDescent="0.25">
      <c r="A40" s="62"/>
      <c r="B40" s="71"/>
      <c r="C40" s="63"/>
      <c r="D40" s="63"/>
      <c r="E40" s="63"/>
      <c r="F40" s="63"/>
      <c r="G40" s="63"/>
      <c r="H40" s="63"/>
      <c r="I40" s="63"/>
      <c r="J40" s="63"/>
      <c r="K40" s="63"/>
      <c r="L40" s="64"/>
    </row>
    <row r="41" spans="1:16" s="25" customFormat="1" x14ac:dyDescent="0.25">
      <c r="A41" s="62"/>
      <c r="B41" s="216" t="str">
        <f>IF(Intro!$G$25="English",O41,P41)</f>
        <v>Si l'un ou l'autre des taux d'utilisation de la capacité, telle que calculée, est supérieur à 100 %, expliquez.</v>
      </c>
      <c r="C41" s="217"/>
      <c r="D41" s="217"/>
      <c r="E41" s="217"/>
      <c r="F41" s="217"/>
      <c r="G41" s="217"/>
      <c r="H41" s="217"/>
      <c r="I41" s="217"/>
      <c r="J41" s="217"/>
      <c r="K41" s="217"/>
      <c r="L41" s="218"/>
      <c r="O41" s="25" t="s">
        <v>105</v>
      </c>
      <c r="P41" s="25" t="s">
        <v>152</v>
      </c>
    </row>
    <row r="42" spans="1:16" s="25" customFormat="1" x14ac:dyDescent="0.25">
      <c r="A42" s="62"/>
      <c r="B42" s="71"/>
      <c r="C42" s="63"/>
      <c r="D42" s="63"/>
      <c r="E42" s="63"/>
      <c r="F42" s="63"/>
      <c r="G42" s="63"/>
      <c r="H42" s="63"/>
      <c r="I42" s="63"/>
      <c r="J42" s="63"/>
      <c r="K42" s="63"/>
      <c r="L42" s="64"/>
    </row>
    <row r="43" spans="1:16" s="9" customFormat="1" x14ac:dyDescent="0.25">
      <c r="A43" s="8"/>
      <c r="B43" s="223"/>
      <c r="C43" s="224"/>
      <c r="D43" s="224"/>
      <c r="E43" s="224"/>
      <c r="F43" s="224"/>
      <c r="G43" s="224"/>
      <c r="H43" s="224"/>
      <c r="I43" s="224"/>
      <c r="J43" s="224"/>
      <c r="K43" s="224"/>
      <c r="L43" s="225"/>
      <c r="M43" s="25"/>
    </row>
    <row r="44" spans="1:16" s="9" customFormat="1" x14ac:dyDescent="0.25">
      <c r="A44" s="8"/>
      <c r="B44" s="223"/>
      <c r="C44" s="224"/>
      <c r="D44" s="224"/>
      <c r="E44" s="224"/>
      <c r="F44" s="224"/>
      <c r="G44" s="224"/>
      <c r="H44" s="224"/>
      <c r="I44" s="224"/>
      <c r="J44" s="224"/>
      <c r="K44" s="224"/>
      <c r="L44" s="225"/>
      <c r="M44" s="25"/>
    </row>
    <row r="45" spans="1:16" s="9" customFormat="1" x14ac:dyDescent="0.25">
      <c r="A45" s="8"/>
      <c r="B45" s="223"/>
      <c r="C45" s="224"/>
      <c r="D45" s="224"/>
      <c r="E45" s="224"/>
      <c r="F45" s="224"/>
      <c r="G45" s="224"/>
      <c r="H45" s="224"/>
      <c r="I45" s="224"/>
      <c r="J45" s="224"/>
      <c r="K45" s="224"/>
      <c r="L45" s="225"/>
      <c r="M45" s="25"/>
    </row>
    <row r="46" spans="1:16" s="9" customFormat="1" x14ac:dyDescent="0.25">
      <c r="A46" s="8"/>
      <c r="B46" s="223"/>
      <c r="C46" s="224"/>
      <c r="D46" s="224"/>
      <c r="E46" s="224"/>
      <c r="F46" s="224"/>
      <c r="G46" s="224"/>
      <c r="H46" s="224"/>
      <c r="I46" s="224"/>
      <c r="J46" s="224"/>
      <c r="K46" s="224"/>
      <c r="L46" s="225"/>
      <c r="M46" s="25"/>
    </row>
    <row r="47" spans="1:16" s="9" customFormat="1" x14ac:dyDescent="0.25">
      <c r="A47" s="8"/>
      <c r="B47" s="223"/>
      <c r="C47" s="224"/>
      <c r="D47" s="224"/>
      <c r="E47" s="224"/>
      <c r="F47" s="224"/>
      <c r="G47" s="224"/>
      <c r="H47" s="224"/>
      <c r="I47" s="224"/>
      <c r="J47" s="224"/>
      <c r="K47" s="224"/>
      <c r="L47" s="225"/>
      <c r="M47" s="25"/>
    </row>
    <row r="48" spans="1:16" s="9" customFormat="1" x14ac:dyDescent="0.25">
      <c r="A48" s="8"/>
      <c r="B48" s="223"/>
      <c r="C48" s="224"/>
      <c r="D48" s="224"/>
      <c r="E48" s="224"/>
      <c r="F48" s="224"/>
      <c r="G48" s="224"/>
      <c r="H48" s="224"/>
      <c r="I48" s="224"/>
      <c r="J48" s="224"/>
      <c r="K48" s="224"/>
      <c r="L48" s="225"/>
      <c r="M48" s="25"/>
    </row>
    <row r="49" spans="1:16" s="9" customFormat="1" x14ac:dyDescent="0.25">
      <c r="A49" s="8"/>
      <c r="B49" s="223"/>
      <c r="C49" s="224"/>
      <c r="D49" s="224"/>
      <c r="E49" s="224"/>
      <c r="F49" s="224"/>
      <c r="G49" s="224"/>
      <c r="H49" s="224"/>
      <c r="I49" s="224"/>
      <c r="J49" s="224"/>
      <c r="K49" s="224"/>
      <c r="L49" s="225"/>
      <c r="M49" s="25"/>
    </row>
    <row r="50" spans="1:16" s="9" customFormat="1" x14ac:dyDescent="0.25">
      <c r="A50" s="8"/>
      <c r="B50" s="223"/>
      <c r="C50" s="224"/>
      <c r="D50" s="224"/>
      <c r="E50" s="224"/>
      <c r="F50" s="224"/>
      <c r="G50" s="224"/>
      <c r="H50" s="224"/>
      <c r="I50" s="224"/>
      <c r="J50" s="224"/>
      <c r="K50" s="224"/>
      <c r="L50" s="225"/>
      <c r="M50" s="25"/>
    </row>
    <row r="51" spans="1:16" s="25" customFormat="1" x14ac:dyDescent="0.25">
      <c r="A51" s="62"/>
      <c r="B51" s="72"/>
      <c r="C51" s="73"/>
      <c r="D51" s="73"/>
      <c r="E51" s="73"/>
      <c r="F51" s="73"/>
      <c r="G51" s="73"/>
      <c r="H51" s="73"/>
      <c r="I51" s="73"/>
      <c r="J51" s="73"/>
      <c r="K51" s="73"/>
      <c r="L51" s="74"/>
    </row>
    <row r="52" spans="1:16" s="9" customFormat="1" x14ac:dyDescent="0.25">
      <c r="A52" s="8"/>
      <c r="B52" s="226" t="s">
        <v>25</v>
      </c>
      <c r="C52" s="227"/>
      <c r="D52" s="227"/>
      <c r="E52" s="227"/>
      <c r="F52" s="227"/>
      <c r="G52" s="227"/>
      <c r="H52" s="227"/>
      <c r="I52" s="227"/>
      <c r="J52" s="227"/>
      <c r="K52" s="227"/>
      <c r="L52" s="228"/>
      <c r="M52" s="70"/>
    </row>
    <row r="53" spans="1:16" s="25" customFormat="1" x14ac:dyDescent="0.25">
      <c r="A53" s="62"/>
      <c r="B53" s="71"/>
      <c r="C53" s="63"/>
      <c r="D53" s="63"/>
      <c r="E53" s="63"/>
      <c r="F53" s="63"/>
      <c r="G53" s="63"/>
      <c r="H53" s="63"/>
      <c r="I53" s="63"/>
      <c r="J53" s="63"/>
      <c r="K53" s="63"/>
      <c r="L53" s="64"/>
    </row>
    <row r="54" spans="1:16" s="25" customFormat="1" x14ac:dyDescent="0.25">
      <c r="A54" s="62"/>
      <c r="B54" s="216" t="str">
        <f>IF(Intro!$G$25="English",O54,P54)</f>
        <v>Si la capacité pratique de l’usine a changé depuis le 1er janvier 2023, expliquez comment cela a été réalisé.</v>
      </c>
      <c r="C54" s="217"/>
      <c r="D54" s="217"/>
      <c r="E54" s="217"/>
      <c r="F54" s="217"/>
      <c r="G54" s="217"/>
      <c r="H54" s="217"/>
      <c r="I54" s="217"/>
      <c r="J54" s="217"/>
      <c r="K54" s="217"/>
      <c r="L54" s="218"/>
      <c r="O54" s="25" t="str">
        <f>"If practical plant capacity has changed since January 1, "&amp;Variables!$B$6&amp;", explain how this was achieved."</f>
        <v>If practical plant capacity has changed since January 1, 2023, explain how this was achieved.</v>
      </c>
      <c r="P54" s="25" t="str">
        <f>"Si la capacité pratique de l’usine a changé depuis le 1er janvier "&amp;Variables!B6&amp;", expliquez comment cela a été réalisé."</f>
        <v>Si la capacité pratique de l’usine a changé depuis le 1er janvier 2023, expliquez comment cela a été réalisé.</v>
      </c>
    </row>
    <row r="55" spans="1:16" s="25" customFormat="1" x14ac:dyDescent="0.25">
      <c r="A55" s="62"/>
      <c r="B55" s="71"/>
      <c r="C55" s="63"/>
      <c r="D55" s="63"/>
      <c r="E55" s="63"/>
      <c r="F55" s="63"/>
      <c r="G55" s="63"/>
      <c r="H55" s="63"/>
      <c r="I55" s="63"/>
      <c r="J55" s="63"/>
      <c r="K55" s="63"/>
      <c r="L55" s="64"/>
    </row>
    <row r="56" spans="1:16" s="9" customFormat="1" x14ac:dyDescent="0.25">
      <c r="A56" s="8"/>
      <c r="B56" s="223"/>
      <c r="C56" s="224"/>
      <c r="D56" s="224"/>
      <c r="E56" s="224"/>
      <c r="F56" s="224"/>
      <c r="G56" s="224"/>
      <c r="H56" s="224"/>
      <c r="I56" s="224"/>
      <c r="J56" s="224"/>
      <c r="K56" s="224"/>
      <c r="L56" s="225"/>
      <c r="M56" s="25"/>
    </row>
    <row r="57" spans="1:16" s="9" customFormat="1" x14ac:dyDescent="0.25">
      <c r="A57" s="8"/>
      <c r="B57" s="223"/>
      <c r="C57" s="224"/>
      <c r="D57" s="224"/>
      <c r="E57" s="224"/>
      <c r="F57" s="224"/>
      <c r="G57" s="224"/>
      <c r="H57" s="224"/>
      <c r="I57" s="224"/>
      <c r="J57" s="224"/>
      <c r="K57" s="224"/>
      <c r="L57" s="225"/>
      <c r="M57" s="25"/>
    </row>
    <row r="58" spans="1:16" s="9" customFormat="1" x14ac:dyDescent="0.25">
      <c r="A58" s="8"/>
      <c r="B58" s="223"/>
      <c r="C58" s="224"/>
      <c r="D58" s="224"/>
      <c r="E58" s="224"/>
      <c r="F58" s="224"/>
      <c r="G58" s="224"/>
      <c r="H58" s="224"/>
      <c r="I58" s="224"/>
      <c r="J58" s="224"/>
      <c r="K58" s="224"/>
      <c r="L58" s="225"/>
      <c r="M58" s="25"/>
    </row>
    <row r="59" spans="1:16" s="9" customFormat="1" x14ac:dyDescent="0.25">
      <c r="A59" s="8"/>
      <c r="B59" s="223"/>
      <c r="C59" s="224"/>
      <c r="D59" s="224"/>
      <c r="E59" s="224"/>
      <c r="F59" s="224"/>
      <c r="G59" s="224"/>
      <c r="H59" s="224"/>
      <c r="I59" s="224"/>
      <c r="J59" s="224"/>
      <c r="K59" s="224"/>
      <c r="L59" s="225"/>
      <c r="M59" s="25"/>
    </row>
    <row r="60" spans="1:16" s="9" customFormat="1" x14ac:dyDescent="0.25">
      <c r="A60" s="8"/>
      <c r="B60" s="223"/>
      <c r="C60" s="224"/>
      <c r="D60" s="224"/>
      <c r="E60" s="224"/>
      <c r="F60" s="224"/>
      <c r="G60" s="224"/>
      <c r="H60" s="224"/>
      <c r="I60" s="224"/>
      <c r="J60" s="224"/>
      <c r="K60" s="224"/>
      <c r="L60" s="225"/>
      <c r="M60" s="25"/>
    </row>
    <row r="61" spans="1:16" s="9" customFormat="1" x14ac:dyDescent="0.25">
      <c r="A61" s="8"/>
      <c r="B61" s="223"/>
      <c r="C61" s="224"/>
      <c r="D61" s="224"/>
      <c r="E61" s="224"/>
      <c r="F61" s="224"/>
      <c r="G61" s="224"/>
      <c r="H61" s="224"/>
      <c r="I61" s="224"/>
      <c r="J61" s="224"/>
      <c r="K61" s="224"/>
      <c r="L61" s="225"/>
      <c r="M61" s="25"/>
    </row>
    <row r="62" spans="1:16" s="9" customFormat="1" x14ac:dyDescent="0.25">
      <c r="A62" s="8"/>
      <c r="B62" s="223"/>
      <c r="C62" s="224"/>
      <c r="D62" s="224"/>
      <c r="E62" s="224"/>
      <c r="F62" s="224"/>
      <c r="G62" s="224"/>
      <c r="H62" s="224"/>
      <c r="I62" s="224"/>
      <c r="J62" s="224"/>
      <c r="K62" s="224"/>
      <c r="L62" s="225"/>
      <c r="M62" s="25"/>
    </row>
    <row r="63" spans="1:16" s="9" customFormat="1" x14ac:dyDescent="0.25">
      <c r="A63" s="8"/>
      <c r="B63" s="223"/>
      <c r="C63" s="224"/>
      <c r="D63" s="224"/>
      <c r="E63" s="224"/>
      <c r="F63" s="224"/>
      <c r="G63" s="224"/>
      <c r="H63" s="224"/>
      <c r="I63" s="224"/>
      <c r="J63" s="224"/>
      <c r="K63" s="224"/>
      <c r="L63" s="225"/>
      <c r="M63" s="25"/>
    </row>
    <row r="64" spans="1:16" s="25" customFormat="1" x14ac:dyDescent="0.25">
      <c r="A64" s="62"/>
      <c r="B64" s="72"/>
      <c r="C64" s="73"/>
      <c r="D64" s="73"/>
      <c r="E64" s="73"/>
      <c r="F64" s="73"/>
      <c r="G64" s="73"/>
      <c r="H64" s="73"/>
      <c r="I64" s="73"/>
      <c r="J64" s="73"/>
      <c r="K64" s="73"/>
      <c r="L64" s="74"/>
    </row>
    <row r="65" spans="1:16" s="9" customFormat="1" x14ac:dyDescent="0.25">
      <c r="A65" s="8"/>
      <c r="B65" s="226" t="s">
        <v>26</v>
      </c>
      <c r="C65" s="227"/>
      <c r="D65" s="227"/>
      <c r="E65" s="227"/>
      <c r="F65" s="227"/>
      <c r="G65" s="227"/>
      <c r="H65" s="227"/>
      <c r="I65" s="227"/>
      <c r="J65" s="227"/>
      <c r="K65" s="227"/>
      <c r="L65" s="228"/>
      <c r="M65" s="70"/>
    </row>
    <row r="66" spans="1:16" s="25" customFormat="1" x14ac:dyDescent="0.25">
      <c r="A66" s="62"/>
      <c r="B66" s="71"/>
      <c r="C66" s="63"/>
      <c r="D66" s="63"/>
      <c r="E66" s="63"/>
      <c r="F66" s="63"/>
      <c r="G66" s="63"/>
      <c r="H66" s="63"/>
      <c r="I66" s="63"/>
      <c r="J66" s="63"/>
      <c r="K66" s="63"/>
      <c r="L66" s="64"/>
    </row>
    <row r="67" spans="1:16" s="25" customFormat="1" x14ac:dyDescent="0.25">
      <c r="A67" s="62"/>
      <c r="B67" s="213" t="str">
        <f>IF(Intro!$G$25="English",O67,P67)</f>
        <v>Décrivez les plans de votre entreprise pour augmenter ou diminuer la capacité pratique de son usine de marchandises au cours des deux prochaines années, y compris les dates cibles, la capacité pratique cible de l'usine, les usines concernées et les raisons du changement.</v>
      </c>
      <c r="C67" s="214"/>
      <c r="D67" s="214"/>
      <c r="E67" s="214"/>
      <c r="F67" s="214"/>
      <c r="G67" s="214"/>
      <c r="H67" s="214"/>
      <c r="I67" s="214"/>
      <c r="J67" s="214"/>
      <c r="K67" s="214"/>
      <c r="L67" s="215"/>
      <c r="O67" s="25" t="s">
        <v>149</v>
      </c>
      <c r="P67" s="25" t="s">
        <v>106</v>
      </c>
    </row>
    <row r="68" spans="1:16" s="25" customFormat="1" x14ac:dyDescent="0.25">
      <c r="A68" s="62"/>
      <c r="B68" s="213"/>
      <c r="C68" s="214"/>
      <c r="D68" s="214"/>
      <c r="E68" s="214"/>
      <c r="F68" s="214"/>
      <c r="G68" s="214"/>
      <c r="H68" s="214"/>
      <c r="I68" s="214"/>
      <c r="J68" s="214"/>
      <c r="K68" s="214"/>
      <c r="L68" s="215"/>
    </row>
    <row r="69" spans="1:16" s="25" customFormat="1" x14ac:dyDescent="0.25">
      <c r="A69" s="62"/>
      <c r="B69" s="71"/>
      <c r="C69" s="63"/>
      <c r="D69" s="63"/>
      <c r="E69" s="63"/>
      <c r="F69" s="63"/>
      <c r="G69" s="63"/>
      <c r="H69" s="63"/>
      <c r="I69" s="63"/>
      <c r="J69" s="63"/>
      <c r="K69" s="63"/>
      <c r="L69" s="64"/>
    </row>
    <row r="70" spans="1:16" s="9" customFormat="1" x14ac:dyDescent="0.25">
      <c r="A70" s="8"/>
      <c r="B70" s="223"/>
      <c r="C70" s="224"/>
      <c r="D70" s="224"/>
      <c r="E70" s="224"/>
      <c r="F70" s="224"/>
      <c r="G70" s="224"/>
      <c r="H70" s="224"/>
      <c r="I70" s="224"/>
      <c r="J70" s="224"/>
      <c r="K70" s="224"/>
      <c r="L70" s="225"/>
      <c r="M70" s="25"/>
    </row>
    <row r="71" spans="1:16" s="9" customFormat="1" x14ac:dyDescent="0.25">
      <c r="A71" s="8"/>
      <c r="B71" s="223"/>
      <c r="C71" s="224"/>
      <c r="D71" s="224"/>
      <c r="E71" s="224"/>
      <c r="F71" s="224"/>
      <c r="G71" s="224"/>
      <c r="H71" s="224"/>
      <c r="I71" s="224"/>
      <c r="J71" s="224"/>
      <c r="K71" s="224"/>
      <c r="L71" s="225"/>
      <c r="M71" s="25"/>
    </row>
    <row r="72" spans="1:16" s="9" customFormat="1" x14ac:dyDescent="0.25">
      <c r="A72" s="8"/>
      <c r="B72" s="223"/>
      <c r="C72" s="224"/>
      <c r="D72" s="224"/>
      <c r="E72" s="224"/>
      <c r="F72" s="224"/>
      <c r="G72" s="224"/>
      <c r="H72" s="224"/>
      <c r="I72" s="224"/>
      <c r="J72" s="224"/>
      <c r="K72" s="224"/>
      <c r="L72" s="225"/>
      <c r="M72" s="25"/>
    </row>
    <row r="73" spans="1:16" s="9" customFormat="1" x14ac:dyDescent="0.25">
      <c r="A73" s="8"/>
      <c r="B73" s="223"/>
      <c r="C73" s="224"/>
      <c r="D73" s="224"/>
      <c r="E73" s="224"/>
      <c r="F73" s="224"/>
      <c r="G73" s="224"/>
      <c r="H73" s="224"/>
      <c r="I73" s="224"/>
      <c r="J73" s="224"/>
      <c r="K73" s="224"/>
      <c r="L73" s="225"/>
      <c r="M73" s="25"/>
    </row>
    <row r="74" spans="1:16" s="9" customFormat="1" x14ac:dyDescent="0.25">
      <c r="A74" s="8"/>
      <c r="B74" s="223"/>
      <c r="C74" s="224"/>
      <c r="D74" s="224"/>
      <c r="E74" s="224"/>
      <c r="F74" s="224"/>
      <c r="G74" s="224"/>
      <c r="H74" s="224"/>
      <c r="I74" s="224"/>
      <c r="J74" s="224"/>
      <c r="K74" s="224"/>
      <c r="L74" s="225"/>
      <c r="M74" s="25"/>
    </row>
    <row r="75" spans="1:16" s="9" customFormat="1" x14ac:dyDescent="0.25">
      <c r="A75" s="8"/>
      <c r="B75" s="223"/>
      <c r="C75" s="224"/>
      <c r="D75" s="224"/>
      <c r="E75" s="224"/>
      <c r="F75" s="224"/>
      <c r="G75" s="224"/>
      <c r="H75" s="224"/>
      <c r="I75" s="224"/>
      <c r="J75" s="224"/>
      <c r="K75" s="224"/>
      <c r="L75" s="225"/>
      <c r="M75" s="25"/>
    </row>
    <row r="76" spans="1:16" s="9" customFormat="1" x14ac:dyDescent="0.25">
      <c r="A76" s="8"/>
      <c r="B76" s="223"/>
      <c r="C76" s="224"/>
      <c r="D76" s="224"/>
      <c r="E76" s="224"/>
      <c r="F76" s="224"/>
      <c r="G76" s="224"/>
      <c r="H76" s="224"/>
      <c r="I76" s="224"/>
      <c r="J76" s="224"/>
      <c r="K76" s="224"/>
      <c r="L76" s="225"/>
      <c r="M76" s="25"/>
    </row>
    <row r="77" spans="1:16" s="9" customFormat="1" x14ac:dyDescent="0.25">
      <c r="A77" s="8"/>
      <c r="B77" s="223"/>
      <c r="C77" s="224"/>
      <c r="D77" s="224"/>
      <c r="E77" s="224"/>
      <c r="F77" s="224"/>
      <c r="G77" s="224"/>
      <c r="H77" s="224"/>
      <c r="I77" s="224"/>
      <c r="J77" s="224"/>
      <c r="K77" s="224"/>
      <c r="L77" s="225"/>
      <c r="M77" s="25"/>
    </row>
    <row r="78" spans="1:16" s="25" customFormat="1" x14ac:dyDescent="0.25">
      <c r="A78" s="62"/>
      <c r="B78" s="72"/>
      <c r="C78" s="73"/>
      <c r="D78" s="73"/>
      <c r="E78" s="73"/>
      <c r="F78" s="73"/>
      <c r="G78" s="73"/>
      <c r="H78" s="73"/>
      <c r="I78" s="73"/>
      <c r="J78" s="73"/>
      <c r="K78" s="73"/>
      <c r="L78" s="74"/>
    </row>
    <row r="79" spans="1:16" s="9" customFormat="1" x14ac:dyDescent="0.25">
      <c r="A79" s="8"/>
      <c r="B79" s="226" t="s">
        <v>27</v>
      </c>
      <c r="C79" s="227"/>
      <c r="D79" s="227"/>
      <c r="E79" s="227"/>
      <c r="F79" s="227"/>
      <c r="G79" s="227"/>
      <c r="H79" s="227"/>
      <c r="I79" s="227"/>
      <c r="J79" s="227"/>
      <c r="K79" s="227"/>
      <c r="L79" s="228"/>
      <c r="M79" s="70"/>
    </row>
    <row r="80" spans="1:16" s="25" customFormat="1" x14ac:dyDescent="0.25">
      <c r="A80" s="62"/>
      <c r="B80" s="71"/>
      <c r="C80" s="63"/>
      <c r="D80" s="63"/>
      <c r="E80" s="63"/>
      <c r="F80" s="63"/>
      <c r="G80" s="63"/>
      <c r="H80" s="63"/>
      <c r="I80" s="63"/>
      <c r="J80" s="63"/>
      <c r="K80" s="63"/>
      <c r="L80" s="64"/>
    </row>
    <row r="81" spans="1:16" s="25" customFormat="1" ht="14.25" customHeight="1" x14ac:dyDescent="0.25">
      <c r="A81" s="62"/>
      <c r="B81" s="210" t="str">
        <f>IF(Intro!$G$25="English",O81,P81)</f>
        <v>Décrivez les plans de votre entreprise pour accroître, réduire ou cesser sa production des marchandises d'ici les deux prochaines années, soit dans ses installations où sont fabriquées actuellement des marchandises, soit dans ses installations où sont fabriqués d’autres produits. Fournissez les motifs et les hypothèses sous-tendant ces objectifs et ces stratégies.</v>
      </c>
      <c r="C81" s="211"/>
      <c r="D81" s="211"/>
      <c r="E81" s="211"/>
      <c r="F81" s="211"/>
      <c r="G81" s="211"/>
      <c r="H81" s="211"/>
      <c r="I81" s="211"/>
      <c r="J81" s="211"/>
      <c r="K81" s="211"/>
      <c r="L81" s="212"/>
      <c r="O81" s="25" t="s">
        <v>150</v>
      </c>
      <c r="P81" s="25" t="s">
        <v>107</v>
      </c>
    </row>
    <row r="82" spans="1:16" s="25" customFormat="1" x14ac:dyDescent="0.25">
      <c r="A82" s="62"/>
      <c r="B82" s="210"/>
      <c r="C82" s="211"/>
      <c r="D82" s="211"/>
      <c r="E82" s="211"/>
      <c r="F82" s="211"/>
      <c r="G82" s="211"/>
      <c r="H82" s="211"/>
      <c r="I82" s="211"/>
      <c r="J82" s="211"/>
      <c r="K82" s="211"/>
      <c r="L82" s="212"/>
    </row>
    <row r="83" spans="1:16" s="25" customFormat="1" x14ac:dyDescent="0.25">
      <c r="A83" s="62"/>
      <c r="B83" s="71"/>
      <c r="C83" s="63"/>
      <c r="D83" s="63"/>
      <c r="E83" s="63"/>
      <c r="F83" s="63"/>
      <c r="G83" s="63"/>
      <c r="H83" s="63"/>
      <c r="I83" s="63"/>
      <c r="J83" s="63"/>
      <c r="K83" s="63"/>
      <c r="L83" s="64"/>
    </row>
    <row r="84" spans="1:16" s="9" customFormat="1" x14ac:dyDescent="0.25">
      <c r="A84" s="8"/>
      <c r="B84" s="223"/>
      <c r="C84" s="224"/>
      <c r="D84" s="224"/>
      <c r="E84" s="224"/>
      <c r="F84" s="224"/>
      <c r="G84" s="224"/>
      <c r="H84" s="224"/>
      <c r="I84" s="224"/>
      <c r="J84" s="224"/>
      <c r="K84" s="224"/>
      <c r="L84" s="225"/>
      <c r="M84" s="25"/>
    </row>
    <row r="85" spans="1:16" s="9" customFormat="1" x14ac:dyDescent="0.25">
      <c r="A85" s="8"/>
      <c r="B85" s="223"/>
      <c r="C85" s="224"/>
      <c r="D85" s="224"/>
      <c r="E85" s="224"/>
      <c r="F85" s="224"/>
      <c r="G85" s="224"/>
      <c r="H85" s="224"/>
      <c r="I85" s="224"/>
      <c r="J85" s="224"/>
      <c r="K85" s="224"/>
      <c r="L85" s="225"/>
      <c r="M85" s="25"/>
    </row>
    <row r="86" spans="1:16" s="9" customFormat="1" x14ac:dyDescent="0.25">
      <c r="A86" s="8"/>
      <c r="B86" s="223"/>
      <c r="C86" s="224"/>
      <c r="D86" s="224"/>
      <c r="E86" s="224"/>
      <c r="F86" s="224"/>
      <c r="G86" s="224"/>
      <c r="H86" s="224"/>
      <c r="I86" s="224"/>
      <c r="J86" s="224"/>
      <c r="K86" s="224"/>
      <c r="L86" s="225"/>
      <c r="M86" s="25"/>
    </row>
    <row r="87" spans="1:16" s="9" customFormat="1" x14ac:dyDescent="0.25">
      <c r="A87" s="8"/>
      <c r="B87" s="223"/>
      <c r="C87" s="224"/>
      <c r="D87" s="224"/>
      <c r="E87" s="224"/>
      <c r="F87" s="224"/>
      <c r="G87" s="224"/>
      <c r="H87" s="224"/>
      <c r="I87" s="224"/>
      <c r="J87" s="224"/>
      <c r="K87" s="224"/>
      <c r="L87" s="225"/>
      <c r="M87" s="25"/>
    </row>
    <row r="88" spans="1:16" s="9" customFormat="1" x14ac:dyDescent="0.25">
      <c r="A88" s="8"/>
      <c r="B88" s="223"/>
      <c r="C88" s="224"/>
      <c r="D88" s="224"/>
      <c r="E88" s="224"/>
      <c r="F88" s="224"/>
      <c r="G88" s="224"/>
      <c r="H88" s="224"/>
      <c r="I88" s="224"/>
      <c r="J88" s="224"/>
      <c r="K88" s="224"/>
      <c r="L88" s="225"/>
      <c r="M88" s="25"/>
    </row>
    <row r="89" spans="1:16" s="9" customFormat="1" x14ac:dyDescent="0.25">
      <c r="A89" s="8"/>
      <c r="B89" s="223"/>
      <c r="C89" s="224"/>
      <c r="D89" s="224"/>
      <c r="E89" s="224"/>
      <c r="F89" s="224"/>
      <c r="G89" s="224"/>
      <c r="H89" s="224"/>
      <c r="I89" s="224"/>
      <c r="J89" s="224"/>
      <c r="K89" s="224"/>
      <c r="L89" s="225"/>
      <c r="M89" s="25"/>
    </row>
    <row r="90" spans="1:16" s="9" customFormat="1" x14ac:dyDescent="0.25">
      <c r="A90" s="8"/>
      <c r="B90" s="223"/>
      <c r="C90" s="224"/>
      <c r="D90" s="224"/>
      <c r="E90" s="224"/>
      <c r="F90" s="224"/>
      <c r="G90" s="224"/>
      <c r="H90" s="224"/>
      <c r="I90" s="224"/>
      <c r="J90" s="224"/>
      <c r="K90" s="224"/>
      <c r="L90" s="225"/>
      <c r="M90" s="25"/>
    </row>
    <row r="91" spans="1:16" s="9" customFormat="1" x14ac:dyDescent="0.25">
      <c r="A91" s="8"/>
      <c r="B91" s="223"/>
      <c r="C91" s="224"/>
      <c r="D91" s="224"/>
      <c r="E91" s="224"/>
      <c r="F91" s="224"/>
      <c r="G91" s="224"/>
      <c r="H91" s="224"/>
      <c r="I91" s="224"/>
      <c r="J91" s="224"/>
      <c r="K91" s="224"/>
      <c r="L91" s="225"/>
      <c r="M91" s="25"/>
    </row>
    <row r="92" spans="1:16" s="25" customFormat="1" x14ac:dyDescent="0.25">
      <c r="A92" s="62"/>
      <c r="B92" s="72"/>
      <c r="C92" s="73"/>
      <c r="D92" s="73"/>
      <c r="E92" s="73"/>
      <c r="F92" s="73"/>
      <c r="G92" s="73"/>
      <c r="H92" s="73"/>
      <c r="I92" s="73"/>
      <c r="J92" s="73"/>
      <c r="K92" s="73"/>
      <c r="L92" s="74"/>
    </row>
    <row r="93" spans="1:16" s="9" customFormat="1" x14ac:dyDescent="0.25">
      <c r="A93" s="8"/>
      <c r="B93" s="226" t="s">
        <v>30</v>
      </c>
      <c r="C93" s="227"/>
      <c r="D93" s="227"/>
      <c r="E93" s="227"/>
      <c r="F93" s="227"/>
      <c r="G93" s="227"/>
      <c r="H93" s="227"/>
      <c r="I93" s="227"/>
      <c r="J93" s="227"/>
      <c r="K93" s="227"/>
      <c r="L93" s="228"/>
      <c r="M93" s="70"/>
    </row>
    <row r="94" spans="1:16" s="25" customFormat="1" x14ac:dyDescent="0.25">
      <c r="A94" s="62"/>
      <c r="B94" s="71"/>
      <c r="C94" s="63"/>
      <c r="D94" s="63"/>
      <c r="E94" s="63"/>
      <c r="F94" s="63"/>
      <c r="G94" s="63"/>
      <c r="H94" s="63"/>
      <c r="I94" s="63"/>
      <c r="J94" s="63"/>
      <c r="K94" s="63"/>
      <c r="L94" s="64"/>
    </row>
    <row r="95" spans="1:16" s="25" customFormat="1" x14ac:dyDescent="0.25">
      <c r="A95" s="62"/>
      <c r="B95" s="210" t="str">
        <f>IF(Intro!$G$25="English",O95,P95)</f>
        <v>Décrivez les plans de votre entreprise visant à modifier la gamme de produits fabriqués sur le même équipement au cours des deux prochaines années. Fournissez les motifs et les hypothèses sous-tendant ces objectifs et ces stratégies.</v>
      </c>
      <c r="C95" s="211"/>
      <c r="D95" s="211"/>
      <c r="E95" s="211"/>
      <c r="F95" s="211"/>
      <c r="G95" s="211"/>
      <c r="H95" s="211"/>
      <c r="I95" s="211"/>
      <c r="J95" s="211"/>
      <c r="K95" s="211"/>
      <c r="L95" s="212"/>
      <c r="O95" s="25" t="s">
        <v>151</v>
      </c>
      <c r="P95" s="25" t="s">
        <v>108</v>
      </c>
    </row>
    <row r="96" spans="1:16" s="25" customFormat="1" x14ac:dyDescent="0.25">
      <c r="A96" s="62"/>
      <c r="B96" s="210"/>
      <c r="C96" s="211"/>
      <c r="D96" s="211"/>
      <c r="E96" s="211"/>
      <c r="F96" s="211"/>
      <c r="G96" s="211"/>
      <c r="H96" s="211"/>
      <c r="I96" s="211"/>
      <c r="J96" s="211"/>
      <c r="K96" s="211"/>
      <c r="L96" s="212"/>
    </row>
    <row r="97" spans="1:13" s="25" customFormat="1" x14ac:dyDescent="0.25">
      <c r="A97" s="62"/>
      <c r="B97" s="71"/>
      <c r="C97" s="63"/>
      <c r="D97" s="63"/>
      <c r="E97" s="63"/>
      <c r="F97" s="63"/>
      <c r="G97" s="63"/>
      <c r="H97" s="63"/>
      <c r="I97" s="63"/>
      <c r="J97" s="63"/>
      <c r="K97" s="63"/>
      <c r="L97" s="64"/>
    </row>
    <row r="98" spans="1:13" s="9" customFormat="1" x14ac:dyDescent="0.25">
      <c r="A98" s="8"/>
      <c r="B98" s="223"/>
      <c r="C98" s="224"/>
      <c r="D98" s="224"/>
      <c r="E98" s="224"/>
      <c r="F98" s="224"/>
      <c r="G98" s="224"/>
      <c r="H98" s="224"/>
      <c r="I98" s="224"/>
      <c r="J98" s="224"/>
      <c r="K98" s="224"/>
      <c r="L98" s="225"/>
      <c r="M98" s="25"/>
    </row>
    <row r="99" spans="1:13" s="9" customFormat="1" x14ac:dyDescent="0.25">
      <c r="A99" s="8"/>
      <c r="B99" s="223"/>
      <c r="C99" s="224"/>
      <c r="D99" s="224"/>
      <c r="E99" s="224"/>
      <c r="F99" s="224"/>
      <c r="G99" s="224"/>
      <c r="H99" s="224"/>
      <c r="I99" s="224"/>
      <c r="J99" s="224"/>
      <c r="K99" s="224"/>
      <c r="L99" s="225"/>
      <c r="M99" s="25"/>
    </row>
    <row r="100" spans="1:13" s="9" customFormat="1" x14ac:dyDescent="0.25">
      <c r="A100" s="8"/>
      <c r="B100" s="223"/>
      <c r="C100" s="224"/>
      <c r="D100" s="224"/>
      <c r="E100" s="224"/>
      <c r="F100" s="224"/>
      <c r="G100" s="224"/>
      <c r="H100" s="224"/>
      <c r="I100" s="224"/>
      <c r="J100" s="224"/>
      <c r="K100" s="224"/>
      <c r="L100" s="225"/>
      <c r="M100" s="25"/>
    </row>
    <row r="101" spans="1:13" s="9" customFormat="1" x14ac:dyDescent="0.25">
      <c r="A101" s="8"/>
      <c r="B101" s="223"/>
      <c r="C101" s="224"/>
      <c r="D101" s="224"/>
      <c r="E101" s="224"/>
      <c r="F101" s="224"/>
      <c r="G101" s="224"/>
      <c r="H101" s="224"/>
      <c r="I101" s="224"/>
      <c r="J101" s="224"/>
      <c r="K101" s="224"/>
      <c r="L101" s="225"/>
      <c r="M101" s="25"/>
    </row>
    <row r="102" spans="1:13" s="9" customFormat="1" x14ac:dyDescent="0.25">
      <c r="A102" s="8"/>
      <c r="B102" s="223"/>
      <c r="C102" s="224"/>
      <c r="D102" s="224"/>
      <c r="E102" s="224"/>
      <c r="F102" s="224"/>
      <c r="G102" s="224"/>
      <c r="H102" s="224"/>
      <c r="I102" s="224"/>
      <c r="J102" s="224"/>
      <c r="K102" s="224"/>
      <c r="L102" s="225"/>
      <c r="M102" s="25"/>
    </row>
    <row r="103" spans="1:13" s="9" customFormat="1" x14ac:dyDescent="0.25">
      <c r="A103" s="8"/>
      <c r="B103" s="223"/>
      <c r="C103" s="224"/>
      <c r="D103" s="224"/>
      <c r="E103" s="224"/>
      <c r="F103" s="224"/>
      <c r="G103" s="224"/>
      <c r="H103" s="224"/>
      <c r="I103" s="224"/>
      <c r="J103" s="224"/>
      <c r="K103" s="224"/>
      <c r="L103" s="225"/>
      <c r="M103" s="25"/>
    </row>
    <row r="104" spans="1:13" s="9" customFormat="1" x14ac:dyDescent="0.25">
      <c r="A104" s="8"/>
      <c r="B104" s="223"/>
      <c r="C104" s="224"/>
      <c r="D104" s="224"/>
      <c r="E104" s="224"/>
      <c r="F104" s="224"/>
      <c r="G104" s="224"/>
      <c r="H104" s="224"/>
      <c r="I104" s="224"/>
      <c r="J104" s="224"/>
      <c r="K104" s="224"/>
      <c r="L104" s="225"/>
      <c r="M104" s="25"/>
    </row>
    <row r="105" spans="1:13" s="9" customFormat="1" x14ac:dyDescent="0.25">
      <c r="A105" s="8"/>
      <c r="B105" s="223"/>
      <c r="C105" s="224"/>
      <c r="D105" s="224"/>
      <c r="E105" s="224"/>
      <c r="F105" s="224"/>
      <c r="G105" s="224"/>
      <c r="H105" s="224"/>
      <c r="I105" s="224"/>
      <c r="J105" s="224"/>
      <c r="K105" s="224"/>
      <c r="L105" s="225"/>
      <c r="M105" s="25"/>
    </row>
    <row r="106" spans="1:13" s="25" customFormat="1" x14ac:dyDescent="0.25">
      <c r="A106" s="62"/>
      <c r="B106" s="72"/>
      <c r="C106" s="73"/>
      <c r="D106" s="73"/>
      <c r="E106" s="73"/>
      <c r="F106" s="73"/>
      <c r="G106" s="73"/>
      <c r="H106" s="73"/>
      <c r="I106" s="73"/>
      <c r="J106" s="73"/>
      <c r="K106" s="73"/>
      <c r="L106" s="74"/>
    </row>
  </sheetData>
  <sheetProtection algorithmName="SHA-512" hashValue="QQPdxK9qdmQyQEA34Uu7mmTyV05g3M8JWm6U9oDzrXkHIWRjV9poArae1UQOAerCAIek/cD1+8QgQB2NpWWtUw==" saltValue="Wkh5p4n7v+4f2Pvv/P1V9Q==" spinCount="100000" sheet="1" objects="1" scenarios="1" selectLockedCells="1"/>
  <mergeCells count="38">
    <mergeCell ref="B93:L93"/>
    <mergeCell ref="B98:L105"/>
    <mergeCell ref="B95:L96"/>
    <mergeCell ref="B30:L37"/>
    <mergeCell ref="B43:L50"/>
    <mergeCell ref="B56:L63"/>
    <mergeCell ref="B70:L77"/>
    <mergeCell ref="B84:L91"/>
    <mergeCell ref="B65:L65"/>
    <mergeCell ref="B67:L68"/>
    <mergeCell ref="B41:L41"/>
    <mergeCell ref="B54:L54"/>
    <mergeCell ref="B39:L39"/>
    <mergeCell ref="B52:L52"/>
    <mergeCell ref="B81:L82"/>
    <mergeCell ref="B79:L79"/>
    <mergeCell ref="B4:L4"/>
    <mergeCell ref="B13:L13"/>
    <mergeCell ref="B9:L9"/>
    <mergeCell ref="B10:L10"/>
    <mergeCell ref="B5:L5"/>
    <mergeCell ref="B6:L6"/>
    <mergeCell ref="B8:L8"/>
    <mergeCell ref="B12:L12"/>
    <mergeCell ref="B23:E23"/>
    <mergeCell ref="B24:E24"/>
    <mergeCell ref="B28:L28"/>
    <mergeCell ref="B20:E20"/>
    <mergeCell ref="B26:L26"/>
    <mergeCell ref="B22:E22"/>
    <mergeCell ref="J17:J18"/>
    <mergeCell ref="K17:K18"/>
    <mergeCell ref="B15:L15"/>
    <mergeCell ref="B19:E19"/>
    <mergeCell ref="B21:E21"/>
    <mergeCell ref="G17:G18"/>
    <mergeCell ref="H17:H18"/>
    <mergeCell ref="I17:I18"/>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84:L84 B70:L70 B56:L56 B30:L33 B43:L43 B86:L88 B45:L47 B58:L60 B72:L74 B98:L101" xr:uid="{3B895ACC-BC95-48CF-9B52-564CFBCF3BF6}">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3:K24 G21:K21" xr:uid="{F776B4C4-FB9F-4E6D-9659-ADBE0E6C3F52}">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19:K20 G22:K22" xr:uid="{B2A2681B-6B72-4833-B16C-7963DF3BF9E3}">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51"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90DB-6896-493A-88FE-EE1995C87494}">
  <sheetPr codeName="Sheet8">
    <tabColor rgb="FF92D050"/>
    <pageSetUpPr fitToPage="1"/>
  </sheetPr>
  <dimension ref="A1:P173"/>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9.42578125" style="54" customWidth="1"/>
    <col min="18" max="16384" width="9.42578125" style="54"/>
  </cols>
  <sheetData>
    <row r="1" spans="1:16" x14ac:dyDescent="0.25">
      <c r="O1" s="54" t="s">
        <v>275</v>
      </c>
      <c r="P1" s="54" t="s">
        <v>275</v>
      </c>
    </row>
    <row r="2" spans="1:16" x14ac:dyDescent="0.25">
      <c r="B2" s="10" t="str">
        <f>'Pro 1'!B2</f>
        <v>PROTÉGÉ</v>
      </c>
      <c r="C2" s="10"/>
      <c r="D2" s="10"/>
      <c r="O2" s="9" t="s">
        <v>60</v>
      </c>
      <c r="P2" s="9" t="s">
        <v>72</v>
      </c>
    </row>
    <row r="3" spans="1:16" x14ac:dyDescent="0.25">
      <c r="B3" s="2"/>
      <c r="C3" s="2"/>
      <c r="D3" s="2"/>
      <c r="O3" s="5"/>
      <c r="P3" s="5"/>
    </row>
    <row r="4" spans="1:16" s="5" customFormat="1" x14ac:dyDescent="0.25">
      <c r="A4" s="11"/>
      <c r="B4" s="234" t="str">
        <f>Info!B4</f>
        <v>QUESTIONNAIRE À L'INTENTION DES PRODUCTEURS ÉTRANGERS</v>
      </c>
      <c r="C4" s="235"/>
      <c r="D4" s="235"/>
      <c r="E4" s="235"/>
      <c r="F4" s="235"/>
      <c r="G4" s="235"/>
      <c r="H4" s="235"/>
      <c r="I4" s="235"/>
      <c r="J4" s="235"/>
      <c r="K4" s="235"/>
      <c r="L4" s="236"/>
      <c r="M4" s="7"/>
      <c r="N4" s="7"/>
      <c r="O4" s="6"/>
      <c r="P4" s="6"/>
    </row>
    <row r="5" spans="1:16" s="5" customFormat="1" x14ac:dyDescent="0.25">
      <c r="A5" s="11"/>
      <c r="B5" s="237" t="str">
        <f>Info!B5</f>
        <v>RR-2026-002 &amp; RR-2026-003</v>
      </c>
      <c r="C5" s="238"/>
      <c r="D5" s="238"/>
      <c r="E5" s="238"/>
      <c r="F5" s="238"/>
      <c r="G5" s="238"/>
      <c r="H5" s="238"/>
      <c r="I5" s="238"/>
      <c r="J5" s="238"/>
      <c r="K5" s="238"/>
      <c r="L5" s="239"/>
      <c r="M5" s="7"/>
      <c r="N5" s="7"/>
      <c r="O5" s="6"/>
      <c r="P5" s="6"/>
    </row>
    <row r="6" spans="1:16" s="6" customFormat="1" x14ac:dyDescent="0.25">
      <c r="A6" s="11"/>
      <c r="B6" s="237" t="str">
        <f>Info!B6</f>
        <v>BARRES D'ARMATURE POUR BÉTON</v>
      </c>
      <c r="C6" s="238"/>
      <c r="D6" s="238"/>
      <c r="E6" s="238"/>
      <c r="F6" s="238"/>
      <c r="G6" s="238"/>
      <c r="H6" s="238"/>
      <c r="I6" s="238"/>
      <c r="J6" s="238"/>
      <c r="K6" s="238"/>
      <c r="L6" s="239"/>
      <c r="O6" s="12"/>
      <c r="P6" s="12"/>
    </row>
    <row r="7" spans="1:16" s="6" customFormat="1" x14ac:dyDescent="0.25">
      <c r="A7" s="11"/>
      <c r="B7" s="92"/>
      <c r="C7" s="93"/>
      <c r="D7" s="93"/>
      <c r="E7" s="93"/>
      <c r="F7" s="93"/>
      <c r="G7" s="93"/>
      <c r="H7" s="93"/>
      <c r="I7" s="93"/>
      <c r="J7" s="93"/>
      <c r="K7" s="93"/>
      <c r="L7" s="94"/>
      <c r="O7" s="23"/>
    </row>
    <row r="8" spans="1:16" s="6" customFormat="1" ht="14.25" customHeight="1" x14ac:dyDescent="0.25">
      <c r="A8" s="11"/>
      <c r="B8" s="249" t="str">
        <f>Public!B8</f>
        <v>Les marchandises dans les questions suivantes font référence au barres d'armature pour béton comme définies dans la description du produit de l'onglet Intro.</v>
      </c>
      <c r="C8" s="250"/>
      <c r="D8" s="250"/>
      <c r="E8" s="250"/>
      <c r="F8" s="250"/>
      <c r="G8" s="250"/>
      <c r="H8" s="250"/>
      <c r="I8" s="250"/>
      <c r="J8" s="250"/>
      <c r="K8" s="250"/>
      <c r="L8" s="251"/>
      <c r="O8" s="12"/>
      <c r="P8" s="12"/>
    </row>
    <row r="9" spans="1:16" s="6" customFormat="1" x14ac:dyDescent="0.25">
      <c r="A9" s="11"/>
      <c r="B9" s="243" t="str">
        <f>Public!B9</f>
        <v>Des informations sur le produit et un glossaire de termes sont disponibles dans l'onglet Info.</v>
      </c>
      <c r="C9" s="244"/>
      <c r="D9" s="244"/>
      <c r="E9" s="244"/>
      <c r="F9" s="244"/>
      <c r="G9" s="244"/>
      <c r="H9" s="244"/>
      <c r="I9" s="244"/>
      <c r="J9" s="244"/>
      <c r="K9" s="244"/>
      <c r="L9" s="245"/>
      <c r="O9" s="12"/>
    </row>
    <row r="10" spans="1:16" s="6" customFormat="1" x14ac:dyDescent="0.25">
      <c r="A10" s="11"/>
      <c r="B10" s="243" t="str">
        <f>'Pro 1'!B10</f>
        <v xml:space="preserve">Utilisez l'onglet AddPro si vous avez besoin de plus d'espace.
</v>
      </c>
      <c r="C10" s="244"/>
      <c r="D10" s="244"/>
      <c r="E10" s="244"/>
      <c r="F10" s="244"/>
      <c r="G10" s="244"/>
      <c r="H10" s="244"/>
      <c r="I10" s="244"/>
      <c r="J10" s="244"/>
      <c r="K10" s="244"/>
      <c r="L10" s="245"/>
      <c r="O10" s="12"/>
      <c r="P10" s="12"/>
    </row>
    <row r="11" spans="1:16" s="6" customFormat="1" x14ac:dyDescent="0.25">
      <c r="A11" s="11"/>
      <c r="B11" s="95"/>
      <c r="C11" s="96"/>
      <c r="D11" s="96"/>
      <c r="E11" s="93"/>
      <c r="F11" s="93"/>
      <c r="G11" s="93"/>
      <c r="H11" s="93"/>
      <c r="I11" s="93"/>
      <c r="J11" s="93"/>
      <c r="K11" s="93"/>
      <c r="L11" s="94"/>
      <c r="O11" s="12"/>
      <c r="P11" s="12"/>
    </row>
    <row r="12" spans="1:16" s="6" customFormat="1" x14ac:dyDescent="0.25">
      <c r="A12" s="11"/>
      <c r="B12" s="243" t="str">
        <f>IF(Intro!$G$25="English",O12,P12)</f>
        <v>Pour les questions de cet onglet, notez ce qui suit :</v>
      </c>
      <c r="C12" s="244"/>
      <c r="D12" s="244"/>
      <c r="E12" s="244"/>
      <c r="F12" s="244"/>
      <c r="G12" s="244"/>
      <c r="H12" s="244"/>
      <c r="I12" s="244"/>
      <c r="J12" s="244"/>
      <c r="K12" s="244"/>
      <c r="L12" s="245"/>
      <c r="O12" s="12" t="s">
        <v>109</v>
      </c>
      <c r="P12" s="12" t="s">
        <v>110</v>
      </c>
    </row>
    <row r="13" spans="1:16" s="6" customFormat="1" x14ac:dyDescent="0.25">
      <c r="A13" s="11"/>
      <c r="B13" s="243" t="str">
        <f>IF(Intro!$G$25="English",O13,P13)</f>
        <v>• Indiquez seulement les ventes effectuées à partir de la production de votre entreprise.</v>
      </c>
      <c r="C13" s="244"/>
      <c r="D13" s="244"/>
      <c r="E13" s="244"/>
      <c r="F13" s="244"/>
      <c r="G13" s="244"/>
      <c r="H13" s="244"/>
      <c r="I13" s="244"/>
      <c r="J13" s="244"/>
      <c r="K13" s="244"/>
      <c r="L13" s="245"/>
      <c r="O13" s="12" t="s">
        <v>167</v>
      </c>
      <c r="P13" s="12" t="s">
        <v>171</v>
      </c>
    </row>
    <row r="14" spans="1:16" s="6" customFormat="1" x14ac:dyDescent="0.25">
      <c r="A14" s="11"/>
      <c r="B14" s="243" t="str">
        <f>IF(Intro!$G$25="English",O14,P14)</f>
        <v>• Déclarez toutes les ventes aux entreprises associées canadiennes et étrangères.</v>
      </c>
      <c r="C14" s="244"/>
      <c r="D14" s="244"/>
      <c r="E14" s="244"/>
      <c r="F14" s="244"/>
      <c r="G14" s="244"/>
      <c r="H14" s="244"/>
      <c r="I14" s="244"/>
      <c r="J14" s="244"/>
      <c r="K14" s="244"/>
      <c r="L14" s="245"/>
      <c r="O14" s="12" t="s">
        <v>168</v>
      </c>
      <c r="P14" s="12" t="s">
        <v>172</v>
      </c>
    </row>
    <row r="15" spans="1:16" s="6" customFormat="1" x14ac:dyDescent="0.25">
      <c r="A15" s="11"/>
      <c r="B15" s="243" t="str">
        <f>IF(Intro!$G$25="English",O15,P15)</f>
        <v>• Déclarez toutes les ventes à compter de la date de l’expédition au client ou à son entrepôt.</v>
      </c>
      <c r="C15" s="244"/>
      <c r="D15" s="244"/>
      <c r="E15" s="244"/>
      <c r="F15" s="244"/>
      <c r="G15" s="244"/>
      <c r="H15" s="244"/>
      <c r="I15" s="244"/>
      <c r="J15" s="244"/>
      <c r="K15" s="244"/>
      <c r="L15" s="245"/>
      <c r="O15" s="12" t="s">
        <v>169</v>
      </c>
      <c r="P15" s="12" t="s">
        <v>173</v>
      </c>
    </row>
    <row r="16" spans="1:16" s="6" customFormat="1" x14ac:dyDescent="0.25">
      <c r="A16" s="11"/>
      <c r="B16" s="246" t="str">
        <f>IF(Intro!$G$25="English",O16,P16)</f>
        <v>• Déclarez toutes les valeurs en dollars canadiens.</v>
      </c>
      <c r="C16" s="247"/>
      <c r="D16" s="247"/>
      <c r="E16" s="247"/>
      <c r="F16" s="247"/>
      <c r="G16" s="247"/>
      <c r="H16" s="247"/>
      <c r="I16" s="247"/>
      <c r="J16" s="247"/>
      <c r="K16" s="247"/>
      <c r="L16" s="248"/>
      <c r="O16" s="12" t="s">
        <v>170</v>
      </c>
      <c r="P16" s="12" t="s">
        <v>174</v>
      </c>
    </row>
    <row r="17" spans="1:16" s="6" customFormat="1" x14ac:dyDescent="0.25">
      <c r="A17" s="11"/>
      <c r="B17" s="13"/>
      <c r="C17" s="13"/>
      <c r="D17" s="13"/>
      <c r="E17" s="14"/>
      <c r="F17" s="14"/>
      <c r="G17" s="14"/>
      <c r="H17" s="14"/>
      <c r="I17" s="14"/>
      <c r="J17" s="14"/>
      <c r="K17" s="14"/>
      <c r="L17" s="14"/>
      <c r="O17" s="12"/>
      <c r="P17" s="12"/>
    </row>
    <row r="18" spans="1:16" x14ac:dyDescent="0.25">
      <c r="B18" s="252" t="str">
        <f>IF(Intro!$G$25="English",O18,P18)</f>
        <v>VENTES ET STOCKS</v>
      </c>
      <c r="C18" s="253"/>
      <c r="D18" s="253"/>
      <c r="E18" s="253"/>
      <c r="F18" s="253"/>
      <c r="G18" s="253"/>
      <c r="H18" s="253"/>
      <c r="I18" s="253"/>
      <c r="J18" s="253"/>
      <c r="K18" s="253"/>
      <c r="L18" s="254"/>
      <c r="O18" s="80" t="s">
        <v>230</v>
      </c>
      <c r="P18" s="80" t="s">
        <v>231</v>
      </c>
    </row>
    <row r="19" spans="1:16" x14ac:dyDescent="0.25">
      <c r="B19" s="240" t="s">
        <v>22</v>
      </c>
      <c r="C19" s="241"/>
      <c r="D19" s="241"/>
      <c r="E19" s="241"/>
      <c r="F19" s="241"/>
      <c r="G19" s="241"/>
      <c r="H19" s="241"/>
      <c r="I19" s="241"/>
      <c r="J19" s="241"/>
      <c r="K19" s="241"/>
      <c r="L19" s="242"/>
    </row>
    <row r="20" spans="1:16" x14ac:dyDescent="0.25">
      <c r="B20" s="15"/>
      <c r="C20" s="16"/>
      <c r="D20" s="16"/>
      <c r="E20" s="17"/>
      <c r="F20" s="17"/>
      <c r="G20" s="17"/>
      <c r="H20" s="17"/>
      <c r="I20" s="17"/>
      <c r="J20" s="17"/>
      <c r="K20" s="17"/>
      <c r="L20" s="18"/>
    </row>
    <row r="21" spans="1:16" x14ac:dyDescent="0.25">
      <c r="B21" s="216" t="str">
        <f>IF(Intro!$G$25="English",O21,P21)</f>
        <v>Fournissez les estimations suivantes en pourcentage:</v>
      </c>
      <c r="C21" s="217"/>
      <c r="D21" s="217"/>
      <c r="E21" s="217"/>
      <c r="F21" s="217"/>
      <c r="G21" s="217"/>
      <c r="H21" s="217"/>
      <c r="I21" s="217"/>
      <c r="J21" s="217"/>
      <c r="K21" s="217"/>
      <c r="L21" s="218"/>
      <c r="O21" s="50" t="s">
        <v>55</v>
      </c>
      <c r="P21" s="54" t="s">
        <v>56</v>
      </c>
    </row>
    <row r="22" spans="1:16" x14ac:dyDescent="0.25">
      <c r="B22" s="47"/>
      <c r="C22" s="48"/>
      <c r="D22" s="16"/>
      <c r="E22" s="17"/>
      <c r="F22" s="17"/>
      <c r="G22" s="17"/>
      <c r="H22" s="17"/>
      <c r="I22" s="17"/>
      <c r="J22" s="17"/>
      <c r="K22" s="17"/>
      <c r="L22" s="18"/>
      <c r="O22" s="50"/>
    </row>
    <row r="23" spans="1:16" x14ac:dyDescent="0.25">
      <c r="B23" s="47"/>
      <c r="C23" s="48"/>
      <c r="I23" s="25"/>
      <c r="J23" s="25"/>
      <c r="K23" s="16"/>
      <c r="L23" s="39">
        <f>Variables!$B$6+2</f>
        <v>2025</v>
      </c>
      <c r="O23" s="50"/>
    </row>
    <row r="24" spans="1:16" ht="14.1" customHeight="1" x14ac:dyDescent="0.25">
      <c r="B24" s="286" t="str">
        <f>IF(Intro!$G$25="English",O24,P24)</f>
        <v>Le volume des ventes des marchandises de votre entreprise divisé par le volume des ventes totales de votre entreprise</v>
      </c>
      <c r="C24" s="287"/>
      <c r="D24" s="287"/>
      <c r="E24" s="287"/>
      <c r="F24" s="287"/>
      <c r="G24" s="287"/>
      <c r="H24" s="287"/>
      <c r="I24" s="287"/>
      <c r="J24" s="287"/>
      <c r="K24" s="136" t="s">
        <v>85</v>
      </c>
      <c r="L24" s="137"/>
      <c r="O24" s="54" t="s">
        <v>286</v>
      </c>
      <c r="P24" s="38" t="s">
        <v>291</v>
      </c>
    </row>
    <row r="25" spans="1:16" ht="14.1" customHeight="1" x14ac:dyDescent="0.25">
      <c r="B25" s="286" t="str">
        <f>IF(Intro!$G$25="English",O25,P25)</f>
        <v>La valeur des ventes des marchandises de votre entreprise divisée par la valeur des ventes totales de votre entreprise</v>
      </c>
      <c r="C25" s="287"/>
      <c r="D25" s="287"/>
      <c r="E25" s="287"/>
      <c r="F25" s="287"/>
      <c r="G25" s="287"/>
      <c r="H25" s="287"/>
      <c r="I25" s="287"/>
      <c r="J25" s="287"/>
      <c r="K25" s="136" t="s">
        <v>85</v>
      </c>
      <c r="L25" s="137"/>
      <c r="O25" s="54" t="s">
        <v>287</v>
      </c>
      <c r="P25" s="38" t="s">
        <v>288</v>
      </c>
    </row>
    <row r="26" spans="1:16" ht="14.1" customHeight="1" x14ac:dyDescent="0.25">
      <c r="B26" s="286" t="str">
        <f>IF(Intro!$G$25="English",O26,P26)</f>
        <v>Le volume de production des marchandises par votre entreprise divisé par le volume total de production des marchandises de votre pays</v>
      </c>
      <c r="C26" s="287"/>
      <c r="D26" s="287"/>
      <c r="E26" s="287"/>
      <c r="F26" s="287"/>
      <c r="G26" s="287"/>
      <c r="H26" s="287"/>
      <c r="I26" s="287"/>
      <c r="J26" s="287"/>
      <c r="K26" s="136" t="s">
        <v>85</v>
      </c>
      <c r="L26" s="137"/>
      <c r="O26" s="54" t="s">
        <v>289</v>
      </c>
      <c r="P26" s="38" t="s">
        <v>292</v>
      </c>
    </row>
    <row r="27" spans="1:16" ht="14.1" customHeight="1" x14ac:dyDescent="0.25">
      <c r="B27" s="286" t="str">
        <f>IF(Intro!$G$25="English",O27,P27)</f>
        <v>Le volume total des exportations des marchandises au Canada par votre entreprise divisé par le volume total des exportations des marchandises au Canada par votre pays</v>
      </c>
      <c r="C27" s="287"/>
      <c r="D27" s="287"/>
      <c r="E27" s="287"/>
      <c r="F27" s="287"/>
      <c r="G27" s="287"/>
      <c r="H27" s="287"/>
      <c r="I27" s="287"/>
      <c r="J27" s="287"/>
      <c r="K27" s="267" t="s">
        <v>85</v>
      </c>
      <c r="L27" s="255"/>
      <c r="O27" s="54" t="s">
        <v>290</v>
      </c>
      <c r="P27" s="38" t="s">
        <v>293</v>
      </c>
    </row>
    <row r="28" spans="1:16" x14ac:dyDescent="0.25">
      <c r="B28" s="286"/>
      <c r="C28" s="287"/>
      <c r="D28" s="287"/>
      <c r="E28" s="287"/>
      <c r="F28" s="287"/>
      <c r="G28" s="287"/>
      <c r="H28" s="287"/>
      <c r="I28" s="287"/>
      <c r="J28" s="287"/>
      <c r="K28" s="268"/>
      <c r="L28" s="256"/>
    </row>
    <row r="29" spans="1:16" x14ac:dyDescent="0.25">
      <c r="B29" s="66"/>
      <c r="C29" s="67"/>
      <c r="D29" s="67"/>
      <c r="E29" s="67"/>
      <c r="F29" s="67"/>
      <c r="G29" s="67"/>
      <c r="H29" s="67"/>
      <c r="I29" s="67"/>
      <c r="J29" s="67"/>
      <c r="K29" s="67"/>
      <c r="L29" s="68"/>
    </row>
    <row r="30" spans="1:16" x14ac:dyDescent="0.25">
      <c r="B30" s="226" t="s">
        <v>23</v>
      </c>
      <c r="C30" s="227"/>
      <c r="D30" s="227"/>
      <c r="E30" s="227"/>
      <c r="F30" s="227"/>
      <c r="G30" s="227"/>
      <c r="H30" s="227"/>
      <c r="I30" s="227"/>
      <c r="J30" s="227"/>
      <c r="K30" s="227"/>
      <c r="L30" s="228"/>
    </row>
    <row r="31" spans="1:16" x14ac:dyDescent="0.25">
      <c r="B31" s="15"/>
      <c r="C31" s="16"/>
      <c r="D31" s="16"/>
      <c r="E31" s="17"/>
      <c r="F31" s="17"/>
      <c r="G31" s="17"/>
      <c r="H31" s="17"/>
      <c r="I31" s="17"/>
      <c r="J31" s="17"/>
      <c r="K31" s="17"/>
      <c r="L31" s="18"/>
    </row>
    <row r="32" spans="1:16" x14ac:dyDescent="0.25">
      <c r="B32" s="216" t="str">
        <f>IF(Intro!$G$25="English",O32,P32)</f>
        <v>Remplir le tableau suivant pour les ventes et les stocks des marchandises par votre entreprise.</v>
      </c>
      <c r="C32" s="217"/>
      <c r="D32" s="217"/>
      <c r="E32" s="217"/>
      <c r="F32" s="217"/>
      <c r="G32" s="217"/>
      <c r="H32" s="217"/>
      <c r="I32" s="217"/>
      <c r="J32" s="217"/>
      <c r="K32" s="217"/>
      <c r="L32" s="218"/>
      <c r="O32" s="50" t="s">
        <v>297</v>
      </c>
      <c r="P32" s="54" t="s">
        <v>257</v>
      </c>
    </row>
    <row r="33" spans="2:16" x14ac:dyDescent="0.25">
      <c r="B33" s="47"/>
      <c r="C33" s="48"/>
      <c r="D33" s="16"/>
      <c r="E33" s="17"/>
      <c r="F33" s="17"/>
      <c r="G33" s="17"/>
      <c r="H33" s="17"/>
      <c r="I33" s="17"/>
      <c r="J33" s="17"/>
      <c r="K33" s="17"/>
      <c r="L33" s="18"/>
      <c r="O33" s="50"/>
    </row>
    <row r="34" spans="2:16" x14ac:dyDescent="0.25">
      <c r="B34" s="47"/>
      <c r="C34" s="48"/>
      <c r="D34" s="16"/>
      <c r="F34" s="54"/>
      <c r="G34" s="229">
        <f>Variables!$B$6</f>
        <v>2023</v>
      </c>
      <c r="H34" s="229">
        <f>G34+1</f>
        <v>2024</v>
      </c>
      <c r="I34" s="229">
        <f>H34+1</f>
        <v>2025</v>
      </c>
      <c r="J34" s="229" t="str">
        <f>IF(Intro!$G$25="English",Variables!B9,Variables!C9)</f>
        <v>janv-juin 2025</v>
      </c>
      <c r="K34" s="269" t="str">
        <f>IF(Intro!$G$25="English",Variables!B10,Variables!C10)</f>
        <v>janv-juin 2026</v>
      </c>
      <c r="L34" s="61"/>
      <c r="O34" s="134" t="s">
        <v>309</v>
      </c>
      <c r="P34" s="135"/>
    </row>
    <row r="35" spans="2:16" x14ac:dyDescent="0.25">
      <c r="B35" s="47"/>
      <c r="C35" s="48"/>
      <c r="D35" s="16"/>
      <c r="F35" s="54"/>
      <c r="G35" s="230"/>
      <c r="H35" s="230"/>
      <c r="I35" s="230"/>
      <c r="J35" s="230"/>
      <c r="K35" s="270"/>
      <c r="L35" s="61"/>
      <c r="O35" s="50"/>
    </row>
    <row r="36" spans="2:16" ht="15" customHeight="1" thickBot="1" x14ac:dyDescent="0.3">
      <c r="B36" s="261" t="str">
        <f>IF(Intro!$G$25="English",O36,P36)</f>
        <v>Stock d'ouverture</v>
      </c>
      <c r="C36" s="262"/>
      <c r="D36" s="262"/>
      <c r="E36" s="265" t="str">
        <f>IF(Intro!$G$25="English",Variables!$B$23,Variables!$C$23)</f>
        <v>tonnes</v>
      </c>
      <c r="F36" s="266"/>
      <c r="G36" s="109"/>
      <c r="H36" s="110">
        <f>G49</f>
        <v>0</v>
      </c>
      <c r="I36" s="110">
        <f>H49</f>
        <v>0</v>
      </c>
      <c r="J36" s="110">
        <f>H49</f>
        <v>0</v>
      </c>
      <c r="K36" s="111">
        <f>I49</f>
        <v>0</v>
      </c>
      <c r="L36" s="61"/>
      <c r="O36" s="54" t="s">
        <v>111</v>
      </c>
      <c r="P36" s="54" t="s">
        <v>112</v>
      </c>
    </row>
    <row r="37" spans="2:16" ht="14.45" customHeight="1" x14ac:dyDescent="0.25">
      <c r="B37" s="257" t="str">
        <f>IF(Intro!$G$25="English",O37,P37)</f>
        <v>Ventes dans le pays de production</v>
      </c>
      <c r="C37" s="258"/>
      <c r="D37" s="258"/>
      <c r="E37" s="281" t="str">
        <f>IF(Intro!$G$25="English",Variables!$B$23,Variables!$C$23)</f>
        <v>tonnes</v>
      </c>
      <c r="F37" s="282"/>
      <c r="G37" s="112"/>
      <c r="H37" s="113"/>
      <c r="I37" s="113"/>
      <c r="J37" s="113"/>
      <c r="K37" s="114"/>
      <c r="L37" s="61"/>
      <c r="O37" s="54" t="s">
        <v>163</v>
      </c>
      <c r="P37" s="54" t="s">
        <v>34</v>
      </c>
    </row>
    <row r="38" spans="2:16" x14ac:dyDescent="0.25">
      <c r="B38" s="259"/>
      <c r="C38" s="260"/>
      <c r="D38" s="260"/>
      <c r="E38" s="283" t="str">
        <f>IF(Intro!$G$25="English",O38,P38)</f>
        <v>à l'usine (CAD)</v>
      </c>
      <c r="F38" s="284"/>
      <c r="G38" s="115"/>
      <c r="H38" s="116"/>
      <c r="I38" s="116"/>
      <c r="J38" s="116"/>
      <c r="K38" s="117"/>
      <c r="L38" s="61"/>
      <c r="O38" s="54" t="s">
        <v>250</v>
      </c>
      <c r="P38" s="54" t="s">
        <v>251</v>
      </c>
    </row>
    <row r="39" spans="2:16" ht="15" customHeight="1" thickBot="1" x14ac:dyDescent="0.3">
      <c r="B39" s="261"/>
      <c r="C39" s="262"/>
      <c r="D39" s="262"/>
      <c r="E39" s="265" t="str">
        <f>"$ / "&amp;IF(Intro!$G$25="English",Variables!$B$24,Variables!$C$24)</f>
        <v>$ / tonne</v>
      </c>
      <c r="F39" s="266"/>
      <c r="G39" s="118" t="str">
        <f>IF(G37=0,"-",G38/G37)</f>
        <v>-</v>
      </c>
      <c r="H39" s="110" t="str">
        <f>IF(H37=0,"-",H38/H37)</f>
        <v>-</v>
      </c>
      <c r="I39" s="110" t="str">
        <f>IF(I37=0,"-",I38/I37)</f>
        <v>-</v>
      </c>
      <c r="J39" s="110" t="str">
        <f>IF(J37=0,"-",J38/J37)</f>
        <v>-</v>
      </c>
      <c r="K39" s="111" t="str">
        <f>IF(K37=0,"-",K38/K37)</f>
        <v>-</v>
      </c>
      <c r="L39" s="61"/>
    </row>
    <row r="40" spans="2:16" ht="14.45" customHeight="1" x14ac:dyDescent="0.25">
      <c r="B40" s="257" t="str">
        <f>IF(Intro!$G$25="English",O40,P40)</f>
        <v>Ventes à l'exportation au Canada</v>
      </c>
      <c r="C40" s="258"/>
      <c r="D40" s="258"/>
      <c r="E40" s="281" t="str">
        <f>IF(Intro!$G$25="English",Variables!$B$23,Variables!$C$23)</f>
        <v>tonnes</v>
      </c>
      <c r="F40" s="282"/>
      <c r="G40" s="112"/>
      <c r="H40" s="113"/>
      <c r="I40" s="113"/>
      <c r="J40" s="113"/>
      <c r="K40" s="114"/>
      <c r="L40" s="61"/>
      <c r="O40" s="54" t="s">
        <v>126</v>
      </c>
      <c r="P40" s="54" t="s">
        <v>127</v>
      </c>
    </row>
    <row r="41" spans="2:16" ht="14.1" customHeight="1" x14ac:dyDescent="0.25">
      <c r="B41" s="259"/>
      <c r="C41" s="260"/>
      <c r="D41" s="260"/>
      <c r="E41" s="283" t="str">
        <f>IF(Intro!$G$25="English",O41,P41)</f>
        <v>FOB pays d'exportation (CAD)</v>
      </c>
      <c r="F41" s="284"/>
      <c r="G41" s="115"/>
      <c r="H41" s="116"/>
      <c r="I41" s="116"/>
      <c r="J41" s="116"/>
      <c r="K41" s="117"/>
      <c r="L41" s="61"/>
      <c r="O41" s="54" t="s">
        <v>252</v>
      </c>
      <c r="P41" s="54" t="s">
        <v>253</v>
      </c>
    </row>
    <row r="42" spans="2:16" ht="15" customHeight="1" thickBot="1" x14ac:dyDescent="0.3">
      <c r="B42" s="261"/>
      <c r="C42" s="262"/>
      <c r="D42" s="262"/>
      <c r="E42" s="265" t="str">
        <f>"$ / "&amp;IF(Intro!$G$25="English",Variables!$B$24,Variables!$C$24)</f>
        <v>$ / tonne</v>
      </c>
      <c r="F42" s="266"/>
      <c r="G42" s="118" t="str">
        <f>IF(G40=0,"-",G41/G40)</f>
        <v>-</v>
      </c>
      <c r="H42" s="110" t="str">
        <f>IF(H40=0,"-",H41/H40)</f>
        <v>-</v>
      </c>
      <c r="I42" s="110" t="str">
        <f>IF(I40=0,"-",I41/I40)</f>
        <v>-</v>
      </c>
      <c r="J42" s="110" t="str">
        <f>IF(J40=0,"-",J41/J40)</f>
        <v>-</v>
      </c>
      <c r="K42" s="111" t="str">
        <f>IF(K40=0,"-",K41/K40)</f>
        <v>-</v>
      </c>
      <c r="L42" s="61"/>
    </row>
    <row r="43" spans="2:16" ht="14.45" customHeight="1" x14ac:dyDescent="0.25">
      <c r="B43" s="257" t="str">
        <f>IF(Intro!$G$25="English",O43,P43)</f>
        <v xml:space="preserve">Ventes à l'exportation aux États-Unis d'Amérique </v>
      </c>
      <c r="C43" s="258"/>
      <c r="D43" s="258"/>
      <c r="E43" s="281" t="str">
        <f>IF(Intro!$G$25="English",Variables!$B$23,Variables!$C$23)</f>
        <v>tonnes</v>
      </c>
      <c r="F43" s="282"/>
      <c r="G43" s="112"/>
      <c r="H43" s="113"/>
      <c r="I43" s="113"/>
      <c r="J43" s="113"/>
      <c r="K43" s="114"/>
      <c r="L43" s="61"/>
      <c r="O43" s="54" t="s">
        <v>240</v>
      </c>
      <c r="P43" s="54" t="s">
        <v>241</v>
      </c>
    </row>
    <row r="44" spans="2:16" ht="14.1" customHeight="1" x14ac:dyDescent="0.25">
      <c r="B44" s="259"/>
      <c r="C44" s="260"/>
      <c r="D44" s="260"/>
      <c r="E44" s="283" t="str">
        <f>E41</f>
        <v>FOB pays d'exportation (CAD)</v>
      </c>
      <c r="F44" s="284"/>
      <c r="G44" s="115"/>
      <c r="H44" s="116"/>
      <c r="I44" s="116"/>
      <c r="J44" s="116"/>
      <c r="K44" s="117"/>
      <c r="L44" s="61"/>
    </row>
    <row r="45" spans="2:16" ht="15" customHeight="1" thickBot="1" x14ac:dyDescent="0.3">
      <c r="B45" s="261"/>
      <c r="C45" s="262"/>
      <c r="D45" s="262"/>
      <c r="E45" s="265" t="str">
        <f>"$ / "&amp;IF(Intro!$G$25="English",Variables!$B$24,Variables!$C$24)</f>
        <v>$ / tonne</v>
      </c>
      <c r="F45" s="266"/>
      <c r="G45" s="118" t="str">
        <f>IF(G43=0,"-",G44/G43)</f>
        <v>-</v>
      </c>
      <c r="H45" s="110" t="str">
        <f>IF(H43=0,"-",H44/H43)</f>
        <v>-</v>
      </c>
      <c r="I45" s="110" t="str">
        <f>IF(I43=0,"-",I44/I43)</f>
        <v>-</v>
      </c>
      <c r="J45" s="110" t="str">
        <f>IF(J43=0,"-",J44/J43)</f>
        <v>-</v>
      </c>
      <c r="K45" s="111" t="str">
        <f>IF(K43=0,"-",K44/K43)</f>
        <v>-</v>
      </c>
      <c r="L45" s="61"/>
    </row>
    <row r="46" spans="2:16" ht="14.45" customHeight="1" x14ac:dyDescent="0.25">
      <c r="B46" s="257" t="str">
        <f>IF(Intro!$G$25="English",O46,P46)</f>
        <v>Ventes à l'exportation vers tous les autres pays</v>
      </c>
      <c r="C46" s="258"/>
      <c r="D46" s="258"/>
      <c r="E46" s="281" t="str">
        <f>IF(Intro!$G$25="English",Variables!$B$23,Variables!$C$23)</f>
        <v>tonnes</v>
      </c>
      <c r="F46" s="282"/>
      <c r="G46" s="112"/>
      <c r="H46" s="113"/>
      <c r="I46" s="113"/>
      <c r="J46" s="113"/>
      <c r="K46" s="114"/>
      <c r="L46" s="100"/>
      <c r="O46" s="54" t="s">
        <v>129</v>
      </c>
      <c r="P46" s="54" t="s">
        <v>128</v>
      </c>
    </row>
    <row r="47" spans="2:16" ht="14.1" customHeight="1" x14ac:dyDescent="0.25">
      <c r="B47" s="259"/>
      <c r="C47" s="260"/>
      <c r="D47" s="260"/>
      <c r="E47" s="283" t="str">
        <f>E41</f>
        <v>FOB pays d'exportation (CAD)</v>
      </c>
      <c r="F47" s="284"/>
      <c r="G47" s="115"/>
      <c r="H47" s="116"/>
      <c r="I47" s="116"/>
      <c r="J47" s="116"/>
      <c r="K47" s="117"/>
      <c r="L47" s="100"/>
    </row>
    <row r="48" spans="2:16" ht="15" customHeight="1" thickBot="1" x14ac:dyDescent="0.3">
      <c r="B48" s="261"/>
      <c r="C48" s="262"/>
      <c r="D48" s="262"/>
      <c r="E48" s="265" t="str">
        <f>"$ / "&amp;IF(Intro!$G$25="English",Variables!$B$24,Variables!$C$24)</f>
        <v>$ / tonne</v>
      </c>
      <c r="F48" s="266"/>
      <c r="G48" s="118" t="str">
        <f>IF(G46=0,"-",G47/G46)</f>
        <v>-</v>
      </c>
      <c r="H48" s="110" t="str">
        <f>IF(H46=0,"-",H47/H46)</f>
        <v>-</v>
      </c>
      <c r="I48" s="110" t="str">
        <f>IF(I46=0,"-",I47/I46)</f>
        <v>-</v>
      </c>
      <c r="J48" s="110" t="str">
        <f>IF(J46=0,"-",J47/J46)</f>
        <v>-</v>
      </c>
      <c r="K48" s="111" t="str">
        <f>IF(K46=0,"-",K47/K46)</f>
        <v>-</v>
      </c>
      <c r="L48" s="100"/>
    </row>
    <row r="49" spans="1:16" ht="14.45" customHeight="1" x14ac:dyDescent="0.25">
      <c r="B49" s="257" t="str">
        <f>IF(Intro!$G$25="English",O49,P49)</f>
        <v>Stock de clôture</v>
      </c>
      <c r="C49" s="258"/>
      <c r="D49" s="258"/>
      <c r="E49" s="281" t="str">
        <f>IF(Intro!$G$25="English",Variables!$B$23,Variables!$C$23)</f>
        <v>tonnes</v>
      </c>
      <c r="F49" s="282"/>
      <c r="G49" s="112"/>
      <c r="H49" s="113"/>
      <c r="I49" s="113"/>
      <c r="J49" s="113"/>
      <c r="K49" s="114"/>
      <c r="L49" s="61"/>
      <c r="O49" s="54" t="s">
        <v>113</v>
      </c>
      <c r="P49" s="54" t="s">
        <v>265</v>
      </c>
    </row>
    <row r="50" spans="1:16" ht="14.45" customHeight="1" x14ac:dyDescent="0.25">
      <c r="B50" s="101"/>
      <c r="C50" s="102"/>
      <c r="D50" s="102"/>
      <c r="E50" s="103"/>
      <c r="F50" s="103"/>
      <c r="G50" s="103"/>
      <c r="H50" s="103"/>
      <c r="I50" s="103"/>
      <c r="J50" s="103"/>
      <c r="K50" s="103"/>
      <c r="L50" s="61"/>
    </row>
    <row r="51" spans="1:16" ht="14.45" customHeight="1" x14ac:dyDescent="0.25">
      <c r="B51" s="213" t="str">
        <f>IF(Intro!$G$25="English",O51,P51)</f>
        <v>Précisez tous les autres pays:</v>
      </c>
      <c r="C51" s="214"/>
      <c r="D51" s="291"/>
      <c r="E51" s="291"/>
      <c r="F51" s="291"/>
      <c r="G51" s="291"/>
      <c r="H51" s="291"/>
      <c r="I51" s="291"/>
      <c r="J51" s="291"/>
      <c r="K51" s="291"/>
      <c r="L51" s="61"/>
      <c r="O51" s="54" t="s">
        <v>294</v>
      </c>
      <c r="P51" s="54" t="s">
        <v>295</v>
      </c>
    </row>
    <row r="52" spans="1:16" ht="14.45" customHeight="1" x14ac:dyDescent="0.25">
      <c r="B52" s="132"/>
      <c r="C52" s="133"/>
      <c r="D52" s="291"/>
      <c r="E52" s="291"/>
      <c r="F52" s="291"/>
      <c r="G52" s="291"/>
      <c r="H52" s="291"/>
      <c r="I52" s="291"/>
      <c r="J52" s="291"/>
      <c r="K52" s="291"/>
      <c r="L52" s="61"/>
    </row>
    <row r="53" spans="1:16" x14ac:dyDescent="0.25">
      <c r="B53" s="66"/>
      <c r="C53" s="67"/>
      <c r="D53" s="67"/>
      <c r="E53" s="67"/>
      <c r="F53" s="67"/>
      <c r="G53" s="67"/>
      <c r="H53" s="67"/>
      <c r="I53" s="67"/>
      <c r="J53" s="67"/>
      <c r="K53" s="67"/>
      <c r="L53" s="68"/>
    </row>
    <row r="54" spans="1:16" s="9" customFormat="1" x14ac:dyDescent="0.25">
      <c r="A54" s="8"/>
      <c r="B54" s="226" t="s">
        <v>24</v>
      </c>
      <c r="C54" s="227"/>
      <c r="D54" s="227"/>
      <c r="E54" s="227"/>
      <c r="F54" s="227"/>
      <c r="G54" s="227"/>
      <c r="H54" s="227"/>
      <c r="I54" s="227"/>
      <c r="J54" s="227"/>
      <c r="K54" s="227"/>
      <c r="L54" s="228"/>
      <c r="M54" s="70"/>
    </row>
    <row r="55" spans="1:16" x14ac:dyDescent="0.25">
      <c r="B55" s="60"/>
      <c r="L55" s="61"/>
    </row>
    <row r="56" spans="1:16" x14ac:dyDescent="0.25">
      <c r="B56" s="216" t="str">
        <f>IF(Intro!$G$25="English",O56,P56)</f>
        <v>Expliquez tous changements sur les activités d'exportation des marchandises de votre entreprise, depuis le 1er janvier 2023.</v>
      </c>
      <c r="C56" s="217"/>
      <c r="D56" s="217"/>
      <c r="E56" s="217"/>
      <c r="F56" s="217"/>
      <c r="G56" s="217"/>
      <c r="H56" s="217"/>
      <c r="I56" s="217"/>
      <c r="J56" s="217"/>
      <c r="K56" s="217"/>
      <c r="L56" s="218"/>
      <c r="O56" s="54" t="str">
        <f>"Explain any changes to your firm's export activity of the goods since January 1, "&amp;Variables!B6&amp;"."</f>
        <v>Explain any changes to your firm's export activity of the goods since January 1, 2023.</v>
      </c>
      <c r="P56" s="54" t="str">
        <f>"Expliquez tous changements sur les activités d'exportation des marchandises de votre entreprise, depuis le 1er janvier "&amp;Variables!B6&amp;"."</f>
        <v>Expliquez tous changements sur les activités d'exportation des marchandises de votre entreprise, depuis le 1er janvier 2023.</v>
      </c>
    </row>
    <row r="57" spans="1:16" x14ac:dyDescent="0.25">
      <c r="B57" s="60"/>
      <c r="L57" s="61"/>
    </row>
    <row r="58" spans="1:16" s="9" customFormat="1" x14ac:dyDescent="0.25">
      <c r="A58" s="8"/>
      <c r="B58" s="223"/>
      <c r="C58" s="224"/>
      <c r="D58" s="224"/>
      <c r="E58" s="224"/>
      <c r="F58" s="224"/>
      <c r="G58" s="224"/>
      <c r="H58" s="224"/>
      <c r="I58" s="224"/>
      <c r="J58" s="224"/>
      <c r="K58" s="224"/>
      <c r="L58" s="225"/>
      <c r="M58" s="25"/>
    </row>
    <row r="59" spans="1:16" s="9" customFormat="1" x14ac:dyDescent="0.25">
      <c r="A59" s="8"/>
      <c r="B59" s="223"/>
      <c r="C59" s="224"/>
      <c r="D59" s="224"/>
      <c r="E59" s="224"/>
      <c r="F59" s="224"/>
      <c r="G59" s="224"/>
      <c r="H59" s="224"/>
      <c r="I59" s="224"/>
      <c r="J59" s="224"/>
      <c r="K59" s="224"/>
      <c r="L59" s="225"/>
      <c r="M59" s="25"/>
    </row>
    <row r="60" spans="1:16" s="9" customFormat="1" x14ac:dyDescent="0.25">
      <c r="A60" s="8"/>
      <c r="B60" s="223"/>
      <c r="C60" s="224"/>
      <c r="D60" s="224"/>
      <c r="E60" s="224"/>
      <c r="F60" s="224"/>
      <c r="G60" s="224"/>
      <c r="H60" s="224"/>
      <c r="I60" s="224"/>
      <c r="J60" s="224"/>
      <c r="K60" s="224"/>
      <c r="L60" s="225"/>
      <c r="M60" s="25"/>
    </row>
    <row r="61" spans="1:16" s="9" customFormat="1" x14ac:dyDescent="0.25">
      <c r="A61" s="8"/>
      <c r="B61" s="223"/>
      <c r="C61" s="224"/>
      <c r="D61" s="224"/>
      <c r="E61" s="224"/>
      <c r="F61" s="224"/>
      <c r="G61" s="224"/>
      <c r="H61" s="224"/>
      <c r="I61" s="224"/>
      <c r="J61" s="224"/>
      <c r="K61" s="224"/>
      <c r="L61" s="225"/>
      <c r="M61" s="25"/>
    </row>
    <row r="62" spans="1:16" s="9" customFormat="1" x14ac:dyDescent="0.25">
      <c r="A62" s="8"/>
      <c r="B62" s="223"/>
      <c r="C62" s="224"/>
      <c r="D62" s="224"/>
      <c r="E62" s="224"/>
      <c r="F62" s="224"/>
      <c r="G62" s="224"/>
      <c r="H62" s="224"/>
      <c r="I62" s="224"/>
      <c r="J62" s="224"/>
      <c r="K62" s="224"/>
      <c r="L62" s="225"/>
      <c r="M62" s="25"/>
    </row>
    <row r="63" spans="1:16" s="9" customFormat="1" x14ac:dyDescent="0.25">
      <c r="A63" s="8"/>
      <c r="B63" s="223"/>
      <c r="C63" s="224"/>
      <c r="D63" s="224"/>
      <c r="E63" s="224"/>
      <c r="F63" s="224"/>
      <c r="G63" s="224"/>
      <c r="H63" s="224"/>
      <c r="I63" s="224"/>
      <c r="J63" s="224"/>
      <c r="K63" s="224"/>
      <c r="L63" s="225"/>
      <c r="M63" s="25"/>
    </row>
    <row r="64" spans="1:16" s="9" customFormat="1" x14ac:dyDescent="0.25">
      <c r="A64" s="8"/>
      <c r="B64" s="223"/>
      <c r="C64" s="224"/>
      <c r="D64" s="224"/>
      <c r="E64" s="224"/>
      <c r="F64" s="224"/>
      <c r="G64" s="224"/>
      <c r="H64" s="224"/>
      <c r="I64" s="224"/>
      <c r="J64" s="224"/>
      <c r="K64" s="224"/>
      <c r="L64" s="225"/>
      <c r="M64" s="25"/>
    </row>
    <row r="65" spans="1:16" s="9" customFormat="1" x14ac:dyDescent="0.25">
      <c r="A65" s="8"/>
      <c r="B65" s="223"/>
      <c r="C65" s="224"/>
      <c r="D65" s="224"/>
      <c r="E65" s="224"/>
      <c r="F65" s="224"/>
      <c r="G65" s="224"/>
      <c r="H65" s="224"/>
      <c r="I65" s="224"/>
      <c r="J65" s="224"/>
      <c r="K65" s="224"/>
      <c r="L65" s="225"/>
      <c r="M65" s="25"/>
    </row>
    <row r="66" spans="1:16" x14ac:dyDescent="0.25">
      <c r="B66" s="66"/>
      <c r="C66" s="67"/>
      <c r="D66" s="67"/>
      <c r="E66" s="67"/>
      <c r="F66" s="67"/>
      <c r="G66" s="67"/>
      <c r="H66" s="67"/>
      <c r="I66" s="67"/>
      <c r="J66" s="67"/>
      <c r="K66" s="67"/>
      <c r="L66" s="68"/>
    </row>
    <row r="67" spans="1:16" s="9" customFormat="1" x14ac:dyDescent="0.25">
      <c r="A67" s="8"/>
      <c r="B67" s="226" t="s">
        <v>25</v>
      </c>
      <c r="C67" s="227"/>
      <c r="D67" s="227"/>
      <c r="E67" s="227"/>
      <c r="F67" s="227"/>
      <c r="G67" s="227"/>
      <c r="H67" s="227"/>
      <c r="I67" s="227"/>
      <c r="J67" s="227"/>
      <c r="K67" s="227"/>
      <c r="L67" s="228"/>
      <c r="M67" s="70"/>
      <c r="O67" s="54"/>
    </row>
    <row r="68" spans="1:16" x14ac:dyDescent="0.25">
      <c r="B68" s="60"/>
      <c r="L68" s="61"/>
    </row>
    <row r="69" spans="1:16" ht="14.25" customHeight="1" x14ac:dyDescent="0.25">
      <c r="B69" s="213" t="str">
        <f>IF(Intro!$G$25="English",O69,P69)</f>
        <v>En utilisant les données fournies à la question 1 sur l'onglet Pro 1 avec les données fournies à la question 2 ci-dessus, le questionnaire calcule le stock de clôture comme suit :</v>
      </c>
      <c r="C69" s="214"/>
      <c r="D69" s="214"/>
      <c r="E69" s="214"/>
      <c r="F69" s="214"/>
      <c r="G69" s="214"/>
      <c r="H69" s="214"/>
      <c r="I69" s="214"/>
      <c r="J69" s="214"/>
      <c r="K69" s="214"/>
      <c r="L69" s="215"/>
      <c r="O69" s="54" t="s">
        <v>131</v>
      </c>
      <c r="P69" s="54" t="s">
        <v>266</v>
      </c>
    </row>
    <row r="70" spans="1:16" x14ac:dyDescent="0.25">
      <c r="B70" s="60"/>
      <c r="L70" s="61"/>
    </row>
    <row r="71" spans="1:16" x14ac:dyDescent="0.25">
      <c r="B71" s="47"/>
      <c r="C71" s="48"/>
      <c r="D71" s="16"/>
      <c r="E71" s="54"/>
      <c r="G71" s="229">
        <f>Variables!$B$6</f>
        <v>2023</v>
      </c>
      <c r="H71" s="229">
        <f>G71+1</f>
        <v>2024</v>
      </c>
      <c r="I71" s="229">
        <f>H71+1</f>
        <v>2025</v>
      </c>
      <c r="J71" s="229" t="str">
        <f>J34</f>
        <v>janv-juin 2025</v>
      </c>
      <c r="K71" s="269" t="str">
        <f>K34</f>
        <v>janv-juin 2026</v>
      </c>
      <c r="L71" s="61"/>
      <c r="O71" s="50"/>
    </row>
    <row r="72" spans="1:16" x14ac:dyDescent="0.25">
      <c r="B72" s="47"/>
      <c r="C72" s="48"/>
      <c r="D72" s="16"/>
      <c r="E72" s="54"/>
      <c r="G72" s="230"/>
      <c r="H72" s="230"/>
      <c r="I72" s="230"/>
      <c r="J72" s="230"/>
      <c r="K72" s="271"/>
      <c r="L72" s="61"/>
      <c r="O72" s="50"/>
    </row>
    <row r="73" spans="1:16" x14ac:dyDescent="0.25">
      <c r="B73" s="272" t="str">
        <f>IF(Intro!$G$25="English",O73,P73)</f>
        <v>Stock de clôture</v>
      </c>
      <c r="C73" s="273"/>
      <c r="D73" s="273"/>
      <c r="E73" s="274"/>
      <c r="F73" s="99" t="str">
        <f>IF(Intro!$G$25="English",Variables!$B$23,Variables!$C$23)</f>
        <v>tonnes</v>
      </c>
      <c r="G73" s="119">
        <f>G36+'Pro 1'!G19-G37-G40-G43-G46</f>
        <v>0</v>
      </c>
      <c r="H73" s="119">
        <f>H36+'Pro 1'!H19-H37-H40-H43-H46</f>
        <v>0</v>
      </c>
      <c r="I73" s="119">
        <f>I36+'Pro 1'!I19-I37-I40-I43-I46</f>
        <v>0</v>
      </c>
      <c r="J73" s="119">
        <f>J36+'Pro 1'!J19-J37-J40-J43-J46</f>
        <v>0</v>
      </c>
      <c r="K73" s="119">
        <f>K36+'Pro 1'!K19-K37-K40-K43-K46</f>
        <v>0</v>
      </c>
      <c r="L73" s="61"/>
      <c r="O73" s="54" t="s">
        <v>113</v>
      </c>
      <c r="P73" s="54" t="s">
        <v>265</v>
      </c>
    </row>
    <row r="74" spans="1:16" ht="14.1" customHeight="1" x14ac:dyDescent="0.25">
      <c r="B74" s="275" t="str">
        <f>IF(Intro!$G$25="English",O74,P74)</f>
        <v>Différence entre le stock de clôture à la question 2 ci-dessus et le stock de clôture calculé</v>
      </c>
      <c r="C74" s="276"/>
      <c r="D74" s="276"/>
      <c r="E74" s="277"/>
      <c r="F74" s="267" t="str">
        <f>IF(Intro!$G$25="English",Variables!$B$23,Variables!$C$23)</f>
        <v>tonnes</v>
      </c>
      <c r="G74" s="263">
        <f>G49-G73</f>
        <v>0</v>
      </c>
      <c r="H74" s="263">
        <f>H49-H73</f>
        <v>0</v>
      </c>
      <c r="I74" s="263">
        <f>I49-I73</f>
        <v>0</v>
      </c>
      <c r="J74" s="263">
        <f>J49-J73</f>
        <v>0</v>
      </c>
      <c r="K74" s="285">
        <f>K49-K73</f>
        <v>0</v>
      </c>
      <c r="L74" s="61"/>
      <c r="O74" s="54" t="s">
        <v>153</v>
      </c>
      <c r="P74" s="54" t="s">
        <v>175</v>
      </c>
    </row>
    <row r="75" spans="1:16" x14ac:dyDescent="0.25">
      <c r="B75" s="278"/>
      <c r="C75" s="279"/>
      <c r="D75" s="279"/>
      <c r="E75" s="280"/>
      <c r="F75" s="268"/>
      <c r="G75" s="264"/>
      <c r="H75" s="264"/>
      <c r="I75" s="264"/>
      <c r="J75" s="264"/>
      <c r="K75" s="285"/>
      <c r="L75" s="61"/>
    </row>
    <row r="76" spans="1:16" x14ac:dyDescent="0.25">
      <c r="B76" s="60"/>
      <c r="L76" s="61"/>
    </row>
    <row r="77" spans="1:16" x14ac:dyDescent="0.25">
      <c r="B77" s="219" t="str">
        <f>IF(Intro!$G$25="English",O77,P77)</f>
        <v>Si le volume du stock de clôture à la question 2 ci-dessus diffère du stock de clôture calculé, donnez la raison.</v>
      </c>
      <c r="C77" s="220"/>
      <c r="D77" s="220"/>
      <c r="E77" s="220"/>
      <c r="F77" s="220"/>
      <c r="G77" s="220"/>
      <c r="H77" s="220"/>
      <c r="I77" s="220"/>
      <c r="J77" s="220"/>
      <c r="K77" s="220"/>
      <c r="L77" s="221"/>
      <c r="O77" s="24" t="s">
        <v>164</v>
      </c>
      <c r="P77" s="54" t="s">
        <v>176</v>
      </c>
    </row>
    <row r="78" spans="1:16" x14ac:dyDescent="0.25">
      <c r="B78" s="60"/>
      <c r="L78" s="61"/>
    </row>
    <row r="79" spans="1:16" s="9" customFormat="1" x14ac:dyDescent="0.25">
      <c r="A79" s="8"/>
      <c r="B79" s="223"/>
      <c r="C79" s="224"/>
      <c r="D79" s="224"/>
      <c r="E79" s="224"/>
      <c r="F79" s="224"/>
      <c r="G79" s="224"/>
      <c r="H79" s="224"/>
      <c r="I79" s="224"/>
      <c r="J79" s="224"/>
      <c r="K79" s="224"/>
      <c r="L79" s="225"/>
      <c r="M79" s="25"/>
    </row>
    <row r="80" spans="1:16" s="9" customFormat="1" x14ac:dyDescent="0.25">
      <c r="A80" s="8"/>
      <c r="B80" s="223"/>
      <c r="C80" s="224"/>
      <c r="D80" s="224"/>
      <c r="E80" s="224"/>
      <c r="F80" s="224"/>
      <c r="G80" s="224"/>
      <c r="H80" s="224"/>
      <c r="I80" s="224"/>
      <c r="J80" s="224"/>
      <c r="K80" s="224"/>
      <c r="L80" s="225"/>
      <c r="M80" s="25"/>
    </row>
    <row r="81" spans="1:16" s="9" customFormat="1" x14ac:dyDescent="0.25">
      <c r="A81" s="8"/>
      <c r="B81" s="223"/>
      <c r="C81" s="224"/>
      <c r="D81" s="224"/>
      <c r="E81" s="224"/>
      <c r="F81" s="224"/>
      <c r="G81" s="224"/>
      <c r="H81" s="224"/>
      <c r="I81" s="224"/>
      <c r="J81" s="224"/>
      <c r="K81" s="224"/>
      <c r="L81" s="225"/>
      <c r="M81" s="25"/>
    </row>
    <row r="82" spans="1:16" s="9" customFormat="1" x14ac:dyDescent="0.25">
      <c r="A82" s="8"/>
      <c r="B82" s="223"/>
      <c r="C82" s="224"/>
      <c r="D82" s="224"/>
      <c r="E82" s="224"/>
      <c r="F82" s="224"/>
      <c r="G82" s="224"/>
      <c r="H82" s="224"/>
      <c r="I82" s="224"/>
      <c r="J82" s="224"/>
      <c r="K82" s="224"/>
      <c r="L82" s="225"/>
      <c r="M82" s="25"/>
    </row>
    <row r="83" spans="1:16" s="9" customFormat="1" x14ac:dyDescent="0.25">
      <c r="A83" s="8"/>
      <c r="B83" s="223"/>
      <c r="C83" s="224"/>
      <c r="D83" s="224"/>
      <c r="E83" s="224"/>
      <c r="F83" s="224"/>
      <c r="G83" s="224"/>
      <c r="H83" s="224"/>
      <c r="I83" s="224"/>
      <c r="J83" s="224"/>
      <c r="K83" s="224"/>
      <c r="L83" s="225"/>
      <c r="M83" s="25"/>
    </row>
    <row r="84" spans="1:16" s="9" customFormat="1" x14ac:dyDescent="0.25">
      <c r="A84" s="8"/>
      <c r="B84" s="223"/>
      <c r="C84" s="224"/>
      <c r="D84" s="224"/>
      <c r="E84" s="224"/>
      <c r="F84" s="224"/>
      <c r="G84" s="224"/>
      <c r="H84" s="224"/>
      <c r="I84" s="224"/>
      <c r="J84" s="224"/>
      <c r="K84" s="224"/>
      <c r="L84" s="225"/>
      <c r="M84" s="25"/>
    </row>
    <row r="85" spans="1:16" s="9" customFormat="1" x14ac:dyDescent="0.25">
      <c r="A85" s="8"/>
      <c r="B85" s="223"/>
      <c r="C85" s="224"/>
      <c r="D85" s="224"/>
      <c r="E85" s="224"/>
      <c r="F85" s="224"/>
      <c r="G85" s="224"/>
      <c r="H85" s="224"/>
      <c r="I85" s="224"/>
      <c r="J85" s="224"/>
      <c r="K85" s="224"/>
      <c r="L85" s="225"/>
      <c r="M85" s="25"/>
    </row>
    <row r="86" spans="1:16" s="9" customFormat="1" x14ac:dyDescent="0.25">
      <c r="A86" s="8"/>
      <c r="B86" s="223"/>
      <c r="C86" s="224"/>
      <c r="D86" s="224"/>
      <c r="E86" s="224"/>
      <c r="F86" s="224"/>
      <c r="G86" s="224"/>
      <c r="H86" s="224"/>
      <c r="I86" s="224"/>
      <c r="J86" s="224"/>
      <c r="K86" s="224"/>
      <c r="L86" s="225"/>
      <c r="M86" s="25"/>
    </row>
    <row r="87" spans="1:16" x14ac:dyDescent="0.25">
      <c r="B87" s="66"/>
      <c r="C87" s="67"/>
      <c r="D87" s="67"/>
      <c r="E87" s="67"/>
      <c r="F87" s="67"/>
      <c r="G87" s="67"/>
      <c r="H87" s="67"/>
      <c r="I87" s="67"/>
      <c r="J87" s="67"/>
      <c r="K87" s="67"/>
      <c r="L87" s="68"/>
    </row>
    <row r="88" spans="1:16" s="9" customFormat="1" x14ac:dyDescent="0.25">
      <c r="A88" s="8"/>
      <c r="B88" s="226" t="s">
        <v>26</v>
      </c>
      <c r="C88" s="227"/>
      <c r="D88" s="227"/>
      <c r="E88" s="227"/>
      <c r="F88" s="227"/>
      <c r="G88" s="227"/>
      <c r="H88" s="227"/>
      <c r="I88" s="227"/>
      <c r="J88" s="227"/>
      <c r="K88" s="227"/>
      <c r="L88" s="228"/>
      <c r="M88" s="70"/>
      <c r="O88" s="54"/>
    </row>
    <row r="89" spans="1:16" x14ac:dyDescent="0.25">
      <c r="B89" s="60"/>
      <c r="L89" s="61"/>
    </row>
    <row r="90" spans="1:16" x14ac:dyDescent="0.25">
      <c r="B90" s="219" t="str">
        <f>IF(Intro!$G$25="English",O90,P90)</f>
        <v>Indiquez le volume du stock des marchandises finies produites pour le marché canadien.</v>
      </c>
      <c r="C90" s="220"/>
      <c r="D90" s="220" t="e">
        <f>IF(#REF!="English",P90,Q90)</f>
        <v>#REF!</v>
      </c>
      <c r="E90" s="220" t="e">
        <f>IF(#REF!="English",Q90,R90)</f>
        <v>#REF!</v>
      </c>
      <c r="F90" s="220" t="e">
        <f>IF(#REF!="English",R90,S90)</f>
        <v>#REF!</v>
      </c>
      <c r="G90" s="220" t="e">
        <f>IF(#REF!="English",S90,T90)</f>
        <v>#REF!</v>
      </c>
      <c r="H90" s="220" t="e">
        <f>IF(#REF!="English",T90,U90)</f>
        <v>#REF!</v>
      </c>
      <c r="I90" s="220" t="e">
        <f>IF(#REF!="English",U90,V90)</f>
        <v>#REF!</v>
      </c>
      <c r="J90" s="220" t="e">
        <f>IF(#REF!="English",V90,W90)</f>
        <v>#REF!</v>
      </c>
      <c r="K90" s="220" t="e">
        <f>IF(#REF!="English",W90,X90)</f>
        <v>#REF!</v>
      </c>
      <c r="L90" s="221" t="e">
        <f>IF(#REF!="English",X90,Y90)</f>
        <v>#REF!</v>
      </c>
      <c r="O90" s="54" t="s">
        <v>248</v>
      </c>
      <c r="P90" s="54" t="s">
        <v>249</v>
      </c>
    </row>
    <row r="91" spans="1:16" x14ac:dyDescent="0.25">
      <c r="B91" s="60"/>
      <c r="L91" s="61"/>
    </row>
    <row r="92" spans="1:16" x14ac:dyDescent="0.25">
      <c r="B92" s="47"/>
      <c r="C92" s="48"/>
      <c r="D92" s="16"/>
      <c r="G92" s="229">
        <f>Variables!$B$6</f>
        <v>2023</v>
      </c>
      <c r="H92" s="229">
        <f>G92+1</f>
        <v>2024</v>
      </c>
      <c r="I92" s="229">
        <f>H92+1</f>
        <v>2025</v>
      </c>
      <c r="J92" s="229" t="str">
        <f>J34</f>
        <v>janv-juin 2025</v>
      </c>
      <c r="K92" s="229" t="str">
        <f>K34</f>
        <v>janv-juin 2026</v>
      </c>
      <c r="L92" s="65"/>
      <c r="O92" s="50"/>
    </row>
    <row r="93" spans="1:16" x14ac:dyDescent="0.25">
      <c r="B93" s="47"/>
      <c r="C93" s="48"/>
      <c r="D93" s="16"/>
      <c r="G93" s="230"/>
      <c r="H93" s="230"/>
      <c r="I93" s="230"/>
      <c r="J93" s="230"/>
      <c r="K93" s="230"/>
      <c r="L93" s="65"/>
      <c r="O93" s="50"/>
    </row>
    <row r="94" spans="1:16" ht="14.25" customHeight="1" x14ac:dyDescent="0.25">
      <c r="B94" s="259" t="str">
        <f>IF(Intro!$G$25="English",O94,P94)</f>
        <v>Stock de clôture pour le marché canadien</v>
      </c>
      <c r="C94" s="260"/>
      <c r="D94" s="260"/>
      <c r="E94" s="260"/>
      <c r="F94" s="99" t="str">
        <f>IF(Intro!$G$25="English",Variables!$B$23,Variables!$C$23)</f>
        <v>tonnes</v>
      </c>
      <c r="G94" s="116"/>
      <c r="H94" s="116"/>
      <c r="I94" s="116"/>
      <c r="J94" s="116"/>
      <c r="K94" s="116"/>
      <c r="L94" s="65"/>
      <c r="O94" s="54" t="s">
        <v>130</v>
      </c>
      <c r="P94" s="54" t="s">
        <v>177</v>
      </c>
    </row>
    <row r="95" spans="1:16" x14ac:dyDescent="0.25">
      <c r="B95" s="66"/>
      <c r="C95" s="67"/>
      <c r="D95" s="67"/>
      <c r="E95" s="67"/>
      <c r="F95" s="67"/>
      <c r="G95" s="67"/>
      <c r="H95" s="67"/>
      <c r="I95" s="67"/>
      <c r="J95" s="67"/>
      <c r="K95" s="67"/>
      <c r="L95" s="68"/>
    </row>
    <row r="96" spans="1:16" s="9" customFormat="1" x14ac:dyDescent="0.25">
      <c r="A96" s="8"/>
      <c r="B96" s="226" t="s">
        <v>27</v>
      </c>
      <c r="C96" s="227"/>
      <c r="D96" s="227"/>
      <c r="E96" s="227"/>
      <c r="F96" s="227"/>
      <c r="G96" s="227"/>
      <c r="H96" s="227"/>
      <c r="I96" s="227"/>
      <c r="J96" s="227"/>
      <c r="K96" s="227"/>
      <c r="L96" s="228"/>
      <c r="M96" s="70"/>
    </row>
    <row r="97" spans="1:16" s="25" customFormat="1" x14ac:dyDescent="0.25">
      <c r="A97" s="62"/>
      <c r="B97" s="71"/>
      <c r="C97" s="63"/>
      <c r="D97" s="63"/>
      <c r="E97" s="63"/>
      <c r="F97" s="63"/>
      <c r="G97" s="63"/>
      <c r="H97" s="63"/>
      <c r="I97" s="63"/>
      <c r="J97" s="63"/>
      <c r="K97" s="63"/>
      <c r="L97" s="64"/>
    </row>
    <row r="98" spans="1:16" s="25" customFormat="1" x14ac:dyDescent="0.25">
      <c r="A98" s="62"/>
      <c r="B98" s="216" t="str">
        <f>IF(Intro!$G$25="English",O98,P98)</f>
        <v>Donnez le nom et l'adresse des 10 plus importants importateurs canadiens, en terme de valeurs, à qui votre entreprise a vendu des marchandises depuis le 1er janvier 2023.</v>
      </c>
      <c r="C98" s="217"/>
      <c r="D98" s="217"/>
      <c r="E98" s="217"/>
      <c r="F98" s="217"/>
      <c r="G98" s="217"/>
      <c r="H98" s="217"/>
      <c r="I98" s="217"/>
      <c r="J98" s="217"/>
      <c r="K98" s="217"/>
      <c r="L98" s="218"/>
      <c r="O98" s="54" t="str">
        <f>"Provide the names and addresses of the top 10 Canadian importers by value to which your firm has sold the goods since January 1, "&amp;Variables!B6&amp;"."</f>
        <v>Provide the names and addresses of the top 10 Canadian importers by value to which your firm has sold the goods since January 1, 2023.</v>
      </c>
      <c r="P98" s="38" t="str">
        <f>"Donnez le nom et l'adresse des 10 plus importants importateurs canadiens, en terme de valeurs, à qui votre entreprise a vendu des marchandises depuis le 1er janvier "&amp;Variables!B6&amp;"."</f>
        <v>Donnez le nom et l'adresse des 10 plus importants importateurs canadiens, en terme de valeurs, à qui votre entreprise a vendu des marchandises depuis le 1er janvier 2023.</v>
      </c>
    </row>
    <row r="99" spans="1:16" s="25" customFormat="1" x14ac:dyDescent="0.25">
      <c r="A99" s="62"/>
      <c r="B99" s="71"/>
      <c r="C99" s="63"/>
      <c r="D99" s="63"/>
      <c r="E99" s="63"/>
      <c r="F99" s="63"/>
      <c r="G99" s="63"/>
      <c r="H99" s="63"/>
      <c r="I99" s="63"/>
      <c r="J99" s="63"/>
      <c r="K99" s="63"/>
      <c r="L99" s="64"/>
    </row>
    <row r="100" spans="1:16" x14ac:dyDescent="0.25">
      <c r="B100" s="35"/>
      <c r="C100" s="222" t="str">
        <f>IF(Intro!$G$25="English",O100,P100)</f>
        <v xml:space="preserve">Dénomination sociale de l'entreprise </v>
      </c>
      <c r="D100" s="222"/>
      <c r="E100" s="222"/>
      <c r="F100" s="222"/>
      <c r="G100" s="288" t="str">
        <f>IF(Intro!$G$25="English",O101,P101)</f>
        <v>Adresse de l'entreprise</v>
      </c>
      <c r="H100" s="289"/>
      <c r="I100" s="289"/>
      <c r="J100" s="289"/>
      <c r="K100" s="289"/>
      <c r="L100" s="290"/>
      <c r="O100" s="54" t="s">
        <v>44</v>
      </c>
      <c r="P100" s="54" t="s">
        <v>46</v>
      </c>
    </row>
    <row r="101" spans="1:16" x14ac:dyDescent="0.25">
      <c r="B101" s="138">
        <v>1</v>
      </c>
      <c r="C101" s="209"/>
      <c r="D101" s="209"/>
      <c r="E101" s="209"/>
      <c r="F101" s="209"/>
      <c r="G101" s="231"/>
      <c r="H101" s="232"/>
      <c r="I101" s="232"/>
      <c r="J101" s="232"/>
      <c r="K101" s="232"/>
      <c r="L101" s="233"/>
      <c r="O101" s="54" t="s">
        <v>9</v>
      </c>
      <c r="P101" s="54" t="s">
        <v>10</v>
      </c>
    </row>
    <row r="102" spans="1:16" x14ac:dyDescent="0.25">
      <c r="B102" s="138">
        <v>2</v>
      </c>
      <c r="C102" s="209"/>
      <c r="D102" s="209"/>
      <c r="E102" s="209"/>
      <c r="F102" s="209"/>
      <c r="G102" s="231"/>
      <c r="H102" s="232"/>
      <c r="I102" s="232"/>
      <c r="J102" s="232"/>
      <c r="K102" s="232"/>
      <c r="L102" s="233"/>
    </row>
    <row r="103" spans="1:16" x14ac:dyDescent="0.25">
      <c r="B103" s="138">
        <v>3</v>
      </c>
      <c r="C103" s="209"/>
      <c r="D103" s="209"/>
      <c r="E103" s="209"/>
      <c r="F103" s="209"/>
      <c r="G103" s="231"/>
      <c r="H103" s="232"/>
      <c r="I103" s="232"/>
      <c r="J103" s="232"/>
      <c r="K103" s="232"/>
      <c r="L103" s="233"/>
    </row>
    <row r="104" spans="1:16" x14ac:dyDescent="0.25">
      <c r="B104" s="138">
        <v>4</v>
      </c>
      <c r="C104" s="209"/>
      <c r="D104" s="209"/>
      <c r="E104" s="209"/>
      <c r="F104" s="209"/>
      <c r="G104" s="231"/>
      <c r="H104" s="232"/>
      <c r="I104" s="232"/>
      <c r="J104" s="232"/>
      <c r="K104" s="232"/>
      <c r="L104" s="233"/>
    </row>
    <row r="105" spans="1:16" x14ac:dyDescent="0.25">
      <c r="B105" s="138">
        <v>5</v>
      </c>
      <c r="C105" s="209"/>
      <c r="D105" s="209"/>
      <c r="E105" s="209"/>
      <c r="F105" s="209"/>
      <c r="G105" s="231"/>
      <c r="H105" s="232"/>
      <c r="I105" s="232"/>
      <c r="J105" s="232"/>
      <c r="K105" s="232"/>
      <c r="L105" s="233"/>
    </row>
    <row r="106" spans="1:16" x14ac:dyDescent="0.25">
      <c r="B106" s="138">
        <v>6</v>
      </c>
      <c r="C106" s="209"/>
      <c r="D106" s="209"/>
      <c r="E106" s="209"/>
      <c r="F106" s="209"/>
      <c r="G106" s="231"/>
      <c r="H106" s="232"/>
      <c r="I106" s="232"/>
      <c r="J106" s="232"/>
      <c r="K106" s="232"/>
      <c r="L106" s="233"/>
    </row>
    <row r="107" spans="1:16" x14ac:dyDescent="0.25">
      <c r="B107" s="138">
        <v>7</v>
      </c>
      <c r="C107" s="209"/>
      <c r="D107" s="209"/>
      <c r="E107" s="209"/>
      <c r="F107" s="209"/>
      <c r="G107" s="231"/>
      <c r="H107" s="232"/>
      <c r="I107" s="232"/>
      <c r="J107" s="232"/>
      <c r="K107" s="232"/>
      <c r="L107" s="233"/>
    </row>
    <row r="108" spans="1:16" x14ac:dyDescent="0.25">
      <c r="B108" s="138">
        <v>8</v>
      </c>
      <c r="C108" s="209"/>
      <c r="D108" s="209"/>
      <c r="E108" s="209"/>
      <c r="F108" s="209"/>
      <c r="G108" s="231"/>
      <c r="H108" s="232"/>
      <c r="I108" s="232"/>
      <c r="J108" s="232"/>
      <c r="K108" s="232"/>
      <c r="L108" s="233"/>
    </row>
    <row r="109" spans="1:16" x14ac:dyDescent="0.25">
      <c r="B109" s="138">
        <v>9</v>
      </c>
      <c r="C109" s="209"/>
      <c r="D109" s="209"/>
      <c r="E109" s="209"/>
      <c r="F109" s="209"/>
      <c r="G109" s="231"/>
      <c r="H109" s="232"/>
      <c r="I109" s="232"/>
      <c r="J109" s="232"/>
      <c r="K109" s="232"/>
      <c r="L109" s="233"/>
    </row>
    <row r="110" spans="1:16" x14ac:dyDescent="0.25">
      <c r="B110" s="138">
        <v>10</v>
      </c>
      <c r="C110" s="209"/>
      <c r="D110" s="209"/>
      <c r="E110" s="209"/>
      <c r="F110" s="209"/>
      <c r="G110" s="231"/>
      <c r="H110" s="232"/>
      <c r="I110" s="232"/>
      <c r="J110" s="232"/>
      <c r="K110" s="232"/>
      <c r="L110" s="233"/>
    </row>
    <row r="111" spans="1:16" s="25" customFormat="1" x14ac:dyDescent="0.25">
      <c r="A111" s="62"/>
      <c r="B111" s="72"/>
      <c r="C111" s="73"/>
      <c r="D111" s="73"/>
      <c r="E111" s="73"/>
      <c r="F111" s="73"/>
      <c r="G111" s="73"/>
      <c r="H111" s="73"/>
      <c r="I111" s="73"/>
      <c r="J111" s="73"/>
      <c r="K111" s="73"/>
      <c r="L111" s="74"/>
    </row>
    <row r="112" spans="1:16" s="9" customFormat="1" x14ac:dyDescent="0.25">
      <c r="A112" s="8"/>
      <c r="B112" s="226" t="s">
        <v>30</v>
      </c>
      <c r="C112" s="227"/>
      <c r="D112" s="227"/>
      <c r="E112" s="227"/>
      <c r="F112" s="227"/>
      <c r="G112" s="227"/>
      <c r="H112" s="227"/>
      <c r="I112" s="227"/>
      <c r="J112" s="227"/>
      <c r="K112" s="227"/>
      <c r="L112" s="228"/>
      <c r="M112" s="70"/>
    </row>
    <row r="113" spans="1:16" x14ac:dyDescent="0.25">
      <c r="B113" s="60"/>
      <c r="L113" s="61"/>
    </row>
    <row r="114" spans="1:16" x14ac:dyDescent="0.25">
      <c r="B114" s="213" t="str">
        <f>IF(Intro!$G$25="English",O114,P114)</f>
        <v>Expliquez combien de fois votre entreprise a mené à bien un processus de certification pour un acheteur canadien depuis le 1er janvier 2023. Si votre firme a échoué un processus de certification, indiquez les raisons.</v>
      </c>
      <c r="C114" s="214"/>
      <c r="D114" s="214"/>
      <c r="E114" s="214"/>
      <c r="F114" s="214"/>
      <c r="G114" s="214"/>
      <c r="H114" s="214"/>
      <c r="I114" s="214"/>
      <c r="J114" s="214"/>
      <c r="K114" s="214"/>
      <c r="L114" s="215"/>
      <c r="O114" s="54" t="str">
        <f>"Explain how often your firm has completed a certification process for a Canadian purchaser since January 1, "&amp;Variables!B6&amp;". If your firm has failed a certification process, indicate the reasons why."</f>
        <v>Explain how often your firm has completed a certification process for a Canadian purchaser since January 1, 2023. If your firm has failed a certification process, indicate the reasons why.</v>
      </c>
      <c r="P114" s="54" t="str">
        <f>"Expliquez combien de fois votre entreprise a mené à bien un processus de certification pour un acheteur canadien depuis le 1er janvier "&amp;Variables!B6&amp;". Si votre firme a échoué un processus de certification, indiquez les raisons."</f>
        <v>Expliquez combien de fois votre entreprise a mené à bien un processus de certification pour un acheteur canadien depuis le 1er janvier 2023. Si votre firme a échoué un processus de certification, indiquez les raisons.</v>
      </c>
    </row>
    <row r="115" spans="1:16" x14ac:dyDescent="0.25">
      <c r="B115" s="213"/>
      <c r="C115" s="214"/>
      <c r="D115" s="214"/>
      <c r="E115" s="214"/>
      <c r="F115" s="214"/>
      <c r="G115" s="214"/>
      <c r="H115" s="214"/>
      <c r="I115" s="214"/>
      <c r="J115" s="214"/>
      <c r="K115" s="214"/>
      <c r="L115" s="215"/>
    </row>
    <row r="116" spans="1:16" x14ac:dyDescent="0.25">
      <c r="B116" s="60"/>
      <c r="L116" s="61"/>
    </row>
    <row r="117" spans="1:16" s="9" customFormat="1" x14ac:dyDescent="0.25">
      <c r="A117" s="8"/>
      <c r="B117" s="223"/>
      <c r="C117" s="224"/>
      <c r="D117" s="224"/>
      <c r="E117" s="224"/>
      <c r="F117" s="224"/>
      <c r="G117" s="224"/>
      <c r="H117" s="224"/>
      <c r="I117" s="224"/>
      <c r="J117" s="224"/>
      <c r="K117" s="224"/>
      <c r="L117" s="225"/>
      <c r="M117" s="25"/>
    </row>
    <row r="118" spans="1:16" s="9" customFormat="1" x14ac:dyDescent="0.25">
      <c r="A118" s="8"/>
      <c r="B118" s="223"/>
      <c r="C118" s="224"/>
      <c r="D118" s="224"/>
      <c r="E118" s="224"/>
      <c r="F118" s="224"/>
      <c r="G118" s="224"/>
      <c r="H118" s="224"/>
      <c r="I118" s="224"/>
      <c r="J118" s="224"/>
      <c r="K118" s="224"/>
      <c r="L118" s="225"/>
      <c r="M118" s="25"/>
    </row>
    <row r="119" spans="1:16" s="9" customFormat="1" x14ac:dyDescent="0.25">
      <c r="A119" s="8"/>
      <c r="B119" s="223"/>
      <c r="C119" s="224"/>
      <c r="D119" s="224"/>
      <c r="E119" s="224"/>
      <c r="F119" s="224"/>
      <c r="G119" s="224"/>
      <c r="H119" s="224"/>
      <c r="I119" s="224"/>
      <c r="J119" s="224"/>
      <c r="K119" s="224"/>
      <c r="L119" s="225"/>
      <c r="M119" s="25"/>
    </row>
    <row r="120" spans="1:16" s="9" customFormat="1" x14ac:dyDescent="0.25">
      <c r="A120" s="8"/>
      <c r="B120" s="223"/>
      <c r="C120" s="224"/>
      <c r="D120" s="224"/>
      <c r="E120" s="224"/>
      <c r="F120" s="224"/>
      <c r="G120" s="224"/>
      <c r="H120" s="224"/>
      <c r="I120" s="224"/>
      <c r="J120" s="224"/>
      <c r="K120" s="224"/>
      <c r="L120" s="225"/>
      <c r="M120" s="25"/>
    </row>
    <row r="121" spans="1:16" s="9" customFormat="1" x14ac:dyDescent="0.25">
      <c r="A121" s="8"/>
      <c r="B121" s="223"/>
      <c r="C121" s="224"/>
      <c r="D121" s="224"/>
      <c r="E121" s="224"/>
      <c r="F121" s="224"/>
      <c r="G121" s="224"/>
      <c r="H121" s="224"/>
      <c r="I121" s="224"/>
      <c r="J121" s="224"/>
      <c r="K121" s="224"/>
      <c r="L121" s="225"/>
      <c r="M121" s="25"/>
    </row>
    <row r="122" spans="1:16" s="9" customFormat="1" x14ac:dyDescent="0.25">
      <c r="A122" s="8"/>
      <c r="B122" s="223"/>
      <c r="C122" s="224"/>
      <c r="D122" s="224"/>
      <c r="E122" s="224"/>
      <c r="F122" s="224"/>
      <c r="G122" s="224"/>
      <c r="H122" s="224"/>
      <c r="I122" s="224"/>
      <c r="J122" s="224"/>
      <c r="K122" s="224"/>
      <c r="L122" s="225"/>
      <c r="M122" s="25"/>
    </row>
    <row r="123" spans="1:16" s="9" customFormat="1" x14ac:dyDescent="0.25">
      <c r="A123" s="8"/>
      <c r="B123" s="223"/>
      <c r="C123" s="224"/>
      <c r="D123" s="224"/>
      <c r="E123" s="224"/>
      <c r="F123" s="224"/>
      <c r="G123" s="224"/>
      <c r="H123" s="224"/>
      <c r="I123" s="224"/>
      <c r="J123" s="224"/>
      <c r="K123" s="224"/>
      <c r="L123" s="225"/>
      <c r="M123" s="25"/>
    </row>
    <row r="124" spans="1:16" s="9" customFormat="1" x14ac:dyDescent="0.25">
      <c r="A124" s="8"/>
      <c r="B124" s="223"/>
      <c r="C124" s="224"/>
      <c r="D124" s="224"/>
      <c r="E124" s="224"/>
      <c r="F124" s="224"/>
      <c r="G124" s="224"/>
      <c r="H124" s="224"/>
      <c r="I124" s="224"/>
      <c r="J124" s="224"/>
      <c r="K124" s="224"/>
      <c r="L124" s="225"/>
      <c r="M124" s="25"/>
    </row>
    <row r="125" spans="1:16" x14ac:dyDescent="0.25">
      <c r="B125" s="66"/>
      <c r="C125" s="67"/>
      <c r="D125" s="67"/>
      <c r="E125" s="67"/>
      <c r="F125" s="67"/>
      <c r="G125" s="67"/>
      <c r="H125" s="67"/>
      <c r="I125" s="67"/>
      <c r="J125" s="67"/>
      <c r="K125" s="67"/>
      <c r="L125" s="68"/>
    </row>
    <row r="126" spans="1:16" s="9" customFormat="1" x14ac:dyDescent="0.25">
      <c r="A126" s="8"/>
      <c r="B126" s="226" t="s">
        <v>31</v>
      </c>
      <c r="C126" s="227"/>
      <c r="D126" s="227"/>
      <c r="E126" s="227"/>
      <c r="F126" s="227"/>
      <c r="G126" s="227"/>
      <c r="H126" s="227"/>
      <c r="I126" s="227"/>
      <c r="J126" s="227"/>
      <c r="K126" s="227"/>
      <c r="L126" s="228"/>
      <c r="M126" s="70"/>
    </row>
    <row r="127" spans="1:16" x14ac:dyDescent="0.25">
      <c r="B127" s="60"/>
      <c r="L127" s="61"/>
    </row>
    <row r="128" spans="1:16" x14ac:dyDescent="0.25">
      <c r="B128" s="213" t="str">
        <f>IF(Intro!$G$25="English",O128,P128)</f>
        <v>Décrivez les plans de votre entreprise pour gérer les niveaux de stocks au cours des deux prochaines années. Fournissez les motifs et les hypothèses sous-tendant ces objectifs et ces stratégies.</v>
      </c>
      <c r="C128" s="214"/>
      <c r="D128" s="214"/>
      <c r="E128" s="214"/>
      <c r="F128" s="214"/>
      <c r="G128" s="214"/>
      <c r="H128" s="214"/>
      <c r="I128" s="214"/>
      <c r="J128" s="214"/>
      <c r="K128" s="214"/>
      <c r="L128" s="215"/>
      <c r="O128" s="54" t="s">
        <v>165</v>
      </c>
      <c r="P128" s="54" t="s">
        <v>114</v>
      </c>
    </row>
    <row r="129" spans="1:16" x14ac:dyDescent="0.25">
      <c r="B129" s="60"/>
      <c r="L129" s="61"/>
    </row>
    <row r="130" spans="1:16" s="9" customFormat="1" x14ac:dyDescent="0.25">
      <c r="A130" s="8"/>
      <c r="B130" s="223"/>
      <c r="C130" s="224"/>
      <c r="D130" s="224"/>
      <c r="E130" s="224"/>
      <c r="F130" s="224"/>
      <c r="G130" s="224"/>
      <c r="H130" s="224"/>
      <c r="I130" s="224"/>
      <c r="J130" s="224"/>
      <c r="K130" s="224"/>
      <c r="L130" s="225"/>
      <c r="M130" s="25"/>
    </row>
    <row r="131" spans="1:16" s="9" customFormat="1" x14ac:dyDescent="0.25">
      <c r="A131" s="8"/>
      <c r="B131" s="223"/>
      <c r="C131" s="224"/>
      <c r="D131" s="224"/>
      <c r="E131" s="224"/>
      <c r="F131" s="224"/>
      <c r="G131" s="224"/>
      <c r="H131" s="224"/>
      <c r="I131" s="224"/>
      <c r="J131" s="224"/>
      <c r="K131" s="224"/>
      <c r="L131" s="225"/>
      <c r="M131" s="25"/>
    </row>
    <row r="132" spans="1:16" s="9" customFormat="1" x14ac:dyDescent="0.25">
      <c r="A132" s="8"/>
      <c r="B132" s="223"/>
      <c r="C132" s="224"/>
      <c r="D132" s="224"/>
      <c r="E132" s="224"/>
      <c r="F132" s="224"/>
      <c r="G132" s="224"/>
      <c r="H132" s="224"/>
      <c r="I132" s="224"/>
      <c r="J132" s="224"/>
      <c r="K132" s="224"/>
      <c r="L132" s="225"/>
      <c r="M132" s="25"/>
    </row>
    <row r="133" spans="1:16" s="9" customFormat="1" x14ac:dyDescent="0.25">
      <c r="A133" s="8"/>
      <c r="B133" s="223"/>
      <c r="C133" s="224"/>
      <c r="D133" s="224"/>
      <c r="E133" s="224"/>
      <c r="F133" s="224"/>
      <c r="G133" s="224"/>
      <c r="H133" s="224"/>
      <c r="I133" s="224"/>
      <c r="J133" s="224"/>
      <c r="K133" s="224"/>
      <c r="L133" s="225"/>
      <c r="M133" s="25"/>
    </row>
    <row r="134" spans="1:16" s="9" customFormat="1" x14ac:dyDescent="0.25">
      <c r="A134" s="8"/>
      <c r="B134" s="223"/>
      <c r="C134" s="224"/>
      <c r="D134" s="224"/>
      <c r="E134" s="224"/>
      <c r="F134" s="224"/>
      <c r="G134" s="224"/>
      <c r="H134" s="224"/>
      <c r="I134" s="224"/>
      <c r="J134" s="224"/>
      <c r="K134" s="224"/>
      <c r="L134" s="225"/>
      <c r="M134" s="25"/>
    </row>
    <row r="135" spans="1:16" s="9" customFormat="1" x14ac:dyDescent="0.25">
      <c r="A135" s="8"/>
      <c r="B135" s="223"/>
      <c r="C135" s="224"/>
      <c r="D135" s="224"/>
      <c r="E135" s="224"/>
      <c r="F135" s="224"/>
      <c r="G135" s="224"/>
      <c r="H135" s="224"/>
      <c r="I135" s="224"/>
      <c r="J135" s="224"/>
      <c r="K135" s="224"/>
      <c r="L135" s="225"/>
      <c r="M135" s="25"/>
    </row>
    <row r="136" spans="1:16" s="9" customFormat="1" x14ac:dyDescent="0.25">
      <c r="A136" s="8"/>
      <c r="B136" s="223"/>
      <c r="C136" s="224"/>
      <c r="D136" s="224"/>
      <c r="E136" s="224"/>
      <c r="F136" s="224"/>
      <c r="G136" s="224"/>
      <c r="H136" s="224"/>
      <c r="I136" s="224"/>
      <c r="J136" s="224"/>
      <c r="K136" s="224"/>
      <c r="L136" s="225"/>
      <c r="M136" s="25"/>
    </row>
    <row r="137" spans="1:16" s="9" customFormat="1" x14ac:dyDescent="0.25">
      <c r="A137" s="8"/>
      <c r="B137" s="223"/>
      <c r="C137" s="224"/>
      <c r="D137" s="224"/>
      <c r="E137" s="224"/>
      <c r="F137" s="224"/>
      <c r="G137" s="224"/>
      <c r="H137" s="224"/>
      <c r="I137" s="224"/>
      <c r="J137" s="224"/>
      <c r="K137" s="224"/>
      <c r="L137" s="225"/>
      <c r="M137" s="25"/>
    </row>
    <row r="138" spans="1:16" x14ac:dyDescent="0.25">
      <c r="B138" s="66"/>
      <c r="C138" s="67"/>
      <c r="D138" s="67"/>
      <c r="E138" s="67"/>
      <c r="F138" s="67"/>
      <c r="G138" s="67"/>
      <c r="H138" s="67"/>
      <c r="I138" s="67"/>
      <c r="J138" s="67"/>
      <c r="K138" s="67"/>
      <c r="L138" s="68"/>
    </row>
    <row r="139" spans="1:16" s="9" customFormat="1" x14ac:dyDescent="0.25">
      <c r="A139" s="8"/>
      <c r="B139" s="226" t="s">
        <v>32</v>
      </c>
      <c r="C139" s="227"/>
      <c r="D139" s="227"/>
      <c r="E139" s="227"/>
      <c r="F139" s="227"/>
      <c r="G139" s="227"/>
      <c r="H139" s="227"/>
      <c r="I139" s="227"/>
      <c r="J139" s="227"/>
      <c r="K139" s="227"/>
      <c r="L139" s="228"/>
      <c r="M139" s="70"/>
    </row>
    <row r="140" spans="1:16" x14ac:dyDescent="0.25">
      <c r="B140" s="60"/>
      <c r="L140" s="61"/>
    </row>
    <row r="141" spans="1:16" x14ac:dyDescent="0.25">
      <c r="B141" s="210" t="str">
        <f>IF(Intro!$G$25="English",O141,P141)</f>
        <v>Fournissez les stratégies et les objectifs de votre entreprise pour les deux prochaines années en ce qui concerne les prix des marchandises. Fournir la justification et les hypothèses qui sous-tendent ces stratégies et objectifs.</v>
      </c>
      <c r="C141" s="211"/>
      <c r="D141" s="211"/>
      <c r="E141" s="211"/>
      <c r="F141" s="211"/>
      <c r="G141" s="211"/>
      <c r="H141" s="211"/>
      <c r="I141" s="211"/>
      <c r="J141" s="211"/>
      <c r="K141" s="211"/>
      <c r="L141" s="212"/>
      <c r="O141" s="54" t="s">
        <v>124</v>
      </c>
      <c r="P141" s="54" t="s">
        <v>115</v>
      </c>
    </row>
    <row r="142" spans="1:16" x14ac:dyDescent="0.25">
      <c r="B142" s="210"/>
      <c r="C142" s="211"/>
      <c r="D142" s="211"/>
      <c r="E142" s="211"/>
      <c r="F142" s="211"/>
      <c r="G142" s="211"/>
      <c r="H142" s="211"/>
      <c r="I142" s="211"/>
      <c r="J142" s="211"/>
      <c r="K142" s="211"/>
      <c r="L142" s="212"/>
    </row>
    <row r="143" spans="1:16" x14ac:dyDescent="0.25">
      <c r="B143" s="60"/>
      <c r="L143" s="61"/>
    </row>
    <row r="144" spans="1:16" s="9" customFormat="1" x14ac:dyDescent="0.25">
      <c r="A144" s="8"/>
      <c r="B144" s="223"/>
      <c r="C144" s="224"/>
      <c r="D144" s="224"/>
      <c r="E144" s="224"/>
      <c r="F144" s="224"/>
      <c r="G144" s="224"/>
      <c r="H144" s="224"/>
      <c r="I144" s="224"/>
      <c r="J144" s="224"/>
      <c r="K144" s="224"/>
      <c r="L144" s="225"/>
      <c r="M144" s="25"/>
    </row>
    <row r="145" spans="1:16" s="9" customFormat="1" x14ac:dyDescent="0.25">
      <c r="A145" s="8"/>
      <c r="B145" s="223"/>
      <c r="C145" s="224"/>
      <c r="D145" s="224"/>
      <c r="E145" s="224"/>
      <c r="F145" s="224"/>
      <c r="G145" s="224"/>
      <c r="H145" s="224"/>
      <c r="I145" s="224"/>
      <c r="J145" s="224"/>
      <c r="K145" s="224"/>
      <c r="L145" s="225"/>
      <c r="M145" s="25"/>
    </row>
    <row r="146" spans="1:16" s="9" customFormat="1" x14ac:dyDescent="0.25">
      <c r="A146" s="8"/>
      <c r="B146" s="223"/>
      <c r="C146" s="224"/>
      <c r="D146" s="224"/>
      <c r="E146" s="224"/>
      <c r="F146" s="224"/>
      <c r="G146" s="224"/>
      <c r="H146" s="224"/>
      <c r="I146" s="224"/>
      <c r="J146" s="224"/>
      <c r="K146" s="224"/>
      <c r="L146" s="225"/>
      <c r="M146" s="25"/>
    </row>
    <row r="147" spans="1:16" s="9" customFormat="1" x14ac:dyDescent="0.25">
      <c r="A147" s="8"/>
      <c r="B147" s="223"/>
      <c r="C147" s="224"/>
      <c r="D147" s="224"/>
      <c r="E147" s="224"/>
      <c r="F147" s="224"/>
      <c r="G147" s="224"/>
      <c r="H147" s="224"/>
      <c r="I147" s="224"/>
      <c r="J147" s="224"/>
      <c r="K147" s="224"/>
      <c r="L147" s="225"/>
      <c r="M147" s="25"/>
    </row>
    <row r="148" spans="1:16" s="9" customFormat="1" x14ac:dyDescent="0.25">
      <c r="A148" s="8"/>
      <c r="B148" s="223"/>
      <c r="C148" s="224"/>
      <c r="D148" s="224"/>
      <c r="E148" s="224"/>
      <c r="F148" s="224"/>
      <c r="G148" s="224"/>
      <c r="H148" s="224"/>
      <c r="I148" s="224"/>
      <c r="J148" s="224"/>
      <c r="K148" s="224"/>
      <c r="L148" s="225"/>
      <c r="M148" s="25"/>
    </row>
    <row r="149" spans="1:16" s="9" customFormat="1" x14ac:dyDescent="0.25">
      <c r="A149" s="8"/>
      <c r="B149" s="223"/>
      <c r="C149" s="224"/>
      <c r="D149" s="224"/>
      <c r="E149" s="224"/>
      <c r="F149" s="224"/>
      <c r="G149" s="224"/>
      <c r="H149" s="224"/>
      <c r="I149" s="224"/>
      <c r="J149" s="224"/>
      <c r="K149" s="224"/>
      <c r="L149" s="225"/>
      <c r="M149" s="25"/>
    </row>
    <row r="150" spans="1:16" s="9" customFormat="1" x14ac:dyDescent="0.25">
      <c r="A150" s="8"/>
      <c r="B150" s="223"/>
      <c r="C150" s="224"/>
      <c r="D150" s="224"/>
      <c r="E150" s="224"/>
      <c r="F150" s="224"/>
      <c r="G150" s="224"/>
      <c r="H150" s="224"/>
      <c r="I150" s="224"/>
      <c r="J150" s="224"/>
      <c r="K150" s="224"/>
      <c r="L150" s="225"/>
      <c r="M150" s="25"/>
    </row>
    <row r="151" spans="1:16" s="9" customFormat="1" x14ac:dyDescent="0.25">
      <c r="A151" s="8"/>
      <c r="B151" s="223"/>
      <c r="C151" s="224"/>
      <c r="D151" s="224"/>
      <c r="E151" s="224"/>
      <c r="F151" s="224"/>
      <c r="G151" s="224"/>
      <c r="H151" s="224"/>
      <c r="I151" s="224"/>
      <c r="J151" s="224"/>
      <c r="K151" s="224"/>
      <c r="L151" s="225"/>
      <c r="M151" s="25"/>
    </row>
    <row r="152" spans="1:16" x14ac:dyDescent="0.25">
      <c r="B152" s="66"/>
      <c r="C152" s="67"/>
      <c r="D152" s="67"/>
      <c r="E152" s="67"/>
      <c r="F152" s="67"/>
      <c r="G152" s="67"/>
      <c r="H152" s="67"/>
      <c r="I152" s="67"/>
      <c r="J152" s="67"/>
      <c r="K152" s="67"/>
      <c r="L152" s="68"/>
    </row>
    <row r="153" spans="1:16" s="9" customFormat="1" x14ac:dyDescent="0.25">
      <c r="A153" s="8"/>
      <c r="B153" s="226" t="s">
        <v>33</v>
      </c>
      <c r="C153" s="227"/>
      <c r="D153" s="227"/>
      <c r="E153" s="227"/>
      <c r="F153" s="227"/>
      <c r="G153" s="227"/>
      <c r="H153" s="227"/>
      <c r="I153" s="227"/>
      <c r="J153" s="227"/>
      <c r="K153" s="227"/>
      <c r="L153" s="228"/>
      <c r="M153" s="70"/>
    </row>
    <row r="154" spans="1:16" x14ac:dyDescent="0.25">
      <c r="B154" s="60"/>
      <c r="L154" s="61"/>
    </row>
    <row r="155" spans="1:16" x14ac:dyDescent="0.25">
      <c r="B155" s="210" t="str">
        <f>IF(Intro!$G$25="English",O155,P155)</f>
        <v>Fournissez les stratégies et les objectifs de votre entreprise pour les deux prochaines années en ce qui concerne les ventes à l'exportation des marchandises. Fournir la justification et les hypothèses qui sous-tendent ces stratégies et objectifs.</v>
      </c>
      <c r="C155" s="211"/>
      <c r="D155" s="211"/>
      <c r="E155" s="211"/>
      <c r="F155" s="211"/>
      <c r="G155" s="211"/>
      <c r="H155" s="211"/>
      <c r="I155" s="211"/>
      <c r="J155" s="211"/>
      <c r="K155" s="211"/>
      <c r="L155" s="212"/>
      <c r="O155" s="54" t="s">
        <v>116</v>
      </c>
      <c r="P155" s="54" t="s">
        <v>117</v>
      </c>
    </row>
    <row r="156" spans="1:16" x14ac:dyDescent="0.25">
      <c r="B156" s="210"/>
      <c r="C156" s="211"/>
      <c r="D156" s="211"/>
      <c r="E156" s="211"/>
      <c r="F156" s="211"/>
      <c r="G156" s="211"/>
      <c r="H156" s="211"/>
      <c r="I156" s="211"/>
      <c r="J156" s="211"/>
      <c r="K156" s="211"/>
      <c r="L156" s="212"/>
    </row>
    <row r="157" spans="1:16" x14ac:dyDescent="0.25">
      <c r="B157" s="60"/>
      <c r="L157" s="61"/>
    </row>
    <row r="158" spans="1:16" s="9" customFormat="1" x14ac:dyDescent="0.25">
      <c r="A158" s="8"/>
      <c r="B158" s="223"/>
      <c r="C158" s="224"/>
      <c r="D158" s="224"/>
      <c r="E158" s="224"/>
      <c r="F158" s="224"/>
      <c r="G158" s="224"/>
      <c r="H158" s="224"/>
      <c r="I158" s="224"/>
      <c r="J158" s="224"/>
      <c r="K158" s="224"/>
      <c r="L158" s="225"/>
      <c r="M158" s="25"/>
    </row>
    <row r="159" spans="1:16" s="9" customFormat="1" x14ac:dyDescent="0.25">
      <c r="A159" s="8"/>
      <c r="B159" s="223"/>
      <c r="C159" s="224"/>
      <c r="D159" s="224"/>
      <c r="E159" s="224"/>
      <c r="F159" s="224"/>
      <c r="G159" s="224"/>
      <c r="H159" s="224"/>
      <c r="I159" s="224"/>
      <c r="J159" s="224"/>
      <c r="K159" s="224"/>
      <c r="L159" s="225"/>
      <c r="M159" s="25"/>
    </row>
    <row r="160" spans="1:16" s="9" customFormat="1" x14ac:dyDescent="0.25">
      <c r="A160" s="8"/>
      <c r="B160" s="223"/>
      <c r="C160" s="224"/>
      <c r="D160" s="224"/>
      <c r="E160" s="224"/>
      <c r="F160" s="224"/>
      <c r="G160" s="224"/>
      <c r="H160" s="224"/>
      <c r="I160" s="224"/>
      <c r="J160" s="224"/>
      <c r="K160" s="224"/>
      <c r="L160" s="225"/>
      <c r="M160" s="25"/>
    </row>
    <row r="161" spans="1:14" s="9" customFormat="1" x14ac:dyDescent="0.25">
      <c r="A161" s="8"/>
      <c r="B161" s="223"/>
      <c r="C161" s="224"/>
      <c r="D161" s="224"/>
      <c r="E161" s="224"/>
      <c r="F161" s="224"/>
      <c r="G161" s="224"/>
      <c r="H161" s="224"/>
      <c r="I161" s="224"/>
      <c r="J161" s="224"/>
      <c r="K161" s="224"/>
      <c r="L161" s="225"/>
      <c r="M161" s="25"/>
    </row>
    <row r="162" spans="1:14" s="9" customFormat="1" x14ac:dyDescent="0.25">
      <c r="A162" s="8"/>
      <c r="B162" s="223"/>
      <c r="C162" s="224"/>
      <c r="D162" s="224"/>
      <c r="E162" s="224"/>
      <c r="F162" s="224"/>
      <c r="G162" s="224"/>
      <c r="H162" s="224"/>
      <c r="I162" s="224"/>
      <c r="J162" s="224"/>
      <c r="K162" s="224"/>
      <c r="L162" s="225"/>
      <c r="M162" s="25"/>
    </row>
    <row r="163" spans="1:14" s="9" customFormat="1" x14ac:dyDescent="0.25">
      <c r="A163" s="8"/>
      <c r="B163" s="223"/>
      <c r="C163" s="224"/>
      <c r="D163" s="224"/>
      <c r="E163" s="224"/>
      <c r="F163" s="224"/>
      <c r="G163" s="224"/>
      <c r="H163" s="224"/>
      <c r="I163" s="224"/>
      <c r="J163" s="224"/>
      <c r="K163" s="224"/>
      <c r="L163" s="225"/>
      <c r="M163" s="25"/>
    </row>
    <row r="164" spans="1:14" s="9" customFormat="1" x14ac:dyDescent="0.25">
      <c r="A164" s="8"/>
      <c r="B164" s="223"/>
      <c r="C164" s="224"/>
      <c r="D164" s="224"/>
      <c r="E164" s="224"/>
      <c r="F164" s="224"/>
      <c r="G164" s="224"/>
      <c r="H164" s="224"/>
      <c r="I164" s="224"/>
      <c r="J164" s="224"/>
      <c r="K164" s="224"/>
      <c r="L164" s="225"/>
      <c r="M164" s="25"/>
    </row>
    <row r="165" spans="1:14" s="9" customFormat="1" x14ac:dyDescent="0.25">
      <c r="A165" s="8"/>
      <c r="B165" s="223"/>
      <c r="C165" s="224"/>
      <c r="D165" s="224"/>
      <c r="E165" s="224"/>
      <c r="F165" s="224"/>
      <c r="G165" s="224"/>
      <c r="H165" s="224"/>
      <c r="I165" s="224"/>
      <c r="J165" s="224"/>
      <c r="K165" s="224"/>
      <c r="L165" s="225"/>
      <c r="M165" s="25"/>
    </row>
    <row r="166" spans="1:14" x14ac:dyDescent="0.25">
      <c r="B166" s="66"/>
      <c r="C166" s="67"/>
      <c r="D166" s="67"/>
      <c r="E166" s="67"/>
      <c r="F166" s="67"/>
      <c r="G166" s="67"/>
      <c r="H166" s="67"/>
      <c r="I166" s="67"/>
      <c r="J166" s="67"/>
      <c r="K166" s="67"/>
      <c r="L166" s="68"/>
    </row>
    <row r="167" spans="1:14" s="27" customFormat="1" x14ac:dyDescent="0.25">
      <c r="A167" s="69"/>
      <c r="B167" s="11"/>
      <c r="C167" s="11"/>
      <c r="N167" s="26"/>
    </row>
    <row r="168" spans="1:14" s="27" customFormat="1" x14ac:dyDescent="0.25">
      <c r="A168" s="69"/>
      <c r="B168" s="11"/>
      <c r="C168" s="11"/>
      <c r="N168" s="26"/>
    </row>
    <row r="169" spans="1:14" s="27" customFormat="1" x14ac:dyDescent="0.25">
      <c r="A169" s="69"/>
      <c r="B169" s="11"/>
      <c r="C169" s="11"/>
      <c r="N169" s="26"/>
    </row>
    <row r="170" spans="1:14" s="27" customFormat="1" x14ac:dyDescent="0.25">
      <c r="A170" s="69"/>
      <c r="B170" s="11"/>
      <c r="C170" s="11"/>
      <c r="N170" s="26"/>
    </row>
    <row r="171" spans="1:14" s="27" customFormat="1" x14ac:dyDescent="0.25">
      <c r="A171" s="69"/>
      <c r="B171" s="11"/>
      <c r="C171" s="11"/>
      <c r="N171" s="26"/>
    </row>
    <row r="172" spans="1:14" s="27" customFormat="1" x14ac:dyDescent="0.25">
      <c r="A172" s="69"/>
      <c r="B172" s="11"/>
      <c r="C172" s="11"/>
      <c r="N172" s="26"/>
    </row>
    <row r="173" spans="1:14" s="27" customFormat="1" x14ac:dyDescent="0.25">
      <c r="A173" s="69"/>
      <c r="B173" s="11"/>
      <c r="C173" s="11"/>
      <c r="N173" s="26"/>
    </row>
  </sheetData>
  <sheetProtection algorithmName="SHA-512" hashValue="eAKeoFfA/RofbikSX8lu86axT3jHHoXH9fb70yji/RUyiU6EFNHiF3aLORUTlBiLmjZsBS2g6KSt3B8S5Uzmpw==" saltValue="YcIueNX0R+hS/r41970TeA==" spinCount="100000" sheet="1" objects="1" scenarios="1" selectLockedCells="1"/>
  <mergeCells count="113">
    <mergeCell ref="G108:L108"/>
    <mergeCell ref="G109:L109"/>
    <mergeCell ref="G110:L110"/>
    <mergeCell ref="B24:J24"/>
    <mergeCell ref="B25:J25"/>
    <mergeCell ref="B26:J26"/>
    <mergeCell ref="B27:J28"/>
    <mergeCell ref="G100:L100"/>
    <mergeCell ref="G101:L101"/>
    <mergeCell ref="G102:L102"/>
    <mergeCell ref="G103:L103"/>
    <mergeCell ref="G104:L104"/>
    <mergeCell ref="J71:J72"/>
    <mergeCell ref="B94:E94"/>
    <mergeCell ref="K92:K93"/>
    <mergeCell ref="D51:K52"/>
    <mergeCell ref="E46:F46"/>
    <mergeCell ref="E47:F47"/>
    <mergeCell ref="E48:F48"/>
    <mergeCell ref="E49:F49"/>
    <mergeCell ref="G74:G75"/>
    <mergeCell ref="B49:D49"/>
    <mergeCell ref="B54:L54"/>
    <mergeCell ref="B67:L67"/>
    <mergeCell ref="B58:L65"/>
    <mergeCell ref="G34:G35"/>
    <mergeCell ref="B73:E73"/>
    <mergeCell ref="B74:E75"/>
    <mergeCell ref="F74:F75"/>
    <mergeCell ref="G71:G72"/>
    <mergeCell ref="E37:F37"/>
    <mergeCell ref="E38:F38"/>
    <mergeCell ref="E39:F39"/>
    <mergeCell ref="E40:F40"/>
    <mergeCell ref="E41:F41"/>
    <mergeCell ref="E42:F42"/>
    <mergeCell ref="E43:F43"/>
    <mergeCell ref="E44:F44"/>
    <mergeCell ref="E45:F45"/>
    <mergeCell ref="B69:L69"/>
    <mergeCell ref="B46:D48"/>
    <mergeCell ref="K74:K75"/>
    <mergeCell ref="B43:D45"/>
    <mergeCell ref="B32:L32"/>
    <mergeCell ref="B21:L21"/>
    <mergeCell ref="L27:L28"/>
    <mergeCell ref="B40:D42"/>
    <mergeCell ref="B77:L77"/>
    <mergeCell ref="H74:H75"/>
    <mergeCell ref="B79:L86"/>
    <mergeCell ref="B88:L88"/>
    <mergeCell ref="E36:F36"/>
    <mergeCell ref="K27:K28"/>
    <mergeCell ref="B30:L30"/>
    <mergeCell ref="H34:H35"/>
    <mergeCell ref="I34:I35"/>
    <mergeCell ref="J34:J35"/>
    <mergeCell ref="K34:K35"/>
    <mergeCell ref="B56:L56"/>
    <mergeCell ref="H71:H72"/>
    <mergeCell ref="I71:I72"/>
    <mergeCell ref="B36:D36"/>
    <mergeCell ref="K71:K72"/>
    <mergeCell ref="I74:I75"/>
    <mergeCell ref="J74:J75"/>
    <mergeCell ref="B51:C51"/>
    <mergeCell ref="B37:D39"/>
    <mergeCell ref="B4:L4"/>
    <mergeCell ref="B5:L5"/>
    <mergeCell ref="B19:L19"/>
    <mergeCell ref="B14:L14"/>
    <mergeCell ref="B9:L9"/>
    <mergeCell ref="B10:L10"/>
    <mergeCell ref="B12:L12"/>
    <mergeCell ref="B13:L13"/>
    <mergeCell ref="B15:L15"/>
    <mergeCell ref="B16:L16"/>
    <mergeCell ref="B6:L6"/>
    <mergeCell ref="B8:L8"/>
    <mergeCell ref="B18:L18"/>
    <mergeCell ref="B155:L156"/>
    <mergeCell ref="B158:L165"/>
    <mergeCell ref="B112:L112"/>
    <mergeCell ref="B126:L126"/>
    <mergeCell ref="B128:L128"/>
    <mergeCell ref="B130:L137"/>
    <mergeCell ref="B139:L139"/>
    <mergeCell ref="B153:L153"/>
    <mergeCell ref="B144:L151"/>
    <mergeCell ref="C109:F109"/>
    <mergeCell ref="C110:F110"/>
    <mergeCell ref="B141:L142"/>
    <mergeCell ref="B114:L115"/>
    <mergeCell ref="C101:F101"/>
    <mergeCell ref="C102:F102"/>
    <mergeCell ref="C103:F103"/>
    <mergeCell ref="B98:L98"/>
    <mergeCell ref="B90:L90"/>
    <mergeCell ref="C100:F100"/>
    <mergeCell ref="B117:L124"/>
    <mergeCell ref="C104:F104"/>
    <mergeCell ref="C105:F105"/>
    <mergeCell ref="C106:F106"/>
    <mergeCell ref="C107:F107"/>
    <mergeCell ref="C108:F108"/>
    <mergeCell ref="B96:L96"/>
    <mergeCell ref="G92:G93"/>
    <mergeCell ref="H92:H93"/>
    <mergeCell ref="I92:I93"/>
    <mergeCell ref="J92:J93"/>
    <mergeCell ref="G105:L105"/>
    <mergeCell ref="G106:L106"/>
    <mergeCell ref="G107:L107"/>
  </mergeCells>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79:L79 B117:L120 B144:L144 B158:L161 B58:L58 B81:L83 B146:L148 B61:L63 B130:L133" xr:uid="{D9D34672-88F6-470D-B1E5-438CE002094C}">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G100" xr:uid="{055BD7CC-60F6-4313-A78A-866988C35533}">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42:K42 H36:K36 G39:K39 G48:K48 G45:K45" xr:uid="{F945AE69-1B12-429F-BEE1-5BFE6452C624}">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6:G38 H37:K38 G40:K41 G43:K44 G46:K47 G49:K49 G94:K94 L24:L28" xr:uid="{7269C973-E2E9-4A27-BA1A-990D25537C5A}">
      <formula1>0</formula1>
    </dataValidation>
  </dataValidations>
  <printOptions horizontalCentered="1"/>
  <pageMargins left="0.25" right="0.25" top="0.75" bottom="0.75" header="0.3" footer="0.3"/>
  <pageSetup scale="63" fitToHeight="0" orientation="portrait" r:id="rId1"/>
  <headerFooter>
    <oddFooter>&amp;L&amp;A</oddFooter>
  </headerFooter>
  <rowBreaks count="2" manualBreakCount="2">
    <brk id="87" min="1" max="11" man="1"/>
    <brk id="125"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CD124-8B56-482D-9A0B-99E14CF2110F}">
  <sheetPr codeName="Sheet9">
    <tabColor rgb="FF92D050"/>
    <pageSetUpPr fitToPage="1"/>
  </sheetPr>
  <dimension ref="A1:P63"/>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9.42578125" style="54" customWidth="1"/>
    <col min="18" max="16384" width="9.42578125" style="54"/>
  </cols>
  <sheetData>
    <row r="1" spans="1:16" ht="14.25" customHeight="1" x14ac:dyDescent="0.25">
      <c r="O1" s="54" t="s">
        <v>275</v>
      </c>
      <c r="P1" s="54" t="s">
        <v>275</v>
      </c>
    </row>
    <row r="2" spans="1:16" x14ac:dyDescent="0.25">
      <c r="B2" s="10" t="str">
        <f>'Pro 1'!B2</f>
        <v>PROTÉGÉ</v>
      </c>
      <c r="C2" s="10"/>
      <c r="D2" s="10"/>
      <c r="O2" s="9" t="s">
        <v>60</v>
      </c>
      <c r="P2" s="9" t="s">
        <v>72</v>
      </c>
    </row>
    <row r="3" spans="1:16" x14ac:dyDescent="0.25">
      <c r="B3" s="2"/>
      <c r="C3" s="2"/>
      <c r="D3" s="2"/>
      <c r="O3" s="5"/>
      <c r="P3" s="5"/>
    </row>
    <row r="4" spans="1:16" s="5" customFormat="1" x14ac:dyDescent="0.25">
      <c r="A4" s="11"/>
      <c r="B4" s="234" t="str">
        <f>Info!B4</f>
        <v>QUESTIONNAIRE À L'INTENTION DES PRODUCTEURS ÉTRANGERS</v>
      </c>
      <c r="C4" s="235"/>
      <c r="D4" s="235"/>
      <c r="E4" s="235"/>
      <c r="F4" s="235"/>
      <c r="G4" s="235"/>
      <c r="H4" s="235"/>
      <c r="I4" s="235"/>
      <c r="J4" s="235"/>
      <c r="K4" s="235"/>
      <c r="L4" s="236"/>
      <c r="M4" s="7"/>
      <c r="N4" s="7"/>
      <c r="O4" s="6"/>
      <c r="P4" s="6"/>
    </row>
    <row r="5" spans="1:16" s="5" customFormat="1" x14ac:dyDescent="0.25">
      <c r="A5" s="11"/>
      <c r="B5" s="237" t="str">
        <f>Info!B5</f>
        <v>RR-2026-002 &amp; RR-2026-003</v>
      </c>
      <c r="C5" s="238"/>
      <c r="D5" s="238"/>
      <c r="E5" s="238"/>
      <c r="F5" s="238"/>
      <c r="G5" s="238"/>
      <c r="H5" s="238"/>
      <c r="I5" s="238"/>
      <c r="J5" s="238"/>
      <c r="K5" s="238"/>
      <c r="L5" s="239"/>
      <c r="M5" s="7"/>
      <c r="N5" s="7"/>
      <c r="O5" s="6"/>
      <c r="P5" s="6"/>
    </row>
    <row r="6" spans="1:16" s="6" customFormat="1" ht="14.1" customHeight="1" x14ac:dyDescent="0.25">
      <c r="A6" s="11"/>
      <c r="B6" s="367" t="str">
        <f>Info!B6</f>
        <v>BARRES D'ARMATURE POUR BÉTON</v>
      </c>
      <c r="C6" s="368"/>
      <c r="D6" s="368"/>
      <c r="E6" s="368"/>
      <c r="F6" s="368"/>
      <c r="G6" s="368"/>
      <c r="H6" s="368"/>
      <c r="I6" s="368"/>
      <c r="J6" s="368"/>
      <c r="K6" s="368"/>
      <c r="L6" s="369"/>
      <c r="O6" s="12"/>
      <c r="P6" s="12"/>
    </row>
    <row r="7" spans="1:16" s="6" customFormat="1" x14ac:dyDescent="0.25">
      <c r="A7" s="11"/>
      <c r="B7" s="13"/>
      <c r="C7" s="13"/>
      <c r="D7" s="13"/>
      <c r="E7" s="14"/>
      <c r="F7" s="14"/>
      <c r="G7" s="14"/>
      <c r="H7" s="14"/>
      <c r="I7" s="14"/>
      <c r="J7" s="14"/>
      <c r="K7" s="14"/>
      <c r="L7" s="14"/>
      <c r="O7" s="12"/>
      <c r="P7" s="12"/>
    </row>
    <row r="8" spans="1:16" x14ac:dyDescent="0.25">
      <c r="B8" s="252" t="str">
        <f>IF(Intro!$G$25="English",O8,P8)</f>
        <v>COMMENTAIRES PROTÉGÉS</v>
      </c>
      <c r="C8" s="253"/>
      <c r="D8" s="253"/>
      <c r="E8" s="253"/>
      <c r="F8" s="253"/>
      <c r="G8" s="253"/>
      <c r="H8" s="253"/>
      <c r="I8" s="253"/>
      <c r="J8" s="253"/>
      <c r="K8" s="253"/>
      <c r="L8" s="254"/>
      <c r="O8" s="54" t="s">
        <v>57</v>
      </c>
      <c r="P8" s="54" t="s">
        <v>154</v>
      </c>
    </row>
    <row r="9" spans="1:16" x14ac:dyDescent="0.25">
      <c r="B9" s="15"/>
      <c r="C9" s="16"/>
      <c r="D9" s="16"/>
      <c r="E9" s="17"/>
      <c r="F9" s="17"/>
      <c r="G9" s="17"/>
      <c r="H9" s="17"/>
      <c r="I9" s="17"/>
      <c r="J9" s="17"/>
      <c r="K9" s="17"/>
      <c r="L9" s="18"/>
    </row>
    <row r="10" spans="1:16" x14ac:dyDescent="0.25">
      <c r="B10" s="216" t="str">
        <f>IF(Intro!$G$25="English",O10,P10)</f>
        <v>Si votre entreprise désire ajouter des commentaires concernant vos réponses, vous les inscrivez ici. Indiquez à quelle question se rapportent vos commentaires.</v>
      </c>
      <c r="C10" s="217"/>
      <c r="D10" s="217"/>
      <c r="E10" s="217"/>
      <c r="F10" s="217"/>
      <c r="G10" s="217"/>
      <c r="H10" s="217"/>
      <c r="I10" s="217"/>
      <c r="J10" s="217"/>
      <c r="K10" s="217"/>
      <c r="L10" s="218"/>
      <c r="O10" s="50" t="s">
        <v>52</v>
      </c>
      <c r="P10" s="54" t="s">
        <v>148</v>
      </c>
    </row>
    <row r="11" spans="1:16" x14ac:dyDescent="0.25">
      <c r="B11" s="47"/>
      <c r="C11" s="16"/>
      <c r="D11" s="16"/>
      <c r="E11" s="17"/>
      <c r="F11" s="17"/>
      <c r="G11" s="17"/>
      <c r="H11" s="17"/>
      <c r="I11" s="17"/>
      <c r="J11" s="17"/>
      <c r="K11" s="17"/>
      <c r="L11" s="18"/>
      <c r="O11" s="50" t="s">
        <v>270</v>
      </c>
      <c r="P11" s="50" t="s">
        <v>271</v>
      </c>
    </row>
    <row r="12" spans="1:16" ht="28.5" x14ac:dyDescent="0.25">
      <c r="A12" s="8" t="s">
        <v>160</v>
      </c>
      <c r="B12" s="47"/>
      <c r="C12" s="105" t="str">
        <f>IF(Intro!$G$25="English",O11,P11)</f>
        <v>Onglet et question</v>
      </c>
      <c r="D12" s="427" t="str">
        <f>IF(Intro!$G$25="English",O12,P12)</f>
        <v>Commentaires</v>
      </c>
      <c r="E12" s="428"/>
      <c r="F12" s="428"/>
      <c r="G12" s="428"/>
      <c r="H12" s="428"/>
      <c r="I12" s="428"/>
      <c r="J12" s="428"/>
      <c r="K12" s="428"/>
      <c r="L12" s="429"/>
      <c r="O12" s="50" t="s">
        <v>86</v>
      </c>
      <c r="P12" s="54" t="s">
        <v>87</v>
      </c>
    </row>
    <row r="13" spans="1:16" x14ac:dyDescent="0.25">
      <c r="B13" s="424" t="str">
        <f>IF(Intro!$G$25="English",O13,P13)</f>
        <v>Commentaire 1</v>
      </c>
      <c r="C13" s="423"/>
      <c r="D13" s="430"/>
      <c r="E13" s="431"/>
      <c r="F13" s="431"/>
      <c r="G13" s="431"/>
      <c r="H13" s="431"/>
      <c r="I13" s="431"/>
      <c r="J13" s="431"/>
      <c r="K13" s="431"/>
      <c r="L13" s="432"/>
      <c r="O13" s="50" t="s">
        <v>88</v>
      </c>
      <c r="P13" s="54" t="s">
        <v>89</v>
      </c>
    </row>
    <row r="14" spans="1:16" x14ac:dyDescent="0.25">
      <c r="B14" s="425"/>
      <c r="C14" s="423"/>
      <c r="D14" s="433"/>
      <c r="E14" s="434"/>
      <c r="F14" s="434"/>
      <c r="G14" s="434"/>
      <c r="H14" s="434"/>
      <c r="I14" s="434"/>
      <c r="J14" s="434"/>
      <c r="K14" s="434"/>
      <c r="L14" s="435"/>
      <c r="O14" s="50"/>
    </row>
    <row r="15" spans="1:16" x14ac:dyDescent="0.25">
      <c r="B15" s="425"/>
      <c r="C15" s="423"/>
      <c r="D15" s="433"/>
      <c r="E15" s="434"/>
      <c r="F15" s="434"/>
      <c r="G15" s="434"/>
      <c r="H15" s="434"/>
      <c r="I15" s="434"/>
      <c r="J15" s="434"/>
      <c r="K15" s="434"/>
      <c r="L15" s="435"/>
      <c r="O15" s="50"/>
    </row>
    <row r="16" spans="1:16" x14ac:dyDescent="0.25">
      <c r="B16" s="425"/>
      <c r="C16" s="423"/>
      <c r="D16" s="433"/>
      <c r="E16" s="434"/>
      <c r="F16" s="434"/>
      <c r="G16" s="434"/>
      <c r="H16" s="434"/>
      <c r="I16" s="434"/>
      <c r="J16" s="434"/>
      <c r="K16" s="434"/>
      <c r="L16" s="435"/>
      <c r="O16" s="50"/>
    </row>
    <row r="17" spans="1:16" x14ac:dyDescent="0.25">
      <c r="B17" s="425"/>
      <c r="C17" s="423"/>
      <c r="D17" s="433"/>
      <c r="E17" s="434"/>
      <c r="F17" s="434"/>
      <c r="G17" s="434"/>
      <c r="H17" s="434"/>
      <c r="I17" s="434"/>
      <c r="J17" s="434"/>
      <c r="K17" s="434"/>
      <c r="L17" s="435"/>
      <c r="O17" s="50"/>
    </row>
    <row r="18" spans="1:16" x14ac:dyDescent="0.25">
      <c r="B18" s="425"/>
      <c r="C18" s="423"/>
      <c r="D18" s="433"/>
      <c r="E18" s="434"/>
      <c r="F18" s="434"/>
      <c r="G18" s="434"/>
      <c r="H18" s="434"/>
      <c r="I18" s="434"/>
      <c r="J18" s="434"/>
      <c r="K18" s="434"/>
      <c r="L18" s="435"/>
      <c r="O18" s="50"/>
    </row>
    <row r="19" spans="1:16" x14ac:dyDescent="0.25">
      <c r="B19" s="425"/>
      <c r="C19" s="423"/>
      <c r="D19" s="433"/>
      <c r="E19" s="434"/>
      <c r="F19" s="434"/>
      <c r="G19" s="434"/>
      <c r="H19" s="434"/>
      <c r="I19" s="434"/>
      <c r="J19" s="434"/>
      <c r="K19" s="434"/>
      <c r="L19" s="435"/>
      <c r="O19" s="50"/>
    </row>
    <row r="20" spans="1:16" x14ac:dyDescent="0.25">
      <c r="B20" s="425"/>
      <c r="C20" s="423"/>
      <c r="D20" s="433"/>
      <c r="E20" s="434"/>
      <c r="F20" s="434"/>
      <c r="G20" s="434"/>
      <c r="H20" s="434"/>
      <c r="I20" s="434"/>
      <c r="J20" s="434"/>
      <c r="K20" s="434"/>
      <c r="L20" s="435"/>
      <c r="O20" s="50"/>
    </row>
    <row r="21" spans="1:16" x14ac:dyDescent="0.25">
      <c r="B21" s="425"/>
      <c r="C21" s="423"/>
      <c r="D21" s="433"/>
      <c r="E21" s="434"/>
      <c r="F21" s="434"/>
      <c r="G21" s="434"/>
      <c r="H21" s="434"/>
      <c r="I21" s="434"/>
      <c r="J21" s="434"/>
      <c r="K21" s="434"/>
      <c r="L21" s="435"/>
      <c r="O21" s="50"/>
    </row>
    <row r="22" spans="1:16" x14ac:dyDescent="0.25">
      <c r="B22" s="426"/>
      <c r="C22" s="423"/>
      <c r="D22" s="436"/>
      <c r="E22" s="437"/>
      <c r="F22" s="437"/>
      <c r="G22" s="437"/>
      <c r="H22" s="437"/>
      <c r="I22" s="437"/>
      <c r="J22" s="437"/>
      <c r="K22" s="437"/>
      <c r="L22" s="438"/>
      <c r="O22" s="50"/>
    </row>
    <row r="23" spans="1:16" x14ac:dyDescent="0.25">
      <c r="B23" s="424" t="str">
        <f>IF(Intro!$G$25="English",O23,P23)</f>
        <v>Commentaire 2</v>
      </c>
      <c r="C23" s="423"/>
      <c r="D23" s="430"/>
      <c r="E23" s="431"/>
      <c r="F23" s="431"/>
      <c r="G23" s="431"/>
      <c r="H23" s="431"/>
      <c r="I23" s="431"/>
      <c r="J23" s="431"/>
      <c r="K23" s="431"/>
      <c r="L23" s="432"/>
      <c r="O23" s="50" t="s">
        <v>90</v>
      </c>
      <c r="P23" s="54" t="s">
        <v>91</v>
      </c>
    </row>
    <row r="24" spans="1:16" x14ac:dyDescent="0.25">
      <c r="B24" s="425"/>
      <c r="C24" s="423"/>
      <c r="D24" s="433"/>
      <c r="E24" s="434"/>
      <c r="F24" s="434"/>
      <c r="G24" s="434"/>
      <c r="H24" s="434"/>
      <c r="I24" s="434"/>
      <c r="J24" s="434"/>
      <c r="K24" s="434"/>
      <c r="L24" s="435"/>
    </row>
    <row r="25" spans="1:16" x14ac:dyDescent="0.25">
      <c r="B25" s="425"/>
      <c r="C25" s="423"/>
      <c r="D25" s="433"/>
      <c r="E25" s="434"/>
      <c r="F25" s="434"/>
      <c r="G25" s="434"/>
      <c r="H25" s="434"/>
      <c r="I25" s="434"/>
      <c r="J25" s="434"/>
      <c r="K25" s="434"/>
      <c r="L25" s="435"/>
    </row>
    <row r="26" spans="1:16" x14ac:dyDescent="0.25">
      <c r="B26" s="425"/>
      <c r="C26" s="423"/>
      <c r="D26" s="433"/>
      <c r="E26" s="434"/>
      <c r="F26" s="434"/>
      <c r="G26" s="434"/>
      <c r="H26" s="434"/>
      <c r="I26" s="434"/>
      <c r="J26" s="434"/>
      <c r="K26" s="434"/>
      <c r="L26" s="435"/>
      <c r="O26" s="50"/>
    </row>
    <row r="27" spans="1:16" x14ac:dyDescent="0.25">
      <c r="B27" s="425"/>
      <c r="C27" s="423"/>
      <c r="D27" s="433"/>
      <c r="E27" s="434"/>
      <c r="F27" s="434"/>
      <c r="G27" s="434"/>
      <c r="H27" s="434"/>
      <c r="I27" s="434"/>
      <c r="J27" s="434"/>
      <c r="K27" s="434"/>
      <c r="L27" s="435"/>
      <c r="O27" s="50"/>
    </row>
    <row r="28" spans="1:16" x14ac:dyDescent="0.25">
      <c r="B28" s="425"/>
      <c r="C28" s="423"/>
      <c r="D28" s="433"/>
      <c r="E28" s="434"/>
      <c r="F28" s="434"/>
      <c r="G28" s="434"/>
      <c r="H28" s="434"/>
      <c r="I28" s="434"/>
      <c r="J28" s="434"/>
      <c r="K28" s="434"/>
      <c r="L28" s="435"/>
    </row>
    <row r="29" spans="1:16" s="27" customFormat="1" x14ac:dyDescent="0.25">
      <c r="A29" s="69"/>
      <c r="B29" s="425"/>
      <c r="C29" s="423"/>
      <c r="D29" s="433"/>
      <c r="E29" s="434"/>
      <c r="F29" s="434"/>
      <c r="G29" s="434"/>
      <c r="H29" s="434"/>
      <c r="I29" s="434"/>
      <c r="J29" s="434"/>
      <c r="K29" s="434"/>
      <c r="L29" s="435"/>
      <c r="N29" s="26"/>
    </row>
    <row r="30" spans="1:16" x14ac:dyDescent="0.25">
      <c r="B30" s="425"/>
      <c r="C30" s="423"/>
      <c r="D30" s="433"/>
      <c r="E30" s="434"/>
      <c r="F30" s="434"/>
      <c r="G30" s="434"/>
      <c r="H30" s="434"/>
      <c r="I30" s="434"/>
      <c r="J30" s="434"/>
      <c r="K30" s="434"/>
      <c r="L30" s="435"/>
    </row>
    <row r="31" spans="1:16" x14ac:dyDescent="0.25">
      <c r="B31" s="425"/>
      <c r="C31" s="423"/>
      <c r="D31" s="433"/>
      <c r="E31" s="434"/>
      <c r="F31" s="434"/>
      <c r="G31" s="434"/>
      <c r="H31" s="434"/>
      <c r="I31" s="434"/>
      <c r="J31" s="434"/>
      <c r="K31" s="434"/>
      <c r="L31" s="435"/>
    </row>
    <row r="32" spans="1:16" x14ac:dyDescent="0.25">
      <c r="B32" s="426"/>
      <c r="C32" s="423"/>
      <c r="D32" s="436"/>
      <c r="E32" s="437"/>
      <c r="F32" s="437"/>
      <c r="G32" s="437"/>
      <c r="H32" s="437"/>
      <c r="I32" s="437"/>
      <c r="J32" s="437"/>
      <c r="K32" s="437"/>
      <c r="L32" s="438"/>
    </row>
    <row r="33" spans="2:16" x14ac:dyDescent="0.25">
      <c r="B33" s="424" t="str">
        <f>IF(Intro!$G$25="English",O33,P33)</f>
        <v>Commentaire 3</v>
      </c>
      <c r="C33" s="423"/>
      <c r="D33" s="430"/>
      <c r="E33" s="431"/>
      <c r="F33" s="431"/>
      <c r="G33" s="431"/>
      <c r="H33" s="431"/>
      <c r="I33" s="431"/>
      <c r="J33" s="431"/>
      <c r="K33" s="431"/>
      <c r="L33" s="432"/>
      <c r="O33" s="50" t="s">
        <v>92</v>
      </c>
      <c r="P33" s="54" t="s">
        <v>93</v>
      </c>
    </row>
    <row r="34" spans="2:16" x14ac:dyDescent="0.25">
      <c r="B34" s="425"/>
      <c r="C34" s="423"/>
      <c r="D34" s="433"/>
      <c r="E34" s="434"/>
      <c r="F34" s="434"/>
      <c r="G34" s="434"/>
      <c r="H34" s="434"/>
      <c r="I34" s="434"/>
      <c r="J34" s="434"/>
      <c r="K34" s="434"/>
      <c r="L34" s="435"/>
    </row>
    <row r="35" spans="2:16" x14ac:dyDescent="0.25">
      <c r="B35" s="425"/>
      <c r="C35" s="423"/>
      <c r="D35" s="433"/>
      <c r="E35" s="434"/>
      <c r="F35" s="434"/>
      <c r="G35" s="434"/>
      <c r="H35" s="434"/>
      <c r="I35" s="434"/>
      <c r="J35" s="434"/>
      <c r="K35" s="434"/>
      <c r="L35" s="435"/>
    </row>
    <row r="36" spans="2:16" x14ac:dyDescent="0.25">
      <c r="B36" s="425"/>
      <c r="C36" s="423"/>
      <c r="D36" s="433"/>
      <c r="E36" s="434"/>
      <c r="F36" s="434"/>
      <c r="G36" s="434"/>
      <c r="H36" s="434"/>
      <c r="I36" s="434"/>
      <c r="J36" s="434"/>
      <c r="K36" s="434"/>
      <c r="L36" s="435"/>
    </row>
    <row r="37" spans="2:16" x14ac:dyDescent="0.25">
      <c r="B37" s="425"/>
      <c r="C37" s="423"/>
      <c r="D37" s="433"/>
      <c r="E37" s="434"/>
      <c r="F37" s="434"/>
      <c r="G37" s="434"/>
      <c r="H37" s="434"/>
      <c r="I37" s="434"/>
      <c r="J37" s="434"/>
      <c r="K37" s="434"/>
      <c r="L37" s="435"/>
      <c r="O37" s="50"/>
    </row>
    <row r="38" spans="2:16" x14ac:dyDescent="0.25">
      <c r="B38" s="425"/>
      <c r="C38" s="423"/>
      <c r="D38" s="433"/>
      <c r="E38" s="434"/>
      <c r="F38" s="434"/>
      <c r="G38" s="434"/>
      <c r="H38" s="434"/>
      <c r="I38" s="434"/>
      <c r="J38" s="434"/>
      <c r="K38" s="434"/>
      <c r="L38" s="435"/>
      <c r="O38" s="50"/>
    </row>
    <row r="39" spans="2:16" x14ac:dyDescent="0.25">
      <c r="B39" s="425"/>
      <c r="C39" s="423"/>
      <c r="D39" s="433"/>
      <c r="E39" s="434"/>
      <c r="F39" s="434"/>
      <c r="G39" s="434"/>
      <c r="H39" s="434"/>
      <c r="I39" s="434"/>
      <c r="J39" s="434"/>
      <c r="K39" s="434"/>
      <c r="L39" s="435"/>
    </row>
    <row r="40" spans="2:16" x14ac:dyDescent="0.25">
      <c r="B40" s="425"/>
      <c r="C40" s="423"/>
      <c r="D40" s="433"/>
      <c r="E40" s="434"/>
      <c r="F40" s="434"/>
      <c r="G40" s="434"/>
      <c r="H40" s="434"/>
      <c r="I40" s="434"/>
      <c r="J40" s="434"/>
      <c r="K40" s="434"/>
      <c r="L40" s="435"/>
    </row>
    <row r="41" spans="2:16" x14ac:dyDescent="0.25">
      <c r="B41" s="425"/>
      <c r="C41" s="423"/>
      <c r="D41" s="433"/>
      <c r="E41" s="434"/>
      <c r="F41" s="434"/>
      <c r="G41" s="434"/>
      <c r="H41" s="434"/>
      <c r="I41" s="434"/>
      <c r="J41" s="434"/>
      <c r="K41" s="434"/>
      <c r="L41" s="435"/>
    </row>
    <row r="42" spans="2:16" x14ac:dyDescent="0.25">
      <c r="B42" s="426"/>
      <c r="C42" s="423"/>
      <c r="D42" s="436"/>
      <c r="E42" s="437"/>
      <c r="F42" s="437"/>
      <c r="G42" s="437"/>
      <c r="H42" s="437"/>
      <c r="I42" s="437"/>
      <c r="J42" s="437"/>
      <c r="K42" s="437"/>
      <c r="L42" s="438"/>
    </row>
    <row r="43" spans="2:16" x14ac:dyDescent="0.25">
      <c r="B43" s="424" t="str">
        <f>IF(Intro!$G$25="English",O43,P43)</f>
        <v>Commentaire 4</v>
      </c>
      <c r="C43" s="423"/>
      <c r="D43" s="430"/>
      <c r="E43" s="431"/>
      <c r="F43" s="431"/>
      <c r="G43" s="431"/>
      <c r="H43" s="431"/>
      <c r="I43" s="431"/>
      <c r="J43" s="431"/>
      <c r="K43" s="431"/>
      <c r="L43" s="432"/>
      <c r="O43" s="50" t="s">
        <v>94</v>
      </c>
      <c r="P43" s="54" t="s">
        <v>95</v>
      </c>
    </row>
    <row r="44" spans="2:16" x14ac:dyDescent="0.25">
      <c r="B44" s="425"/>
      <c r="C44" s="423"/>
      <c r="D44" s="433"/>
      <c r="E44" s="434"/>
      <c r="F44" s="434"/>
      <c r="G44" s="434"/>
      <c r="H44" s="434"/>
      <c r="I44" s="434"/>
      <c r="J44" s="434"/>
      <c r="K44" s="434"/>
      <c r="L44" s="435"/>
    </row>
    <row r="45" spans="2:16" x14ac:dyDescent="0.25">
      <c r="B45" s="425"/>
      <c r="C45" s="423"/>
      <c r="D45" s="433"/>
      <c r="E45" s="434"/>
      <c r="F45" s="434"/>
      <c r="G45" s="434"/>
      <c r="H45" s="434"/>
      <c r="I45" s="434"/>
      <c r="J45" s="434"/>
      <c r="K45" s="434"/>
      <c r="L45" s="435"/>
    </row>
    <row r="46" spans="2:16" x14ac:dyDescent="0.25">
      <c r="B46" s="425"/>
      <c r="C46" s="423"/>
      <c r="D46" s="433"/>
      <c r="E46" s="434"/>
      <c r="F46" s="434"/>
      <c r="G46" s="434"/>
      <c r="H46" s="434"/>
      <c r="I46" s="434"/>
      <c r="J46" s="434"/>
      <c r="K46" s="434"/>
      <c r="L46" s="435"/>
      <c r="O46" s="50"/>
    </row>
    <row r="47" spans="2:16" x14ac:dyDescent="0.25">
      <c r="B47" s="425"/>
      <c r="C47" s="423"/>
      <c r="D47" s="433"/>
      <c r="E47" s="434"/>
      <c r="F47" s="434"/>
      <c r="G47" s="434"/>
      <c r="H47" s="434"/>
      <c r="I47" s="434"/>
      <c r="J47" s="434"/>
      <c r="K47" s="434"/>
      <c r="L47" s="435"/>
      <c r="O47" s="50"/>
    </row>
    <row r="48" spans="2:16" x14ac:dyDescent="0.25">
      <c r="B48" s="425"/>
      <c r="C48" s="423"/>
      <c r="D48" s="433"/>
      <c r="E48" s="434"/>
      <c r="F48" s="434"/>
      <c r="G48" s="434"/>
      <c r="H48" s="434"/>
      <c r="I48" s="434"/>
      <c r="J48" s="434"/>
      <c r="K48" s="434"/>
      <c r="L48" s="435"/>
    </row>
    <row r="49" spans="1:16" x14ac:dyDescent="0.25">
      <c r="B49" s="425"/>
      <c r="C49" s="423"/>
      <c r="D49" s="433"/>
      <c r="E49" s="434"/>
      <c r="F49" s="434"/>
      <c r="G49" s="434"/>
      <c r="H49" s="434"/>
      <c r="I49" s="434"/>
      <c r="J49" s="434"/>
      <c r="K49" s="434"/>
      <c r="L49" s="435"/>
    </row>
    <row r="50" spans="1:16" x14ac:dyDescent="0.25">
      <c r="B50" s="425"/>
      <c r="C50" s="423"/>
      <c r="D50" s="433"/>
      <c r="E50" s="434"/>
      <c r="F50" s="434"/>
      <c r="G50" s="434"/>
      <c r="H50" s="434"/>
      <c r="I50" s="434"/>
      <c r="J50" s="434"/>
      <c r="K50" s="434"/>
      <c r="L50" s="435"/>
    </row>
    <row r="51" spans="1:16" x14ac:dyDescent="0.25">
      <c r="B51" s="425"/>
      <c r="C51" s="423"/>
      <c r="D51" s="433"/>
      <c r="E51" s="434"/>
      <c r="F51" s="434"/>
      <c r="G51" s="434"/>
      <c r="H51" s="434"/>
      <c r="I51" s="434"/>
      <c r="J51" s="434"/>
      <c r="K51" s="434"/>
      <c r="L51" s="435"/>
    </row>
    <row r="52" spans="1:16" x14ac:dyDescent="0.25">
      <c r="B52" s="426"/>
      <c r="C52" s="423"/>
      <c r="D52" s="436"/>
      <c r="E52" s="437"/>
      <c r="F52" s="437"/>
      <c r="G52" s="437"/>
      <c r="H52" s="437"/>
      <c r="I52" s="437"/>
      <c r="J52" s="437"/>
      <c r="K52" s="437"/>
      <c r="L52" s="438"/>
    </row>
    <row r="53" spans="1:16" x14ac:dyDescent="0.25">
      <c r="B53" s="424" t="str">
        <f>IF(Intro!$G$25="English",O53,P53)</f>
        <v>Commentaire 5</v>
      </c>
      <c r="C53" s="423"/>
      <c r="D53" s="430"/>
      <c r="E53" s="431"/>
      <c r="F53" s="431"/>
      <c r="G53" s="431"/>
      <c r="H53" s="431"/>
      <c r="I53" s="431"/>
      <c r="J53" s="431"/>
      <c r="K53" s="431"/>
      <c r="L53" s="432"/>
      <c r="O53" s="50" t="s">
        <v>96</v>
      </c>
      <c r="P53" s="54" t="s">
        <v>97</v>
      </c>
    </row>
    <row r="54" spans="1:16" x14ac:dyDescent="0.25">
      <c r="B54" s="425"/>
      <c r="C54" s="423"/>
      <c r="D54" s="433"/>
      <c r="E54" s="434"/>
      <c r="F54" s="434"/>
      <c r="G54" s="434"/>
      <c r="H54" s="434"/>
      <c r="I54" s="434"/>
      <c r="J54" s="434"/>
      <c r="K54" s="434"/>
      <c r="L54" s="435"/>
    </row>
    <row r="55" spans="1:16" x14ac:dyDescent="0.25">
      <c r="B55" s="425"/>
      <c r="C55" s="423"/>
      <c r="D55" s="433"/>
      <c r="E55" s="434"/>
      <c r="F55" s="434"/>
      <c r="G55" s="434"/>
      <c r="H55" s="434"/>
      <c r="I55" s="434"/>
      <c r="J55" s="434"/>
      <c r="K55" s="434"/>
      <c r="L55" s="435"/>
    </row>
    <row r="56" spans="1:16" x14ac:dyDescent="0.25">
      <c r="B56" s="425"/>
      <c r="C56" s="423"/>
      <c r="D56" s="433"/>
      <c r="E56" s="434"/>
      <c r="F56" s="434"/>
      <c r="G56" s="434"/>
      <c r="H56" s="434"/>
      <c r="I56" s="434"/>
      <c r="J56" s="434"/>
      <c r="K56" s="434"/>
      <c r="L56" s="435"/>
      <c r="O56" s="50"/>
    </row>
    <row r="57" spans="1:16" x14ac:dyDescent="0.25">
      <c r="B57" s="425"/>
      <c r="C57" s="423"/>
      <c r="D57" s="433"/>
      <c r="E57" s="434"/>
      <c r="F57" s="434"/>
      <c r="G57" s="434"/>
      <c r="H57" s="434"/>
      <c r="I57" s="434"/>
      <c r="J57" s="434"/>
      <c r="K57" s="434"/>
      <c r="L57" s="435"/>
      <c r="O57" s="50"/>
    </row>
    <row r="58" spans="1:16" x14ac:dyDescent="0.25">
      <c r="B58" s="425"/>
      <c r="C58" s="423"/>
      <c r="D58" s="433"/>
      <c r="E58" s="434"/>
      <c r="F58" s="434"/>
      <c r="G58" s="434"/>
      <c r="H58" s="434"/>
      <c r="I58" s="434"/>
      <c r="J58" s="434"/>
      <c r="K58" s="434"/>
      <c r="L58" s="435"/>
    </row>
    <row r="59" spans="1:16" x14ac:dyDescent="0.25">
      <c r="B59" s="425"/>
      <c r="C59" s="423"/>
      <c r="D59" s="433"/>
      <c r="E59" s="434"/>
      <c r="F59" s="434"/>
      <c r="G59" s="434"/>
      <c r="H59" s="434"/>
      <c r="I59" s="434"/>
      <c r="J59" s="434"/>
      <c r="K59" s="434"/>
      <c r="L59" s="435"/>
    </row>
    <row r="60" spans="1:16" x14ac:dyDescent="0.25">
      <c r="B60" s="425"/>
      <c r="C60" s="423"/>
      <c r="D60" s="433"/>
      <c r="E60" s="434"/>
      <c r="F60" s="434"/>
      <c r="G60" s="434"/>
      <c r="H60" s="434"/>
      <c r="I60" s="434"/>
      <c r="J60" s="434"/>
      <c r="K60" s="434"/>
      <c r="L60" s="435"/>
    </row>
    <row r="61" spans="1:16" x14ac:dyDescent="0.25">
      <c r="B61" s="425"/>
      <c r="C61" s="423"/>
      <c r="D61" s="433"/>
      <c r="E61" s="434"/>
      <c r="F61" s="434"/>
      <c r="G61" s="434"/>
      <c r="H61" s="434"/>
      <c r="I61" s="434"/>
      <c r="J61" s="434"/>
      <c r="K61" s="434"/>
      <c r="L61" s="435"/>
    </row>
    <row r="62" spans="1:16" x14ac:dyDescent="0.25">
      <c r="B62" s="443"/>
      <c r="C62" s="439"/>
      <c r="D62" s="440"/>
      <c r="E62" s="441"/>
      <c r="F62" s="441"/>
      <c r="G62" s="441"/>
      <c r="H62" s="441"/>
      <c r="I62" s="441"/>
      <c r="J62" s="441"/>
      <c r="K62" s="441"/>
      <c r="L62" s="442"/>
    </row>
    <row r="63" spans="1:16" s="27" customFormat="1" x14ac:dyDescent="0.25">
      <c r="A63" s="69"/>
      <c r="B63" s="11"/>
      <c r="N63" s="26"/>
    </row>
  </sheetData>
  <sheetProtection algorithmName="SHA-512" hashValue="nJrgO+NlZI5yaRQHVVxbhAGog7jzLYHYFdscvXIzeU5XPCirGu6Yi/nDg1uNgT3J69XbeVQl1dKCQKeW8I+cxw==" saltValue="UK4ZWVg1DQA29Wvbl/DxBg==" spinCount="100000" sheet="1" objects="1" scenarios="1" selectLockedCells="1"/>
  <mergeCells count="21">
    <mergeCell ref="B43:B52"/>
    <mergeCell ref="B53:B62"/>
    <mergeCell ref="C33:C42"/>
    <mergeCell ref="D33:L42"/>
    <mergeCell ref="C43:C52"/>
    <mergeCell ref="D43:L52"/>
    <mergeCell ref="C53:C62"/>
    <mergeCell ref="D53:L62"/>
    <mergeCell ref="B33:B42"/>
    <mergeCell ref="B4:L4"/>
    <mergeCell ref="B5:L5"/>
    <mergeCell ref="B6:L6"/>
    <mergeCell ref="B10:L10"/>
    <mergeCell ref="B8:L8"/>
    <mergeCell ref="B13:B22"/>
    <mergeCell ref="B23:B32"/>
    <mergeCell ref="D12:L12"/>
    <mergeCell ref="C13:C22"/>
    <mergeCell ref="D13:L22"/>
    <mergeCell ref="C23:C32"/>
    <mergeCell ref="D23:L32"/>
  </mergeCells>
  <printOptions horizontalCentered="1"/>
  <pageMargins left="0.25" right="0.25" top="0.75" bottom="0.75" header="0.3" footer="0.3"/>
  <pageSetup scale="63" fitToHeight="0" orientation="portrait"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5EB37-991D-4F41-BEC9-E9F98CBC71D9}">
  <sheetPr codeName="Sheet10">
    <tabColor rgb="FF00B0F0"/>
    <pageSetUpPr fitToPage="1"/>
  </sheetPr>
  <dimension ref="A1:P41"/>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9.42578125" style="54" customWidth="1"/>
    <col min="18" max="16384" width="9.42578125" style="54"/>
  </cols>
  <sheetData>
    <row r="1" spans="1:16" x14ac:dyDescent="0.25">
      <c r="O1" s="54" t="s">
        <v>275</v>
      </c>
      <c r="P1" s="54" t="s">
        <v>275</v>
      </c>
    </row>
    <row r="2" spans="1:16" x14ac:dyDescent="0.25">
      <c r="B2" s="10" t="s">
        <v>0</v>
      </c>
      <c r="C2" s="10"/>
      <c r="D2" s="10"/>
      <c r="O2" s="9" t="s">
        <v>60</v>
      </c>
      <c r="P2" s="9" t="s">
        <v>72</v>
      </c>
    </row>
    <row r="3" spans="1:16" x14ac:dyDescent="0.25">
      <c r="B3" s="2"/>
      <c r="C3" s="2"/>
      <c r="D3" s="2"/>
      <c r="O3" s="5"/>
      <c r="P3" s="5"/>
    </row>
    <row r="4" spans="1:16" s="5" customFormat="1" x14ac:dyDescent="0.25">
      <c r="A4" s="11"/>
      <c r="B4" s="393" t="str">
        <f>Info!B4</f>
        <v>QUESTIONNAIRE À L'INTENTION DES PRODUCTEURS ÉTRANGERS</v>
      </c>
      <c r="C4" s="393"/>
      <c r="D4" s="393"/>
      <c r="E4" s="393"/>
      <c r="F4" s="393"/>
      <c r="G4" s="393"/>
      <c r="H4" s="393"/>
      <c r="I4" s="393"/>
      <c r="J4" s="393"/>
      <c r="K4" s="393"/>
      <c r="L4" s="393"/>
      <c r="M4" s="7"/>
      <c r="N4" s="7"/>
      <c r="O4" s="6"/>
      <c r="P4" s="6"/>
    </row>
    <row r="5" spans="1:16" s="5" customFormat="1" x14ac:dyDescent="0.25">
      <c r="A5" s="11"/>
      <c r="B5" s="393" t="str">
        <f>Info!B5</f>
        <v>RR-2026-002 &amp; RR-2026-003</v>
      </c>
      <c r="C5" s="393"/>
      <c r="D5" s="393"/>
      <c r="E5" s="393"/>
      <c r="F5" s="393"/>
      <c r="G5" s="393"/>
      <c r="H5" s="393"/>
      <c r="I5" s="393"/>
      <c r="J5" s="393"/>
      <c r="K5" s="393"/>
      <c r="L5" s="393"/>
      <c r="M5" s="7"/>
      <c r="N5" s="7"/>
      <c r="O5" s="6"/>
      <c r="P5" s="6"/>
    </row>
    <row r="6" spans="1:16" s="6" customFormat="1" x14ac:dyDescent="0.25">
      <c r="A6" s="11"/>
      <c r="B6" s="393" t="str">
        <f>Info!B6</f>
        <v>BARRES D'ARMATURE POUR BÉTON</v>
      </c>
      <c r="C6" s="393"/>
      <c r="D6" s="393"/>
      <c r="E6" s="393"/>
      <c r="F6" s="393"/>
      <c r="G6" s="393"/>
      <c r="H6" s="393"/>
      <c r="I6" s="393"/>
      <c r="J6" s="393"/>
      <c r="K6" s="393"/>
      <c r="L6" s="393"/>
      <c r="O6" s="12"/>
      <c r="P6" s="12"/>
    </row>
    <row r="7" spans="1:16" s="6" customFormat="1" x14ac:dyDescent="0.25">
      <c r="A7" s="11"/>
      <c r="B7" s="13"/>
      <c r="C7" s="13"/>
      <c r="D7" s="13"/>
      <c r="E7" s="14"/>
      <c r="F7" s="14"/>
      <c r="G7" s="14"/>
      <c r="H7" s="14"/>
      <c r="I7" s="14"/>
      <c r="J7" s="14"/>
      <c r="K7" s="14"/>
      <c r="L7" s="14"/>
      <c r="O7" s="12"/>
      <c r="P7" s="12"/>
    </row>
    <row r="8" spans="1:16" x14ac:dyDescent="0.25">
      <c r="B8" s="252" t="str">
        <f>UPPER(IF(Intro!$G$25="English",O8,P8))</f>
        <v>CONFIRMATION DES DONNÉES DÉCLARÉES</v>
      </c>
      <c r="C8" s="253"/>
      <c r="D8" s="253"/>
      <c r="E8" s="253"/>
      <c r="F8" s="253"/>
      <c r="G8" s="253"/>
      <c r="H8" s="253"/>
      <c r="I8" s="253"/>
      <c r="J8" s="253"/>
      <c r="K8" s="253"/>
      <c r="L8" s="254"/>
      <c r="O8" s="54" t="s">
        <v>20</v>
      </c>
      <c r="P8" s="54" t="s">
        <v>35</v>
      </c>
    </row>
    <row r="9" spans="1:16" x14ac:dyDescent="0.25">
      <c r="B9" s="252" t="str">
        <f>UPPER(IF(Intro!$G$25="English",O9,P9))</f>
        <v>GÉNÉRAL</v>
      </c>
      <c r="C9" s="253"/>
      <c r="D9" s="253"/>
      <c r="E9" s="253"/>
      <c r="F9" s="253"/>
      <c r="G9" s="253"/>
      <c r="H9" s="253"/>
      <c r="I9" s="253"/>
      <c r="J9" s="253"/>
      <c r="K9" s="253"/>
      <c r="L9" s="254"/>
      <c r="O9" s="54" t="s">
        <v>232</v>
      </c>
      <c r="P9" s="85" t="s">
        <v>233</v>
      </c>
    </row>
    <row r="10" spans="1:16" x14ac:dyDescent="0.25">
      <c r="B10" s="60"/>
      <c r="L10" s="61"/>
    </row>
    <row r="11" spans="1:16" ht="30.75" customHeight="1" x14ac:dyDescent="0.25">
      <c r="B11" s="60"/>
      <c r="J11" s="104" t="str">
        <f>IF(Intro!$G$25="English",O11,P11)</f>
        <v>Sélectionnez oui ou non</v>
      </c>
      <c r="L11" s="61"/>
      <c r="O11" s="54" t="s">
        <v>132</v>
      </c>
      <c r="P11" s="54" t="s">
        <v>262</v>
      </c>
    </row>
    <row r="12" spans="1:16" s="25" customFormat="1" x14ac:dyDescent="0.25">
      <c r="A12" s="62"/>
      <c r="B12" s="286" t="str">
        <f>IF(Intro!$G$25="English",O12,P12)</f>
        <v>Confirmez que toutes les données déclarées dans ce questionnaire concernent les marchandises telles que définies dans l’onglet « Intro ».</v>
      </c>
      <c r="C12" s="287"/>
      <c r="D12" s="287"/>
      <c r="E12" s="287"/>
      <c r="F12" s="287"/>
      <c r="G12" s="287"/>
      <c r="H12" s="287"/>
      <c r="I12" s="287"/>
      <c r="J12" s="53"/>
      <c r="K12" s="63"/>
      <c r="L12" s="64"/>
      <c r="O12" s="25" t="s">
        <v>268</v>
      </c>
      <c r="P12" s="25" t="s">
        <v>269</v>
      </c>
    </row>
    <row r="13" spans="1:16" s="25" customFormat="1" ht="15" customHeight="1" x14ac:dyDescent="0.25">
      <c r="A13" s="62"/>
      <c r="B13" s="286" t="str">
        <f>IF(Intro!$G$25="English",O13,P13)</f>
        <v>Confirmez que tous les volumes déclarés dans ce questionnaire sont en tonnes.</v>
      </c>
      <c r="C13" s="287"/>
      <c r="D13" s="287"/>
      <c r="E13" s="287"/>
      <c r="F13" s="287"/>
      <c r="G13" s="287"/>
      <c r="H13" s="287"/>
      <c r="I13" s="287"/>
      <c r="J13" s="53"/>
      <c r="L13" s="65"/>
      <c r="O13" s="25" t="str">
        <f>"Confirm that all volumes reported in this questionnaire are in "&amp;(Variables!B23)&amp;"."</f>
        <v>Confirm that all volumes reported in this questionnaire are in tonnes.</v>
      </c>
      <c r="P13" s="25" t="str">
        <f>"Confirmez que tous les volumes déclarés dans ce questionnaire sont en "&amp;(Variables!C23)&amp;"."</f>
        <v>Confirmez que tous les volumes déclarés dans ce questionnaire sont en tonnes.</v>
      </c>
    </row>
    <row r="14" spans="1:16" s="25" customFormat="1" x14ac:dyDescent="0.25">
      <c r="A14" s="62"/>
      <c r="B14" s="286" t="str">
        <f>IF(Intro!$G$25="English",O14,P14)</f>
        <v>Confirmez que toutes les valeurs déclarées dans ce questionnaire sont en dollars canadiens.</v>
      </c>
      <c r="C14" s="287"/>
      <c r="D14" s="287"/>
      <c r="E14" s="287" t="str">
        <f>IF(SUM('Pro 2'!E30:E31)&lt;&gt;0,"X","-")</f>
        <v>-</v>
      </c>
      <c r="F14" s="287" t="str">
        <f>IF(SUM('Pro 2'!F30:F31)&lt;&gt;0,"X","-")</f>
        <v>-</v>
      </c>
      <c r="G14" s="287" t="str">
        <f>IF(SUM('Pro 2'!G30:G31)&lt;&gt;0,"X","-")</f>
        <v>-</v>
      </c>
      <c r="H14" s="287" t="str">
        <f>IF(SUM('Pro 2'!H30:H31)&lt;&gt;0,"X","-")</f>
        <v>-</v>
      </c>
      <c r="I14" s="287" t="str">
        <f>IF(SUM('Pro 2'!I30:I31)&lt;&gt;0,"X","-")</f>
        <v>-</v>
      </c>
      <c r="J14" s="53"/>
      <c r="L14" s="65"/>
      <c r="O14" s="25" t="s">
        <v>155</v>
      </c>
      <c r="P14" s="25" t="s">
        <v>156</v>
      </c>
    </row>
    <row r="15" spans="1:16" s="25" customFormat="1" x14ac:dyDescent="0.25">
      <c r="A15" s="62"/>
      <c r="B15" s="286" t="str">
        <f>IF(Intro!$G$25="English",O15,P15)</f>
        <v>Confirmez que tous les renseignements déclarés le sont selon l’année civile.</v>
      </c>
      <c r="C15" s="287"/>
      <c r="D15" s="287"/>
      <c r="E15" s="287" t="str">
        <f>IF(SUM('Pro 2'!E33:E34)&lt;&gt;0,"X","-")</f>
        <v>-</v>
      </c>
      <c r="F15" s="287" t="str">
        <f>IF(SUM('Pro 2'!F33:F34)&lt;&gt;0,"X","-")</f>
        <v>-</v>
      </c>
      <c r="G15" s="287" t="str">
        <f>IF(SUM('Pro 2'!G33:G33)&lt;&gt;0,"X","-")</f>
        <v>-</v>
      </c>
      <c r="H15" s="287" t="str">
        <f>IF(SUM('Pro 2'!H33:H34)&lt;&gt;0,"X","-")</f>
        <v>X</v>
      </c>
      <c r="I15" s="287" t="str">
        <f>IF(SUM('Pro 2'!I33:I34)&lt;&gt;0,"X","-")</f>
        <v>X</v>
      </c>
      <c r="J15" s="53"/>
      <c r="K15" s="63"/>
      <c r="L15" s="64"/>
      <c r="O15" s="25" t="s">
        <v>58</v>
      </c>
      <c r="P15" s="25" t="s">
        <v>59</v>
      </c>
    </row>
    <row r="16" spans="1:16" x14ac:dyDescent="0.25">
      <c r="B16" s="60"/>
      <c r="L16" s="61"/>
    </row>
    <row r="17" spans="1:16" x14ac:dyDescent="0.25">
      <c r="B17" s="216" t="str">
        <f>IF(Intro!$G$25="English",O17,P17)</f>
        <v>Si non, expliquez.</v>
      </c>
      <c r="C17" s="217"/>
      <c r="D17" s="217"/>
      <c r="E17" s="217"/>
      <c r="F17" s="217"/>
      <c r="G17" s="217"/>
      <c r="H17" s="217"/>
      <c r="I17" s="217"/>
      <c r="J17" s="217"/>
      <c r="K17" s="217"/>
      <c r="L17" s="218"/>
      <c r="O17" s="36" t="s">
        <v>254</v>
      </c>
      <c r="P17" s="6" t="s">
        <v>255</v>
      </c>
    </row>
    <row r="18" spans="1:16" s="25" customFormat="1" x14ac:dyDescent="0.25">
      <c r="A18" s="62"/>
      <c r="B18" s="71"/>
      <c r="C18" s="63"/>
      <c r="D18" s="63"/>
      <c r="E18" s="63"/>
      <c r="F18" s="63"/>
      <c r="G18" s="63"/>
      <c r="H18" s="63"/>
      <c r="I18" s="63"/>
      <c r="J18" s="63"/>
      <c r="K18" s="63"/>
      <c r="L18" s="64"/>
      <c r="O18" s="6"/>
      <c r="P18" s="6"/>
    </row>
    <row r="19" spans="1:16" s="9" customFormat="1" x14ac:dyDescent="0.25">
      <c r="A19" s="8"/>
      <c r="B19" s="223"/>
      <c r="C19" s="224"/>
      <c r="D19" s="224"/>
      <c r="E19" s="224"/>
      <c r="F19" s="224"/>
      <c r="G19" s="224"/>
      <c r="H19" s="224"/>
      <c r="I19" s="224"/>
      <c r="J19" s="224"/>
      <c r="K19" s="224"/>
      <c r="L19" s="225"/>
      <c r="M19" s="25"/>
      <c r="O19" s="7"/>
      <c r="P19" s="7"/>
    </row>
    <row r="20" spans="1:16" s="9" customFormat="1" x14ac:dyDescent="0.25">
      <c r="A20" s="8"/>
      <c r="B20" s="223"/>
      <c r="C20" s="224"/>
      <c r="D20" s="224"/>
      <c r="E20" s="224"/>
      <c r="F20" s="224"/>
      <c r="G20" s="224"/>
      <c r="H20" s="224"/>
      <c r="I20" s="224"/>
      <c r="J20" s="224"/>
      <c r="K20" s="224"/>
      <c r="L20" s="225"/>
      <c r="M20" s="25"/>
      <c r="O20" s="7"/>
      <c r="P20" s="7"/>
    </row>
    <row r="21" spans="1:16" s="9" customFormat="1" x14ac:dyDescent="0.25">
      <c r="A21" s="8"/>
      <c r="B21" s="223"/>
      <c r="C21" s="224"/>
      <c r="D21" s="224"/>
      <c r="E21" s="224"/>
      <c r="F21" s="224"/>
      <c r="G21" s="224"/>
      <c r="H21" s="224"/>
      <c r="I21" s="224"/>
      <c r="J21" s="224"/>
      <c r="K21" s="224"/>
      <c r="L21" s="225"/>
      <c r="M21" s="25"/>
      <c r="O21" s="7"/>
      <c r="P21" s="7"/>
    </row>
    <row r="22" spans="1:16" s="9" customFormat="1" x14ac:dyDescent="0.25">
      <c r="A22" s="8"/>
      <c r="B22" s="223"/>
      <c r="C22" s="224"/>
      <c r="D22" s="224"/>
      <c r="E22" s="224"/>
      <c r="F22" s="224"/>
      <c r="G22" s="224"/>
      <c r="H22" s="224"/>
      <c r="I22" s="224"/>
      <c r="J22" s="224"/>
      <c r="K22" s="224"/>
      <c r="L22" s="225"/>
      <c r="M22" s="25"/>
      <c r="O22" s="7"/>
      <c r="P22" s="7"/>
    </row>
    <row r="23" spans="1:16" s="9" customFormat="1" x14ac:dyDescent="0.25">
      <c r="A23" s="8"/>
      <c r="B23" s="223"/>
      <c r="C23" s="224"/>
      <c r="D23" s="224"/>
      <c r="E23" s="224"/>
      <c r="F23" s="224"/>
      <c r="G23" s="224"/>
      <c r="H23" s="224"/>
      <c r="I23" s="224"/>
      <c r="J23" s="224"/>
      <c r="K23" s="224"/>
      <c r="L23" s="225"/>
      <c r="M23" s="25"/>
      <c r="O23" s="7"/>
      <c r="P23" s="7"/>
    </row>
    <row r="24" spans="1:16" s="9" customFormat="1" x14ac:dyDescent="0.25">
      <c r="A24" s="8"/>
      <c r="B24" s="223"/>
      <c r="C24" s="224"/>
      <c r="D24" s="224"/>
      <c r="E24" s="224"/>
      <c r="F24" s="224"/>
      <c r="G24" s="224"/>
      <c r="H24" s="224"/>
      <c r="I24" s="224"/>
      <c r="J24" s="224"/>
      <c r="K24" s="224"/>
      <c r="L24" s="225"/>
      <c r="M24" s="25"/>
      <c r="O24" s="7"/>
      <c r="P24" s="7"/>
    </row>
    <row r="25" spans="1:16" s="9" customFormat="1" x14ac:dyDescent="0.25">
      <c r="A25" s="8"/>
      <c r="B25" s="223"/>
      <c r="C25" s="224"/>
      <c r="D25" s="224"/>
      <c r="E25" s="224"/>
      <c r="F25" s="224"/>
      <c r="G25" s="224"/>
      <c r="H25" s="224"/>
      <c r="I25" s="224"/>
      <c r="J25" s="224"/>
      <c r="K25" s="224"/>
      <c r="L25" s="225"/>
      <c r="M25" s="25"/>
      <c r="O25" s="7"/>
      <c r="P25" s="7"/>
    </row>
    <row r="26" spans="1:16" s="9" customFormat="1" x14ac:dyDescent="0.25">
      <c r="A26" s="8"/>
      <c r="B26" s="223"/>
      <c r="C26" s="224"/>
      <c r="D26" s="224"/>
      <c r="E26" s="224"/>
      <c r="F26" s="224"/>
      <c r="G26" s="224"/>
      <c r="H26" s="224"/>
      <c r="I26" s="224"/>
      <c r="J26" s="224"/>
      <c r="K26" s="224"/>
      <c r="L26" s="225"/>
      <c r="M26" s="25"/>
      <c r="O26" s="7"/>
      <c r="P26" s="7"/>
    </row>
    <row r="27" spans="1:16" x14ac:dyDescent="0.25">
      <c r="B27" s="60"/>
      <c r="L27" s="61"/>
    </row>
    <row r="28" spans="1:16" x14ac:dyDescent="0.25">
      <c r="B28" s="252" t="str">
        <f>UPPER(IF(Intro!$G$25="English",O28,P28))</f>
        <v>PRODUCTION ET VENTES</v>
      </c>
      <c r="C28" s="253"/>
      <c r="D28" s="253"/>
      <c r="E28" s="253"/>
      <c r="F28" s="253"/>
      <c r="G28" s="253"/>
      <c r="H28" s="253"/>
      <c r="I28" s="253"/>
      <c r="J28" s="253"/>
      <c r="K28" s="253"/>
      <c r="L28" s="254"/>
      <c r="O28" s="54" t="s">
        <v>234</v>
      </c>
      <c r="P28" s="54" t="s">
        <v>235</v>
      </c>
    </row>
    <row r="29" spans="1:16" x14ac:dyDescent="0.25">
      <c r="B29" s="60"/>
      <c r="L29" s="61"/>
    </row>
    <row r="30" spans="1:16" ht="28.5" x14ac:dyDescent="0.25">
      <c r="A30" s="8" t="s">
        <v>160</v>
      </c>
      <c r="B30" s="219" t="str">
        <f>IF(Intro!$G$25="English",O30,P30)</f>
        <v>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v>
      </c>
      <c r="C30" s="220"/>
      <c r="D30" s="220"/>
      <c r="E30" s="220"/>
      <c r="F30" s="220"/>
      <c r="G30" s="220"/>
      <c r="H30" s="220"/>
      <c r="I30" s="220"/>
      <c r="J30" s="220"/>
      <c r="K30" s="220"/>
      <c r="L30" s="221"/>
      <c r="O30" s="54" t="s">
        <v>66</v>
      </c>
      <c r="P30" s="54" t="s">
        <v>67</v>
      </c>
    </row>
    <row r="31" spans="1:16" x14ac:dyDescent="0.25">
      <c r="B31" s="60"/>
      <c r="L31" s="61"/>
    </row>
    <row r="32" spans="1:16" x14ac:dyDescent="0.25">
      <c r="B32" s="47"/>
      <c r="C32" s="16"/>
      <c r="D32" s="16"/>
      <c r="E32" s="229">
        <f>Variables!B6</f>
        <v>2023</v>
      </c>
      <c r="F32" s="229">
        <f>E32+1</f>
        <v>2024</v>
      </c>
      <c r="G32" s="229">
        <f>F32+1</f>
        <v>2025</v>
      </c>
      <c r="H32" s="229" t="str">
        <f>'Pro 1'!J17</f>
        <v>janv-juin 2025</v>
      </c>
      <c r="I32" s="229" t="str">
        <f>'Pro 1'!K17</f>
        <v>janv-juin 2026</v>
      </c>
      <c r="J32" s="25"/>
      <c r="K32" s="25"/>
      <c r="L32" s="65"/>
      <c r="O32" s="50"/>
    </row>
    <row r="33" spans="1:16" x14ac:dyDescent="0.25">
      <c r="B33" s="47"/>
      <c r="C33" s="16"/>
      <c r="D33" s="16"/>
      <c r="E33" s="230"/>
      <c r="F33" s="230"/>
      <c r="G33" s="230"/>
      <c r="H33" s="230"/>
      <c r="I33" s="230"/>
      <c r="J33" s="25"/>
      <c r="K33" s="25"/>
      <c r="L33" s="65"/>
      <c r="O33" s="50"/>
    </row>
    <row r="34" spans="1:16" s="25" customFormat="1" x14ac:dyDescent="0.25">
      <c r="A34" s="62"/>
      <c r="B34" s="454" t="str">
        <f>'Pro 1'!B19</f>
        <v>Production des marchandises</v>
      </c>
      <c r="C34" s="455"/>
      <c r="D34" s="456"/>
      <c r="E34" s="44" t="str">
        <f>IF('Pro 1'!G19&lt;&gt;0,"X","-")</f>
        <v>-</v>
      </c>
      <c r="F34" s="44" t="str">
        <f>IF('Pro 1'!H19&lt;&gt;0,"X","-")</f>
        <v>-</v>
      </c>
      <c r="G34" s="44" t="str">
        <f>IF('Pro 1'!I19&lt;&gt;0,"X","-")</f>
        <v>-</v>
      </c>
      <c r="H34" s="44" t="str">
        <f>IF('Pro 1'!J19&lt;&gt;0,"X","-")</f>
        <v>-</v>
      </c>
      <c r="I34" s="44" t="str">
        <f>IF('Pro 1'!K19&lt;&gt;0,"X","-")</f>
        <v>-</v>
      </c>
      <c r="L34" s="65"/>
    </row>
    <row r="35" spans="1:16" s="25" customFormat="1" ht="14.45" customHeight="1" x14ac:dyDescent="0.25">
      <c r="A35" s="62"/>
      <c r="B35" s="454" t="str">
        <f>'Pro 2'!B37</f>
        <v>Ventes dans le pays de production</v>
      </c>
      <c r="C35" s="455"/>
      <c r="D35" s="456"/>
      <c r="E35" s="44" t="str">
        <f>IF(SUM('Pro 2'!G37:G38)&lt;&gt;0,"X","-")</f>
        <v>-</v>
      </c>
      <c r="F35" s="44" t="str">
        <f>IF(SUM('Pro 2'!H37:H38)&lt;&gt;0,"X","-")</f>
        <v>-</v>
      </c>
      <c r="G35" s="44" t="str">
        <f>IF(SUM('Pro 2'!I37:I38)&lt;&gt;0,"X","-")</f>
        <v>-</v>
      </c>
      <c r="H35" s="44" t="str">
        <f>IF(SUM('Pro 2'!J37:J38)&lt;&gt;0,"X","-")</f>
        <v>-</v>
      </c>
      <c r="I35" s="44" t="str">
        <f>IF(SUM('Pro 2'!K37:K38)&lt;&gt;0,"X","-")</f>
        <v>-</v>
      </c>
      <c r="L35" s="65"/>
    </row>
    <row r="36" spans="1:16" s="25" customFormat="1" ht="14.45" customHeight="1" x14ac:dyDescent="0.25">
      <c r="A36" s="62"/>
      <c r="B36" s="454" t="str">
        <f>'Pro 2'!B40</f>
        <v>Ventes à l'exportation au Canada</v>
      </c>
      <c r="C36" s="455"/>
      <c r="D36" s="456"/>
      <c r="E36" s="44" t="str">
        <f>IF(SUM('Pro 2'!G40:G41)&lt;&gt;0,"X","-")</f>
        <v>-</v>
      </c>
      <c r="F36" s="44" t="str">
        <f>IF(SUM('Pro 2'!H40:H41)&lt;&gt;0,"X","-")</f>
        <v>-</v>
      </c>
      <c r="G36" s="44" t="str">
        <f>IF(SUM('Pro 2'!I40:I41)&lt;&gt;0,"X","-")</f>
        <v>-</v>
      </c>
      <c r="H36" s="44" t="str">
        <f>IF(SUM('Pro 2'!J40:J41)&lt;&gt;0,"X","-")</f>
        <v>-</v>
      </c>
      <c r="I36" s="44" t="str">
        <f>IF(SUM('Pro 2'!K40:K41)&lt;&gt;0,"X","-")</f>
        <v>-</v>
      </c>
      <c r="L36" s="65"/>
    </row>
    <row r="37" spans="1:16" s="25" customFormat="1" ht="14.45" customHeight="1" x14ac:dyDescent="0.25">
      <c r="A37" s="62"/>
      <c r="B37" s="454" t="str">
        <f>'Pro 2'!B43</f>
        <v xml:space="preserve">Ventes à l'exportation aux États-Unis d'Amérique </v>
      </c>
      <c r="C37" s="455"/>
      <c r="D37" s="456"/>
      <c r="E37" s="44" t="str">
        <f>IF(SUM('Pro 2'!G43:G44)&lt;&gt;0,"X","-")</f>
        <v>-</v>
      </c>
      <c r="F37" s="44" t="str">
        <f>IF(SUM('Pro 2'!H43:H44)&lt;&gt;0,"X","-")</f>
        <v>-</v>
      </c>
      <c r="G37" s="44" t="str">
        <f>IF(SUM('Pro 2'!I43:I44)&lt;&gt;0,"X","-")</f>
        <v>-</v>
      </c>
      <c r="H37" s="44" t="str">
        <f>IF(SUM('Pro 2'!J43:J44)&lt;&gt;0,"X","-")</f>
        <v>-</v>
      </c>
      <c r="I37" s="44" t="str">
        <f>IF(SUM('Pro 2'!K43:K44)&lt;&gt;0,"X","-")</f>
        <v>-</v>
      </c>
      <c r="L37" s="65"/>
    </row>
    <row r="38" spans="1:16" s="25" customFormat="1" ht="14.45" customHeight="1" x14ac:dyDescent="0.25">
      <c r="A38" s="62"/>
      <c r="B38" s="454" t="str">
        <f>'Pro 2'!B46</f>
        <v>Ventes à l'exportation vers tous les autres pays</v>
      </c>
      <c r="C38" s="455"/>
      <c r="D38" s="456"/>
      <c r="E38" s="44" t="str">
        <f>IF(SUM('Pro 2'!G46:G47)&lt;&gt;0,"X","-")</f>
        <v>-</v>
      </c>
      <c r="F38" s="44" t="str">
        <f>IF(SUM('Pro 2'!H46:H47)&lt;&gt;0,"X","-")</f>
        <v>-</v>
      </c>
      <c r="G38" s="44" t="str">
        <f>IF(SUM('Pro 2'!I46:I47)&lt;&gt;0,"X","-")</f>
        <v>-</v>
      </c>
      <c r="H38" s="44" t="str">
        <f>IF(SUM('Pro 2'!J46:J47)&lt;&gt;0,"X","-")</f>
        <v>-</v>
      </c>
      <c r="I38" s="44" t="str">
        <f>IF(SUM('Pro 2'!K46:K47)&lt;&gt;0,"X","-")</f>
        <v>-</v>
      </c>
      <c r="L38" s="65"/>
    </row>
    <row r="39" spans="1:16" s="25" customFormat="1" ht="14.45" customHeight="1" x14ac:dyDescent="0.25">
      <c r="A39" s="62"/>
      <c r="B39" s="275" t="str">
        <f>IF(Intro!$G$25="English",O39,P39)</f>
        <v>Marchés d'exportation</v>
      </c>
      <c r="C39" s="276"/>
      <c r="D39" s="277"/>
      <c r="E39" s="457" t="str">
        <f>IF('Pro 2'!D51="","-",'Pro 2'!D51)</f>
        <v>-</v>
      </c>
      <c r="F39" s="458"/>
      <c r="G39" s="458"/>
      <c r="H39" s="458"/>
      <c r="I39" s="459"/>
      <c r="L39" s="65"/>
      <c r="O39" s="25" t="s">
        <v>236</v>
      </c>
      <c r="P39" s="25" t="s">
        <v>237</v>
      </c>
    </row>
    <row r="40" spans="1:16" s="25" customFormat="1" ht="14.45" customHeight="1" x14ac:dyDescent="0.25">
      <c r="A40" s="62"/>
      <c r="B40" s="278"/>
      <c r="C40" s="279"/>
      <c r="D40" s="280"/>
      <c r="E40" s="460"/>
      <c r="F40" s="461"/>
      <c r="G40" s="461"/>
      <c r="H40" s="461"/>
      <c r="I40" s="462"/>
      <c r="L40" s="65"/>
    </row>
    <row r="41" spans="1:16" x14ac:dyDescent="0.25">
      <c r="B41" s="66"/>
      <c r="C41" s="67"/>
      <c r="D41" s="67"/>
      <c r="E41" s="67"/>
      <c r="F41" s="67"/>
      <c r="G41" s="67"/>
      <c r="H41" s="67"/>
      <c r="I41" s="67"/>
      <c r="J41" s="67"/>
      <c r="K41" s="67"/>
      <c r="L41" s="68"/>
    </row>
  </sheetData>
  <sheetProtection algorithmName="SHA-512" hashValue="bgtt0RdI9rALDjpG75yrlYJ0aeTFfdH+3QZW6yiimzsZMW92yfu2SH1TC+KISTuXzdUN1GhLY/HiEsXsuotDKA==" saltValue="tKzPx4NUylCc3PuHj7ZtBg==" spinCount="100000" sheet="1" objects="1" scenarios="1" selectLockedCells="1"/>
  <mergeCells count="25">
    <mergeCell ref="B8:L8"/>
    <mergeCell ref="B9:L9"/>
    <mergeCell ref="B4:L4"/>
    <mergeCell ref="B5:L5"/>
    <mergeCell ref="B6:L6"/>
    <mergeCell ref="B34:D34"/>
    <mergeCell ref="B28:L28"/>
    <mergeCell ref="B30:L30"/>
    <mergeCell ref="B13:I13"/>
    <mergeCell ref="B14:I14"/>
    <mergeCell ref="B15:I15"/>
    <mergeCell ref="B12:I12"/>
    <mergeCell ref="E32:E33"/>
    <mergeCell ref="F32:F33"/>
    <mergeCell ref="G32:G33"/>
    <mergeCell ref="H32:H33"/>
    <mergeCell ref="I32:I33"/>
    <mergeCell ref="B17:L17"/>
    <mergeCell ref="B19:L26"/>
    <mergeCell ref="B35:D35"/>
    <mergeCell ref="B36:D36"/>
    <mergeCell ref="B37:D37"/>
    <mergeCell ref="E39:I40"/>
    <mergeCell ref="B39:D40"/>
    <mergeCell ref="B38:D38"/>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9" xr:uid="{3335B626-3178-4570-818A-6F789C3D11E8}">
      <formula1>1000</formula1>
    </dataValidation>
  </dataValidations>
  <printOptions horizontalCentered="1"/>
  <pageMargins left="0.25" right="0.25" top="0.75" bottom="0.75" header="0.3" footer="0.3"/>
  <pageSetup scale="63"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6A8F1D4-6934-4C85-9070-935D10621C53}">
          <x14:formula1>
            <xm:f>Variables!$D$26:$D$27</xm:f>
          </x14:formula1>
          <xm:sqref>J12:J15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046F8-7AAA-4534-A43D-AA59B061C167}">
  <sheetPr>
    <tabColor rgb="FFFF0000"/>
  </sheetPr>
  <dimension ref="A3:M9"/>
  <sheetViews>
    <sheetView workbookViewId="0"/>
  </sheetViews>
  <sheetFormatPr defaultRowHeight="15" x14ac:dyDescent="0.25"/>
  <cols>
    <col min="1" max="1" width="27.85546875" customWidth="1"/>
    <col min="2" max="2" width="36.140625" bestFit="1" customWidth="1"/>
    <col min="3" max="3" width="27" customWidth="1"/>
    <col min="4" max="4" width="26.85546875" bestFit="1" customWidth="1"/>
    <col min="5" max="5" width="15.28515625" customWidth="1"/>
    <col min="6" max="6" width="17" customWidth="1"/>
    <col min="7" max="7" width="22.7109375" customWidth="1"/>
    <col min="8" max="8" width="27.140625" bestFit="1" customWidth="1"/>
    <col min="9" max="13" width="8.85546875" customWidth="1"/>
  </cols>
  <sheetData>
    <row r="3" spans="1:13" ht="15.75" thickBot="1" x14ac:dyDescent="0.3"/>
    <row r="4" spans="1:13" x14ac:dyDescent="0.25">
      <c r="A4" s="182" t="s">
        <v>333</v>
      </c>
      <c r="B4" s="183" t="s">
        <v>334</v>
      </c>
      <c r="C4" s="183" t="s">
        <v>335</v>
      </c>
      <c r="D4" s="184" t="s">
        <v>336</v>
      </c>
      <c r="E4" s="184" t="s">
        <v>337</v>
      </c>
      <c r="F4" s="184" t="s">
        <v>338</v>
      </c>
      <c r="G4" s="185" t="s">
        <v>339</v>
      </c>
      <c r="H4" s="186" t="s">
        <v>340</v>
      </c>
      <c r="I4" s="187">
        <v>2023</v>
      </c>
      <c r="J4" s="187">
        <v>2024</v>
      </c>
      <c r="K4" s="187">
        <v>2025</v>
      </c>
      <c r="L4" s="187" t="s">
        <v>370</v>
      </c>
      <c r="M4" s="141" t="s">
        <v>371</v>
      </c>
    </row>
    <row r="5" spans="1:13" x14ac:dyDescent="0.25">
      <c r="A5" s="192">
        <f>Intro!E61</f>
        <v>0</v>
      </c>
      <c r="B5" s="193" t="s">
        <v>341</v>
      </c>
      <c r="C5" s="193" t="s">
        <v>342</v>
      </c>
      <c r="D5" s="194" t="s">
        <v>343</v>
      </c>
      <c r="E5" s="194" t="s">
        <v>343</v>
      </c>
      <c r="F5" s="194"/>
      <c r="G5" s="195" t="s">
        <v>343</v>
      </c>
      <c r="H5" s="194" t="s">
        <v>343</v>
      </c>
      <c r="I5" s="142" t="str">
        <f>Confirm!E34</f>
        <v>-</v>
      </c>
      <c r="J5" s="143" t="str">
        <f>Confirm!F34</f>
        <v>-</v>
      </c>
      <c r="K5" s="143" t="str">
        <f>Confirm!G34</f>
        <v>-</v>
      </c>
      <c r="L5" s="143" t="str">
        <f>Confirm!H34</f>
        <v>-</v>
      </c>
      <c r="M5" s="144" t="str">
        <f>Confirm!I34</f>
        <v>-</v>
      </c>
    </row>
    <row r="6" spans="1:13" x14ac:dyDescent="0.25">
      <c r="A6" s="196">
        <f>A5</f>
        <v>0</v>
      </c>
      <c r="B6" s="197" t="s">
        <v>341</v>
      </c>
      <c r="C6" s="197" t="s">
        <v>344</v>
      </c>
      <c r="D6" s="198" t="s">
        <v>343</v>
      </c>
      <c r="E6" s="198" t="s">
        <v>343</v>
      </c>
      <c r="F6" s="198"/>
      <c r="G6" s="199" t="s">
        <v>343</v>
      </c>
      <c r="H6" s="198" t="s">
        <v>343</v>
      </c>
      <c r="I6" s="145" t="str">
        <f>Confirm!E35</f>
        <v>-</v>
      </c>
      <c r="J6" s="188" t="str">
        <f>Confirm!F35</f>
        <v>-</v>
      </c>
      <c r="K6" s="188" t="str">
        <f>Confirm!G35</f>
        <v>-</v>
      </c>
      <c r="L6" s="188" t="str">
        <f>Confirm!H35</f>
        <v>-</v>
      </c>
      <c r="M6" s="146" t="str">
        <f>Confirm!I35</f>
        <v>-</v>
      </c>
    </row>
    <row r="7" spans="1:13" x14ac:dyDescent="0.25">
      <c r="A7" s="200">
        <f>A6</f>
        <v>0</v>
      </c>
      <c r="B7" s="201" t="s">
        <v>341</v>
      </c>
      <c r="C7" s="201" t="s">
        <v>345</v>
      </c>
      <c r="D7" s="202" t="s">
        <v>346</v>
      </c>
      <c r="E7" s="202" t="s">
        <v>343</v>
      </c>
      <c r="F7" s="202"/>
      <c r="G7" s="203" t="s">
        <v>343</v>
      </c>
      <c r="H7" s="202" t="s">
        <v>343</v>
      </c>
      <c r="I7" s="145" t="str">
        <f>Confirm!E36</f>
        <v>-</v>
      </c>
      <c r="J7" s="188" t="str">
        <f>Confirm!F36</f>
        <v>-</v>
      </c>
      <c r="K7" s="188" t="str">
        <f>Confirm!G36</f>
        <v>-</v>
      </c>
      <c r="L7" s="188" t="str">
        <f>Confirm!H36</f>
        <v>-</v>
      </c>
      <c r="M7" s="146" t="str">
        <f>Confirm!I36</f>
        <v>-</v>
      </c>
    </row>
    <row r="8" spans="1:13" x14ac:dyDescent="0.25">
      <c r="A8" s="196">
        <f>A7</f>
        <v>0</v>
      </c>
      <c r="B8" s="197" t="s">
        <v>341</v>
      </c>
      <c r="C8" s="197" t="s">
        <v>345</v>
      </c>
      <c r="D8" s="198" t="s">
        <v>347</v>
      </c>
      <c r="E8" s="198" t="s">
        <v>343</v>
      </c>
      <c r="F8" s="198"/>
      <c r="G8" s="199" t="s">
        <v>343</v>
      </c>
      <c r="H8" s="198" t="s">
        <v>343</v>
      </c>
      <c r="I8" s="145" t="str">
        <f>Confirm!E37</f>
        <v>-</v>
      </c>
      <c r="J8" s="188" t="str">
        <f>Confirm!F37</f>
        <v>-</v>
      </c>
      <c r="K8" s="188" t="str">
        <f>Confirm!G37</f>
        <v>-</v>
      </c>
      <c r="L8" s="188" t="str">
        <f>Confirm!H37</f>
        <v>-</v>
      </c>
      <c r="M8" s="146" t="str">
        <f>Confirm!I37</f>
        <v>-</v>
      </c>
    </row>
    <row r="9" spans="1:13" ht="15.75" thickBot="1" x14ac:dyDescent="0.3">
      <c r="A9" s="204">
        <f>A8</f>
        <v>0</v>
      </c>
      <c r="B9" s="205" t="s">
        <v>341</v>
      </c>
      <c r="C9" s="205" t="s">
        <v>345</v>
      </c>
      <c r="D9" s="206" t="s">
        <v>348</v>
      </c>
      <c r="E9" s="206" t="s">
        <v>343</v>
      </c>
      <c r="F9" s="207" t="str">
        <f>Confirm!E39</f>
        <v>-</v>
      </c>
      <c r="G9" s="208" t="s">
        <v>343</v>
      </c>
      <c r="H9" s="206" t="s">
        <v>343</v>
      </c>
      <c r="I9" s="189" t="str">
        <f>Confirm!E38</f>
        <v>-</v>
      </c>
      <c r="J9" s="190" t="str">
        <f>Confirm!F38</f>
        <v>-</v>
      </c>
      <c r="K9" s="190" t="str">
        <f>Confirm!G38</f>
        <v>-</v>
      </c>
      <c r="L9" s="190" t="str">
        <f>Confirm!H38</f>
        <v>-</v>
      </c>
      <c r="M9" s="191" t="str">
        <f>Confirm!I38</f>
        <v>-</v>
      </c>
    </row>
  </sheetData>
  <sheetProtection algorithmName="SHA-512" hashValue="gspOPzFdhImA0uCju3WcMm+AUAQOCoib9Y4VhDJFcdiEkOfi/U4wKITSBHVQ8IOVhQk3VbF1Ej1OGNOvyp8hEw==" saltValue="ZtITFMLiNKDS7roYarspOQ==" spinCount="100000" sheet="1" objects="1" scenarios="1" selectLockedCell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B6B33-5AAD-450E-8023-BF9766B95397}">
  <sheetPr>
    <tabColor rgb="FFFF0000"/>
  </sheetPr>
  <dimension ref="B1:N27"/>
  <sheetViews>
    <sheetView workbookViewId="0"/>
  </sheetViews>
  <sheetFormatPr defaultColWidth="9.140625" defaultRowHeight="15" x14ac:dyDescent="0.25"/>
  <cols>
    <col min="2" max="2" width="3.42578125" customWidth="1"/>
    <col min="3" max="3" width="25.42578125" customWidth="1"/>
    <col min="4" max="4" width="9.140625" hidden="1" customWidth="1"/>
    <col min="5" max="9" width="10.5703125" customWidth="1"/>
    <col min="10" max="10" width="1.85546875" customWidth="1"/>
    <col min="11" max="11" width="37.5703125" bestFit="1" customWidth="1"/>
    <col min="12" max="12" width="4.42578125" customWidth="1"/>
    <col min="14" max="14" width="23.5703125" style="147" bestFit="1" customWidth="1"/>
  </cols>
  <sheetData>
    <row r="1" spans="2:12" ht="15.75" thickBot="1" x14ac:dyDescent="0.3"/>
    <row r="2" spans="2:12" x14ac:dyDescent="0.25">
      <c r="B2" s="148"/>
      <c r="C2" s="149"/>
      <c r="D2" s="149"/>
      <c r="E2" s="149"/>
      <c r="F2" s="149"/>
      <c r="G2" s="149"/>
      <c r="H2" s="149"/>
      <c r="I2" s="149"/>
      <c r="J2" s="149"/>
      <c r="K2" s="149"/>
      <c r="L2" s="150"/>
    </row>
    <row r="3" spans="2:12" x14ac:dyDescent="0.25">
      <c r="B3" s="151"/>
      <c r="C3" s="152" t="s">
        <v>310</v>
      </c>
      <c r="D3" s="152"/>
      <c r="E3" s="153"/>
      <c r="F3" s="153"/>
      <c r="G3" s="153"/>
      <c r="H3" s="153"/>
      <c r="I3" s="153"/>
      <c r="J3" s="153"/>
      <c r="K3" s="153"/>
      <c r="L3" s="154"/>
    </row>
    <row r="4" spans="2:12" x14ac:dyDescent="0.25">
      <c r="B4" s="151"/>
      <c r="C4" s="155">
        <f>Intro!E61</f>
        <v>0</v>
      </c>
      <c r="D4" s="155"/>
      <c r="E4" s="153"/>
      <c r="F4" s="153"/>
      <c r="G4" s="153"/>
      <c r="H4" s="153"/>
      <c r="I4" s="153"/>
      <c r="J4" s="153"/>
      <c r="K4" s="153"/>
      <c r="L4" s="154"/>
    </row>
    <row r="5" spans="2:12" x14ac:dyDescent="0.25">
      <c r="B5" s="151"/>
      <c r="C5" s="156"/>
      <c r="D5" s="156"/>
      <c r="E5" s="157"/>
      <c r="F5" s="157"/>
      <c r="G5" s="157"/>
      <c r="H5" s="463" t="s">
        <v>369</v>
      </c>
      <c r="I5" s="463"/>
      <c r="J5" s="158"/>
      <c r="K5" s="158"/>
      <c r="L5" s="154"/>
    </row>
    <row r="6" spans="2:12" x14ac:dyDescent="0.25">
      <c r="B6" s="151"/>
      <c r="C6" s="159"/>
      <c r="D6" s="159"/>
      <c r="E6" s="160">
        <v>2023</v>
      </c>
      <c r="F6" s="160">
        <v>2024</v>
      </c>
      <c r="G6" s="160">
        <v>2025</v>
      </c>
      <c r="H6" s="160">
        <v>2025</v>
      </c>
      <c r="I6" s="160">
        <v>2026</v>
      </c>
      <c r="J6" s="160"/>
      <c r="K6" s="160"/>
      <c r="L6" s="154"/>
    </row>
    <row r="7" spans="2:12" x14ac:dyDescent="0.25">
      <c r="B7" s="151"/>
      <c r="C7" s="153"/>
      <c r="D7" s="153"/>
      <c r="E7" s="153"/>
      <c r="F7" s="153"/>
      <c r="G7" s="153"/>
      <c r="H7" s="153"/>
      <c r="I7" s="153"/>
      <c r="J7" s="153"/>
      <c r="K7" s="153"/>
      <c r="L7" s="154"/>
    </row>
    <row r="8" spans="2:12" x14ac:dyDescent="0.25">
      <c r="B8" s="161"/>
      <c r="C8" s="162" t="s">
        <v>349</v>
      </c>
      <c r="D8" s="162" t="s">
        <v>350</v>
      </c>
      <c r="E8" s="163">
        <f>'Pro 1'!G22</f>
        <v>0</v>
      </c>
      <c r="F8" s="163">
        <f>'Pro 1'!H22</f>
        <v>0</v>
      </c>
      <c r="G8" s="163">
        <f>'Pro 1'!I22</f>
        <v>0</v>
      </c>
      <c r="H8" s="163">
        <f>'Pro 1'!J22</f>
        <v>0</v>
      </c>
      <c r="I8" s="163">
        <f>'Pro 1'!K22</f>
        <v>0</v>
      </c>
      <c r="J8" s="164"/>
      <c r="K8" s="162" t="str">
        <f>D8</f>
        <v>Capacité pratique des usines (tonnes)</v>
      </c>
      <c r="L8" s="165"/>
    </row>
    <row r="9" spans="2:12" x14ac:dyDescent="0.25">
      <c r="B9" s="161"/>
      <c r="C9" s="153"/>
      <c r="D9" s="153"/>
      <c r="E9" s="166"/>
      <c r="F9" s="166"/>
      <c r="G9" s="166"/>
      <c r="H9" s="166"/>
      <c r="I9" s="166"/>
      <c r="J9" s="166"/>
      <c r="K9" s="153"/>
      <c r="L9" s="165"/>
    </row>
    <row r="10" spans="2:12" x14ac:dyDescent="0.25">
      <c r="B10" s="151"/>
      <c r="C10" s="162" t="s">
        <v>351</v>
      </c>
      <c r="D10" s="162" t="s">
        <v>351</v>
      </c>
      <c r="E10" s="166"/>
      <c r="F10" s="166"/>
      <c r="G10" s="166"/>
      <c r="H10" s="166"/>
      <c r="I10" s="166"/>
      <c r="J10" s="166"/>
      <c r="K10" s="162" t="str">
        <f t="shared" ref="K10:K26" si="0">D10</f>
        <v>Production (tonnes)</v>
      </c>
      <c r="L10" s="154"/>
    </row>
    <row r="11" spans="2:12" x14ac:dyDescent="0.25">
      <c r="B11" s="151"/>
      <c r="C11" s="167" t="s">
        <v>372</v>
      </c>
      <c r="D11" s="167" t="s">
        <v>373</v>
      </c>
      <c r="E11" s="163">
        <f>'Pro 1'!G19</f>
        <v>0</v>
      </c>
      <c r="F11" s="163">
        <f>'Pro 1'!H19</f>
        <v>0</v>
      </c>
      <c r="G11" s="163">
        <f>'Pro 1'!I19</f>
        <v>0</v>
      </c>
      <c r="H11" s="163">
        <f>'Pro 1'!J19</f>
        <v>0</v>
      </c>
      <c r="I11" s="163">
        <f>'Pro 1'!K19</f>
        <v>0</v>
      </c>
      <c r="J11" s="164"/>
      <c r="K11" s="167" t="str">
        <f t="shared" si="0"/>
        <v>Marchandises en cause</v>
      </c>
      <c r="L11" s="154"/>
    </row>
    <row r="12" spans="2:12" ht="30" customHeight="1" x14ac:dyDescent="0.25">
      <c r="B12" s="151"/>
      <c r="C12" s="168" t="s">
        <v>352</v>
      </c>
      <c r="D12" s="168" t="s">
        <v>353</v>
      </c>
      <c r="E12" s="163">
        <f>'Pro 1'!G20</f>
        <v>0</v>
      </c>
      <c r="F12" s="163">
        <f>'Pro 1'!H20</f>
        <v>0</v>
      </c>
      <c r="G12" s="163">
        <f>'Pro 1'!I20</f>
        <v>0</v>
      </c>
      <c r="H12" s="163">
        <f>'Pro 1'!J20</f>
        <v>0</v>
      </c>
      <c r="I12" s="163">
        <f>'Pro 1'!K20</f>
        <v>0</v>
      </c>
      <c r="J12" s="164"/>
      <c r="K12" s="168" t="str">
        <f t="shared" si="0"/>
        <v>Autres marchandises produites sur le même équipement</v>
      </c>
      <c r="L12" s="154"/>
    </row>
    <row r="13" spans="2:12" x14ac:dyDescent="0.25">
      <c r="B13" s="151"/>
      <c r="C13" s="169" t="s">
        <v>354</v>
      </c>
      <c r="D13" s="169" t="s">
        <v>354</v>
      </c>
      <c r="E13" s="170">
        <f>SUM(E11:E12)</f>
        <v>0</v>
      </c>
      <c r="F13" s="170">
        <f t="shared" ref="F13:I13" si="1">SUM(F11:F12)</f>
        <v>0</v>
      </c>
      <c r="G13" s="170">
        <f t="shared" si="1"/>
        <v>0</v>
      </c>
      <c r="H13" s="170">
        <f t="shared" si="1"/>
        <v>0</v>
      </c>
      <c r="I13" s="170">
        <f t="shared" si="1"/>
        <v>0</v>
      </c>
      <c r="J13" s="164"/>
      <c r="K13" s="169" t="str">
        <f t="shared" si="0"/>
        <v>Total - Production</v>
      </c>
      <c r="L13" s="154"/>
    </row>
    <row r="14" spans="2:12" x14ac:dyDescent="0.25">
      <c r="B14" s="151"/>
      <c r="C14" s="167"/>
      <c r="D14" s="167"/>
      <c r="E14" s="153"/>
      <c r="F14" s="153"/>
      <c r="G14" s="153"/>
      <c r="H14" s="153"/>
      <c r="I14" s="153"/>
      <c r="J14" s="153"/>
      <c r="K14" s="167"/>
      <c r="L14" s="154"/>
    </row>
    <row r="15" spans="2:12" x14ac:dyDescent="0.25">
      <c r="B15" s="151"/>
      <c r="C15" s="162" t="s">
        <v>355</v>
      </c>
      <c r="D15" s="162" t="s">
        <v>356</v>
      </c>
      <c r="E15" s="153"/>
      <c r="F15" s="153"/>
      <c r="G15" s="153"/>
      <c r="H15" s="153"/>
      <c r="I15" s="153"/>
      <c r="J15" s="153"/>
      <c r="K15" s="162" t="str">
        <f t="shared" si="0"/>
        <v>Taux d'utilisation (%)</v>
      </c>
      <c r="L15" s="154"/>
    </row>
    <row r="16" spans="2:12" x14ac:dyDescent="0.25">
      <c r="B16" s="151"/>
      <c r="C16" s="167" t="str">
        <f>C11</f>
        <v>Subject goods</v>
      </c>
      <c r="D16" s="167" t="str">
        <f>D11</f>
        <v>Marchandises en cause</v>
      </c>
      <c r="E16" s="171">
        <f>IF(ISERROR(E11/E$8*100),0,(E11/E$8*100))</f>
        <v>0</v>
      </c>
      <c r="F16" s="171">
        <f t="shared" ref="F16:I16" si="2">IF(ISERROR(F11/F$8*100),0,(F11/F$8*100))</f>
        <v>0</v>
      </c>
      <c r="G16" s="171">
        <f t="shared" si="2"/>
        <v>0</v>
      </c>
      <c r="H16" s="171">
        <f t="shared" si="2"/>
        <v>0</v>
      </c>
      <c r="I16" s="171">
        <f t="shared" si="2"/>
        <v>0</v>
      </c>
      <c r="J16" s="164"/>
      <c r="K16" s="167" t="str">
        <f t="shared" si="0"/>
        <v>Marchandises en cause</v>
      </c>
      <c r="L16" s="154"/>
    </row>
    <row r="17" spans="2:12" ht="30" customHeight="1" x14ac:dyDescent="0.25">
      <c r="B17" s="151"/>
      <c r="C17" s="168" t="str">
        <f>C12</f>
        <v>Other goods produced on the same equipment</v>
      </c>
      <c r="D17" s="168" t="str">
        <f>D12</f>
        <v>Autres marchandises produites sur le même équipement</v>
      </c>
      <c r="E17" s="172">
        <f>IF(ISERROR(E12/E$8*100),0,(E12/E$8*100))</f>
        <v>0</v>
      </c>
      <c r="F17" s="172">
        <f t="shared" ref="F17:I17" si="3">IF(ISERROR(F12/F$8*100),0,(F12/F$8*100))</f>
        <v>0</v>
      </c>
      <c r="G17" s="172">
        <f t="shared" si="3"/>
        <v>0</v>
      </c>
      <c r="H17" s="172">
        <f t="shared" si="3"/>
        <v>0</v>
      </c>
      <c r="I17" s="172">
        <f t="shared" si="3"/>
        <v>0</v>
      </c>
      <c r="J17" s="164"/>
      <c r="K17" s="168" t="str">
        <f t="shared" si="0"/>
        <v>Autres marchandises produites sur le même équipement</v>
      </c>
      <c r="L17" s="154"/>
    </row>
    <row r="18" spans="2:12" ht="15" customHeight="1" x14ac:dyDescent="0.25">
      <c r="B18" s="151"/>
      <c r="C18" s="173" t="s">
        <v>357</v>
      </c>
      <c r="D18" s="173" t="s">
        <v>358</v>
      </c>
      <c r="E18" s="171">
        <f>IF(ISERROR(E13/E$8*100),0,(E13/E$8*100))</f>
        <v>0</v>
      </c>
      <c r="F18" s="171">
        <f t="shared" ref="F18:I18" si="4">IF(ISERROR(F13/F$8*100),0,(F13/F$8*100))</f>
        <v>0</v>
      </c>
      <c r="G18" s="171">
        <f t="shared" si="4"/>
        <v>0</v>
      </c>
      <c r="H18" s="171">
        <f t="shared" si="4"/>
        <v>0</v>
      </c>
      <c r="I18" s="171">
        <f t="shared" si="4"/>
        <v>0</v>
      </c>
      <c r="J18" s="164"/>
      <c r="K18" s="173" t="str">
        <f t="shared" si="0"/>
        <v>Total - Taux d'utilisation (%)</v>
      </c>
      <c r="L18" s="154"/>
    </row>
    <row r="19" spans="2:12" x14ac:dyDescent="0.25">
      <c r="B19" s="174"/>
      <c r="C19" s="175"/>
      <c r="D19" s="175"/>
      <c r="E19" s="153"/>
      <c r="F19" s="153"/>
      <c r="G19" s="153"/>
      <c r="H19" s="153"/>
      <c r="I19" s="153"/>
      <c r="J19" s="153"/>
      <c r="K19" s="175"/>
      <c r="L19" s="154"/>
    </row>
    <row r="20" spans="2:12" x14ac:dyDescent="0.25">
      <c r="B20" s="174"/>
      <c r="C20" s="162" t="s">
        <v>359</v>
      </c>
      <c r="D20" s="162" t="s">
        <v>360</v>
      </c>
      <c r="E20" s="163">
        <f>'Pro 2'!G37</f>
        <v>0</v>
      </c>
      <c r="F20" s="163">
        <f>'Pro 2'!H37</f>
        <v>0</v>
      </c>
      <c r="G20" s="163">
        <f>'Pro 2'!I37</f>
        <v>0</v>
      </c>
      <c r="H20" s="163">
        <f>'Pro 2'!J37</f>
        <v>0</v>
      </c>
      <c r="I20" s="163">
        <f>'Pro 2'!K37</f>
        <v>0</v>
      </c>
      <c r="J20" s="164"/>
      <c r="K20" s="162" t="str">
        <f t="shared" si="0"/>
        <v>Ventes nationales (tonnes)</v>
      </c>
      <c r="L20" s="154"/>
    </row>
    <row r="21" spans="2:12" x14ac:dyDescent="0.25">
      <c r="B21" s="174"/>
      <c r="C21" s="176"/>
      <c r="D21" s="176"/>
      <c r="E21" s="153"/>
      <c r="F21" s="153"/>
      <c r="G21" s="153"/>
      <c r="H21" s="153"/>
      <c r="I21" s="153"/>
      <c r="J21" s="153"/>
      <c r="K21" s="176"/>
      <c r="L21" s="154"/>
    </row>
    <row r="22" spans="2:12" x14ac:dyDescent="0.25">
      <c r="B22" s="174"/>
      <c r="C22" s="162" t="s">
        <v>361</v>
      </c>
      <c r="D22" s="162" t="s">
        <v>362</v>
      </c>
      <c r="E22" s="164"/>
      <c r="F22" s="164"/>
      <c r="G22" s="164"/>
      <c r="H22" s="164"/>
      <c r="I22" s="164"/>
      <c r="J22" s="164"/>
      <c r="K22" s="162" t="str">
        <f t="shared" si="0"/>
        <v>Ventes à l'exportation  (tonnes)</v>
      </c>
      <c r="L22" s="154"/>
    </row>
    <row r="23" spans="2:12" x14ac:dyDescent="0.25">
      <c r="B23" s="174"/>
      <c r="C23" s="177" t="s">
        <v>346</v>
      </c>
      <c r="D23" s="177" t="s">
        <v>346</v>
      </c>
      <c r="E23" s="163">
        <f>'Pro 2'!G40</f>
        <v>0</v>
      </c>
      <c r="F23" s="163">
        <f>'Pro 2'!H40</f>
        <v>0</v>
      </c>
      <c r="G23" s="163">
        <f>'Pro 2'!I40</f>
        <v>0</v>
      </c>
      <c r="H23" s="163">
        <f>'Pro 2'!J40</f>
        <v>0</v>
      </c>
      <c r="I23" s="163">
        <f>'Pro 2'!K40</f>
        <v>0</v>
      </c>
      <c r="J23" s="164"/>
      <c r="K23" s="177" t="str">
        <f t="shared" si="0"/>
        <v>Canada</v>
      </c>
      <c r="L23" s="154"/>
    </row>
    <row r="24" spans="2:12" x14ac:dyDescent="0.25">
      <c r="B24" s="174"/>
      <c r="C24" s="177" t="s">
        <v>363</v>
      </c>
      <c r="D24" s="177" t="s">
        <v>364</v>
      </c>
      <c r="E24" s="163">
        <f>'Pro 2'!G43</f>
        <v>0</v>
      </c>
      <c r="F24" s="163">
        <f>'Pro 2'!H43</f>
        <v>0</v>
      </c>
      <c r="G24" s="163">
        <f>'Pro 2'!I43</f>
        <v>0</v>
      </c>
      <c r="H24" s="163">
        <f>'Pro 2'!J43</f>
        <v>0</v>
      </c>
      <c r="I24" s="163">
        <f>'Pro 2'!K43</f>
        <v>0</v>
      </c>
      <c r="J24" s="164"/>
      <c r="K24" s="177" t="str">
        <f t="shared" si="0"/>
        <v xml:space="preserve">États-Unis </v>
      </c>
      <c r="L24" s="154"/>
    </row>
    <row r="25" spans="2:12" x14ac:dyDescent="0.25">
      <c r="B25" s="174"/>
      <c r="C25" s="177" t="s">
        <v>365</v>
      </c>
      <c r="D25" s="177" t="s">
        <v>366</v>
      </c>
      <c r="E25" s="163">
        <f>'Pro 2'!G46</f>
        <v>0</v>
      </c>
      <c r="F25" s="163">
        <f>'Pro 2'!H46</f>
        <v>0</v>
      </c>
      <c r="G25" s="163">
        <f>'Pro 2'!I46</f>
        <v>0</v>
      </c>
      <c r="H25" s="163">
        <f>'Pro 2'!J46</f>
        <v>0</v>
      </c>
      <c r="I25" s="163">
        <f>'Pro 2'!K46</f>
        <v>0</v>
      </c>
      <c r="J25" s="164"/>
      <c r="K25" s="177" t="str">
        <f>D25</f>
        <v>Autres pays</v>
      </c>
      <c r="L25" s="154"/>
    </row>
    <row r="26" spans="2:12" x14ac:dyDescent="0.25">
      <c r="B26" s="174"/>
      <c r="C26" s="169" t="s">
        <v>367</v>
      </c>
      <c r="D26" s="169" t="s">
        <v>368</v>
      </c>
      <c r="E26" s="170">
        <f>SUM(E23:E25)</f>
        <v>0</v>
      </c>
      <c r="F26" s="170">
        <f t="shared" ref="F26:I26" si="5">SUM(F23:F25)</f>
        <v>0</v>
      </c>
      <c r="G26" s="170">
        <f t="shared" si="5"/>
        <v>0</v>
      </c>
      <c r="H26" s="170">
        <f t="shared" si="5"/>
        <v>0</v>
      </c>
      <c r="I26" s="170">
        <f t="shared" si="5"/>
        <v>0</v>
      </c>
      <c r="J26" s="164"/>
      <c r="K26" s="169" t="str">
        <f t="shared" si="0"/>
        <v xml:space="preserve">Total - Ventes à l'exportation </v>
      </c>
      <c r="L26" s="154"/>
    </row>
    <row r="27" spans="2:12" ht="15.75" thickBot="1" x14ac:dyDescent="0.3">
      <c r="B27" s="178"/>
      <c r="C27" s="179"/>
      <c r="D27" s="179"/>
      <c r="E27" s="180"/>
      <c r="F27" s="180"/>
      <c r="G27" s="180"/>
      <c r="H27" s="180"/>
      <c r="I27" s="180"/>
      <c r="J27" s="180"/>
      <c r="K27" s="179"/>
      <c r="L27" s="181"/>
    </row>
  </sheetData>
  <sheetProtection algorithmName="SHA-512" hashValue="WSVGPtjOaOb0hhqgJhRJZgfiYv2ABz92Bi8LyFPyWZCrh0lo2MJxQ62xKoiVYOX6D2mzdDi4NKwik7pFSlQe1w==" saltValue="3+appS3j5TXPHZyFI5IAhQ==" spinCount="100000" sheet="1" objects="1" scenarios="1" selectLockedCells="1"/>
  <mergeCells count="1">
    <mergeCell ref="H5:I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58B37D3-E5BF-4B21-9672-144BEDE5082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Variables</vt:lpstr>
      <vt:lpstr>Intro</vt:lpstr>
      <vt:lpstr>Info</vt:lpstr>
      <vt:lpstr>Public</vt:lpstr>
      <vt:lpstr>AddPub</vt:lpstr>
      <vt:lpstr>Pro 1</vt:lpstr>
      <vt:lpstr>Pro 2</vt:lpstr>
      <vt:lpstr>AddPro</vt:lpstr>
      <vt:lpstr>Confirm</vt:lpstr>
      <vt:lpstr>DBFirm</vt:lpstr>
      <vt:lpstr>DB</vt:lpstr>
      <vt:lpstr>AddPro!Print_Area</vt:lpstr>
      <vt:lpstr>AddPub!Print_Area</vt:lpstr>
      <vt:lpstr>Confirm!Print_Area</vt:lpstr>
      <vt:lpstr>Info!Print_Area</vt:lpstr>
      <vt:lpstr>Intro!Print_Area</vt:lpstr>
      <vt:lpstr>'Pro 1'!Print_Area</vt:lpstr>
      <vt:lpstr>'Pro 2'!Print_Area</vt:lpstr>
      <vt:lpstr>Public!Print_Area</vt:lpstr>
      <vt:lpstr>AddPro!Print_Titles</vt:lpstr>
      <vt:lpstr>AddPub!Print_Titles</vt:lpstr>
      <vt:lpstr>Confirm!Print_Titles</vt:lpstr>
      <vt:lpstr>Info!Print_Titles</vt:lpstr>
      <vt:lpstr>Intro!Print_Titles</vt:lpstr>
      <vt:lpstr>'Pro 1'!Print_Titles</vt:lpstr>
      <vt:lpstr>'Pro 2'!Print_Titles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Lanthier, Mylène</cp:lastModifiedBy>
  <cp:lastPrinted>2026-08-11T18:58:25Z</cp:lastPrinted>
  <dcterms:created xsi:type="dcterms:W3CDTF">2023-04-14T19:41:00Z</dcterms:created>
  <dcterms:modified xsi:type="dcterms:W3CDTF">2026-09-17T12:35:33Z</dcterms:modified>
</cp:coreProperties>
</file>